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ma924\Desktop\mcmv\"/>
    </mc:Choice>
  </mc:AlternateContent>
  <xr:revisionPtr revIDLastSave="0" documentId="13_ncr:1_{DA99773C-84F6-4F8A-8A11-FAA00D00A7D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AP FINAL" sheetId="29" r:id="rId1"/>
    <sheet name="CRONOGRAMA" sheetId="19" r:id="rId2"/>
    <sheet name="BDI" sheetId="20" r:id="rId3"/>
    <sheet name="ANALITICO" sheetId="21" r:id="rId4"/>
    <sheet name="MEMÓRIA DE CÁLCULO" sheetId="17" r:id="rId5"/>
    <sheet name="LEIS SOCIAIS" sheetId="23" r:id="rId6"/>
  </sheets>
  <definedNames>
    <definedName name="_xlnm.Print_Area" localSheetId="3">ANALITICO!$A$1:$J$2022</definedName>
    <definedName name="_xlnm.Print_Area" localSheetId="2">BDI!$B$1:$G$39</definedName>
    <definedName name="_xlnm.Print_Area" localSheetId="1">CRONOGRAMA!$B$1:$R$48</definedName>
    <definedName name="_xlnm.Print_Area" localSheetId="0">'EAP FINAL'!$A$1:$J$234</definedName>
    <definedName name="_xlnm.Print_Area" localSheetId="5">'LEIS SOCIAIS'!$A$1:$I$48</definedName>
    <definedName name="_xlnm.Print_Area" localSheetId="4">'MEMÓRIA DE CÁLCULO'!$A$1:$N$221</definedName>
    <definedName name="_xlnm.Print_Titles" localSheetId="4">'MEMÓRIA DE CÁLCULO'!$1:$6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2" i="17" l="1"/>
  <c r="Q29" i="19" l="1"/>
  <c r="Q25" i="19"/>
  <c r="Q23" i="19"/>
  <c r="Q21" i="19"/>
  <c r="Q19" i="19"/>
  <c r="Q17" i="19"/>
  <c r="Q15" i="19"/>
  <c r="Q13" i="19"/>
  <c r="K16" i="21" l="1"/>
  <c r="K17" i="21"/>
  <c r="K18" i="21"/>
  <c r="K19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35" i="21"/>
  <c r="K36" i="21"/>
  <c r="K37" i="21"/>
  <c r="K38" i="21"/>
  <c r="K39" i="21"/>
  <c r="K40" i="21"/>
  <c r="K41" i="21"/>
  <c r="K42" i="21"/>
  <c r="K43" i="21"/>
  <c r="K44" i="21"/>
  <c r="K45" i="21"/>
  <c r="K46" i="21"/>
  <c r="K47" i="21"/>
  <c r="K48" i="21"/>
  <c r="K49" i="21"/>
  <c r="K50" i="21"/>
  <c r="K51" i="21"/>
  <c r="K52" i="21"/>
  <c r="K53" i="21"/>
  <c r="K54" i="21"/>
  <c r="K55" i="21"/>
  <c r="K56" i="21"/>
  <c r="K57" i="21"/>
  <c r="K58" i="21"/>
  <c r="K59" i="21"/>
  <c r="K60" i="21"/>
  <c r="K61" i="21"/>
  <c r="K62" i="21"/>
  <c r="K63" i="21"/>
  <c r="K64" i="21"/>
  <c r="K65" i="21"/>
  <c r="K66" i="21"/>
  <c r="K67" i="21"/>
  <c r="K68" i="21"/>
  <c r="K69" i="21"/>
  <c r="K70" i="21"/>
  <c r="K71" i="21"/>
  <c r="K72" i="21"/>
  <c r="K73" i="21"/>
  <c r="K74" i="21"/>
  <c r="K75" i="21"/>
  <c r="K76" i="21"/>
  <c r="K77" i="21"/>
  <c r="K78" i="21"/>
  <c r="K79" i="21"/>
  <c r="K80" i="21"/>
  <c r="K81" i="21"/>
  <c r="K82" i="21"/>
  <c r="K83" i="21"/>
  <c r="K84" i="21"/>
  <c r="K85" i="21"/>
  <c r="K86" i="21"/>
  <c r="K87" i="21"/>
  <c r="K88" i="21"/>
  <c r="K89" i="21"/>
  <c r="K90" i="21"/>
  <c r="K91" i="21"/>
  <c r="K92" i="21"/>
  <c r="K93" i="21"/>
  <c r="K94" i="21"/>
  <c r="K95" i="21"/>
  <c r="K96" i="21"/>
  <c r="K97" i="21"/>
  <c r="K98" i="21"/>
  <c r="K99" i="21"/>
  <c r="K100" i="21"/>
  <c r="K101" i="21"/>
  <c r="K102" i="21"/>
  <c r="K103" i="21"/>
  <c r="K104" i="21"/>
  <c r="K105" i="21"/>
  <c r="K106" i="21"/>
  <c r="K107" i="21"/>
  <c r="K108" i="21"/>
  <c r="K109" i="21"/>
  <c r="K110" i="21"/>
  <c r="K111" i="21"/>
  <c r="K112" i="21"/>
  <c r="K113" i="21"/>
  <c r="K114" i="21"/>
  <c r="K115" i="21"/>
  <c r="K116" i="21"/>
  <c r="K117" i="21"/>
  <c r="K118" i="21"/>
  <c r="K119" i="21"/>
  <c r="K120" i="21"/>
  <c r="K121" i="21"/>
  <c r="K122" i="21"/>
  <c r="K123" i="21"/>
  <c r="K124" i="21"/>
  <c r="K125" i="21"/>
  <c r="K126" i="21"/>
  <c r="K127" i="21"/>
  <c r="K128" i="21"/>
  <c r="K129" i="21"/>
  <c r="K130" i="21"/>
  <c r="K131" i="21"/>
  <c r="K132" i="21"/>
  <c r="K133" i="21"/>
  <c r="K134" i="21"/>
  <c r="K135" i="21"/>
  <c r="K136" i="21"/>
  <c r="K137" i="21"/>
  <c r="K138" i="21"/>
  <c r="K139" i="21"/>
  <c r="K140" i="21"/>
  <c r="K141" i="21"/>
  <c r="K142" i="21"/>
  <c r="K143" i="21"/>
  <c r="K144" i="21"/>
  <c r="K145" i="21"/>
  <c r="K146" i="21"/>
  <c r="K147" i="21"/>
  <c r="K148" i="21"/>
  <c r="K149" i="21"/>
  <c r="K150" i="21"/>
  <c r="K151" i="21"/>
  <c r="K152" i="21"/>
  <c r="K153" i="21"/>
  <c r="K154" i="21"/>
  <c r="K155" i="21"/>
  <c r="K156" i="21"/>
  <c r="K157" i="21"/>
  <c r="K158" i="21"/>
  <c r="K159" i="21"/>
  <c r="K160" i="21"/>
  <c r="K161" i="21"/>
  <c r="K162" i="21"/>
  <c r="K163" i="21"/>
  <c r="K164" i="21"/>
  <c r="K165" i="21"/>
  <c r="K166" i="21"/>
  <c r="K167" i="21"/>
  <c r="K168" i="21"/>
  <c r="K169" i="21"/>
  <c r="K170" i="21"/>
  <c r="K171" i="21"/>
  <c r="K172" i="21"/>
  <c r="K173" i="21"/>
  <c r="K174" i="21"/>
  <c r="K175" i="21"/>
  <c r="K176" i="21"/>
  <c r="K177" i="21"/>
  <c r="K178" i="21"/>
  <c r="K179" i="21"/>
  <c r="K180" i="21"/>
  <c r="K181" i="21"/>
  <c r="K182" i="21"/>
  <c r="K183" i="21"/>
  <c r="K184" i="21"/>
  <c r="K185" i="21"/>
  <c r="K186" i="21"/>
  <c r="K187" i="21"/>
  <c r="K188" i="21"/>
  <c r="K189" i="21"/>
  <c r="K190" i="21"/>
  <c r="K191" i="21"/>
  <c r="K192" i="21"/>
  <c r="K193" i="21"/>
  <c r="K194" i="21"/>
  <c r="K195" i="21"/>
  <c r="K196" i="21"/>
  <c r="K197" i="21"/>
  <c r="K198" i="21"/>
  <c r="K199" i="21"/>
  <c r="K200" i="21"/>
  <c r="K201" i="21"/>
  <c r="K202" i="21"/>
  <c r="K203" i="21"/>
  <c r="K204" i="21"/>
  <c r="K205" i="21"/>
  <c r="K206" i="21"/>
  <c r="K207" i="21"/>
  <c r="K208" i="21"/>
  <c r="K209" i="21"/>
  <c r="K210" i="21"/>
  <c r="K211" i="21"/>
  <c r="K212" i="21"/>
  <c r="K213" i="21"/>
  <c r="K214" i="21"/>
  <c r="K215" i="21"/>
  <c r="K216" i="21"/>
  <c r="K217" i="21"/>
  <c r="K218" i="21"/>
  <c r="K219" i="21"/>
  <c r="K220" i="21"/>
  <c r="K221" i="21"/>
  <c r="K222" i="21"/>
  <c r="K223" i="21"/>
  <c r="K224" i="21"/>
  <c r="K225" i="21"/>
  <c r="K226" i="21"/>
  <c r="K227" i="21"/>
  <c r="K228" i="21"/>
  <c r="K229" i="21"/>
  <c r="K230" i="21"/>
  <c r="K231" i="21"/>
  <c r="K232" i="21"/>
  <c r="K233" i="21"/>
  <c r="K234" i="21"/>
  <c r="K235" i="21"/>
  <c r="K236" i="21"/>
  <c r="K237" i="21"/>
  <c r="K238" i="21"/>
  <c r="K239" i="21"/>
  <c r="K240" i="21"/>
  <c r="K241" i="21"/>
  <c r="K242" i="21"/>
  <c r="K243" i="21"/>
  <c r="K244" i="21"/>
  <c r="K245" i="21"/>
  <c r="K246" i="21"/>
  <c r="K247" i="21"/>
  <c r="K248" i="21"/>
  <c r="K249" i="21"/>
  <c r="K250" i="21"/>
  <c r="K251" i="21"/>
  <c r="K252" i="21"/>
  <c r="K253" i="21"/>
  <c r="K254" i="21"/>
  <c r="K255" i="21"/>
  <c r="K256" i="21"/>
  <c r="K257" i="21"/>
  <c r="K258" i="21"/>
  <c r="K259" i="21"/>
  <c r="K260" i="21"/>
  <c r="K261" i="21"/>
  <c r="K262" i="21"/>
  <c r="K263" i="21"/>
  <c r="K264" i="21"/>
  <c r="K265" i="21"/>
  <c r="K266" i="21"/>
  <c r="K267" i="21"/>
  <c r="K268" i="21"/>
  <c r="K269" i="21"/>
  <c r="K270" i="21"/>
  <c r="K271" i="21"/>
  <c r="K272" i="21"/>
  <c r="K273" i="21"/>
  <c r="K274" i="21"/>
  <c r="K275" i="21"/>
  <c r="K276" i="21"/>
  <c r="K277" i="21"/>
  <c r="K278" i="21"/>
  <c r="K279" i="21"/>
  <c r="K280" i="21"/>
  <c r="K281" i="21"/>
  <c r="K282" i="21"/>
  <c r="K283" i="21"/>
  <c r="K284" i="21"/>
  <c r="K285" i="21"/>
  <c r="K286" i="21"/>
  <c r="K287" i="21"/>
  <c r="K288" i="21"/>
  <c r="K289" i="21"/>
  <c r="K290" i="21"/>
  <c r="K291" i="21"/>
  <c r="K292" i="21"/>
  <c r="K293" i="21"/>
  <c r="K294" i="21"/>
  <c r="K295" i="21"/>
  <c r="K296" i="21"/>
  <c r="K297" i="21"/>
  <c r="K298" i="21"/>
  <c r="K299" i="21"/>
  <c r="K300" i="21"/>
  <c r="K301" i="21"/>
  <c r="K302" i="21"/>
  <c r="K303" i="21"/>
  <c r="K304" i="21"/>
  <c r="K305" i="21"/>
  <c r="K306" i="21"/>
  <c r="K307" i="21"/>
  <c r="K308" i="21"/>
  <c r="K309" i="21"/>
  <c r="K310" i="21"/>
  <c r="K311" i="21"/>
  <c r="K312" i="21"/>
  <c r="K313" i="21"/>
  <c r="K314" i="21"/>
  <c r="K315" i="21"/>
  <c r="K316" i="21"/>
  <c r="K317" i="21"/>
  <c r="K318" i="21"/>
  <c r="K319" i="21"/>
  <c r="K320" i="21"/>
  <c r="K321" i="21"/>
  <c r="K322" i="21"/>
  <c r="K323" i="21"/>
  <c r="K324" i="21"/>
  <c r="K325" i="21"/>
  <c r="K326" i="21"/>
  <c r="K327" i="21"/>
  <c r="K328" i="21"/>
  <c r="K329" i="21"/>
  <c r="K330" i="21"/>
  <c r="K331" i="21"/>
  <c r="K332" i="21"/>
  <c r="K333" i="21"/>
  <c r="K334" i="21"/>
  <c r="K335" i="21"/>
  <c r="K336" i="21"/>
  <c r="K337" i="21"/>
  <c r="K338" i="21"/>
  <c r="K339" i="21"/>
  <c r="K340" i="21"/>
  <c r="K341" i="21"/>
  <c r="K342" i="21"/>
  <c r="K343" i="21"/>
  <c r="K344" i="21"/>
  <c r="K345" i="21"/>
  <c r="K346" i="21"/>
  <c r="K347" i="21"/>
  <c r="K348" i="21"/>
  <c r="K349" i="21"/>
  <c r="K350" i="21"/>
  <c r="K351" i="21"/>
  <c r="K352" i="21"/>
  <c r="K353" i="21"/>
  <c r="K354" i="21"/>
  <c r="K355" i="21"/>
  <c r="K356" i="21"/>
  <c r="K357" i="21"/>
  <c r="K358" i="21"/>
  <c r="K359" i="21"/>
  <c r="K360" i="21"/>
  <c r="K361" i="21"/>
  <c r="K362" i="21"/>
  <c r="K363" i="21"/>
  <c r="K364" i="21"/>
  <c r="K365" i="21"/>
  <c r="K366" i="21"/>
  <c r="K367" i="21"/>
  <c r="K368" i="21"/>
  <c r="K369" i="21"/>
  <c r="K370" i="21"/>
  <c r="K371" i="21"/>
  <c r="K372" i="21"/>
  <c r="K373" i="21"/>
  <c r="K374" i="21"/>
  <c r="K375" i="21"/>
  <c r="K376" i="21"/>
  <c r="K377" i="21"/>
  <c r="K378" i="21"/>
  <c r="K379" i="21"/>
  <c r="K380" i="21"/>
  <c r="K381" i="21"/>
  <c r="K382" i="21"/>
  <c r="K383" i="21"/>
  <c r="K384" i="21"/>
  <c r="K385" i="21"/>
  <c r="K386" i="21"/>
  <c r="K387" i="21"/>
  <c r="K388" i="21"/>
  <c r="K389" i="21"/>
  <c r="K390" i="21"/>
  <c r="K391" i="21"/>
  <c r="K392" i="21"/>
  <c r="K393" i="21"/>
  <c r="K394" i="21"/>
  <c r="K395" i="21"/>
  <c r="K396" i="21"/>
  <c r="K397" i="21"/>
  <c r="K398" i="21"/>
  <c r="K399" i="21"/>
  <c r="K400" i="21"/>
  <c r="K401" i="21"/>
  <c r="K402" i="21"/>
  <c r="K403" i="21"/>
  <c r="K404" i="21"/>
  <c r="K405" i="21"/>
  <c r="K406" i="21"/>
  <c r="K407" i="21"/>
  <c r="K408" i="21"/>
  <c r="K409" i="21"/>
  <c r="K410" i="21"/>
  <c r="K411" i="21"/>
  <c r="K412" i="21"/>
  <c r="K413" i="21"/>
  <c r="K414" i="21"/>
  <c r="K415" i="21"/>
  <c r="K416" i="21"/>
  <c r="K417" i="21"/>
  <c r="K418" i="21"/>
  <c r="K419" i="21"/>
  <c r="K420" i="21"/>
  <c r="K421" i="21"/>
  <c r="K422" i="21"/>
  <c r="K423" i="21"/>
  <c r="K424" i="21"/>
  <c r="K425" i="21"/>
  <c r="K426" i="21"/>
  <c r="K427" i="21"/>
  <c r="K428" i="21"/>
  <c r="K429" i="21"/>
  <c r="K430" i="21"/>
  <c r="K431" i="21"/>
  <c r="K432" i="21"/>
  <c r="K433" i="21"/>
  <c r="K434" i="21"/>
  <c r="K435" i="21"/>
  <c r="K436" i="21"/>
  <c r="K437" i="21"/>
  <c r="K438" i="21"/>
  <c r="K439" i="21"/>
  <c r="K440" i="21"/>
  <c r="K441" i="21"/>
  <c r="K442" i="21"/>
  <c r="K443" i="21"/>
  <c r="K444" i="21"/>
  <c r="K445" i="21"/>
  <c r="K446" i="21"/>
  <c r="K447" i="21"/>
  <c r="K448" i="21"/>
  <c r="K449" i="21"/>
  <c r="K450" i="21"/>
  <c r="K451" i="21"/>
  <c r="K452" i="21"/>
  <c r="K453" i="21"/>
  <c r="K454" i="21"/>
  <c r="K455" i="21"/>
  <c r="K456" i="21"/>
  <c r="K457" i="21"/>
  <c r="K458" i="21"/>
  <c r="K459" i="21"/>
  <c r="K460" i="21"/>
  <c r="K461" i="21"/>
  <c r="K462" i="21"/>
  <c r="K463" i="21"/>
  <c r="K464" i="21"/>
  <c r="K465" i="21"/>
  <c r="K466" i="21"/>
  <c r="K467" i="21"/>
  <c r="K468" i="21"/>
  <c r="K469" i="21"/>
  <c r="K470" i="21"/>
  <c r="K471" i="21"/>
  <c r="K472" i="21"/>
  <c r="K473" i="21"/>
  <c r="K474" i="21"/>
  <c r="K475" i="21"/>
  <c r="K476" i="21"/>
  <c r="K477" i="21"/>
  <c r="K478" i="21"/>
  <c r="K479" i="21"/>
  <c r="K480" i="21"/>
  <c r="K481" i="21"/>
  <c r="K482" i="21"/>
  <c r="K483" i="21"/>
  <c r="K484" i="21"/>
  <c r="K485" i="21"/>
  <c r="K486" i="21"/>
  <c r="K487" i="21"/>
  <c r="K488" i="21"/>
  <c r="K489" i="21"/>
  <c r="K490" i="21"/>
  <c r="K491" i="21"/>
  <c r="K492" i="21"/>
  <c r="K493" i="21"/>
  <c r="K494" i="21"/>
  <c r="K495" i="21"/>
  <c r="K496" i="21"/>
  <c r="K497" i="21"/>
  <c r="K498" i="21"/>
  <c r="K499" i="21"/>
  <c r="K500" i="21"/>
  <c r="K501" i="21"/>
  <c r="K502" i="21"/>
  <c r="K503" i="21"/>
  <c r="K504" i="21"/>
  <c r="K505" i="21"/>
  <c r="K506" i="21"/>
  <c r="K507" i="21"/>
  <c r="K508" i="21"/>
  <c r="K509" i="21"/>
  <c r="K510" i="21"/>
  <c r="K511" i="21"/>
  <c r="K512" i="21"/>
  <c r="K513" i="21"/>
  <c r="K514" i="21"/>
  <c r="K515" i="21"/>
  <c r="K516" i="21"/>
  <c r="K517" i="21"/>
  <c r="K518" i="21"/>
  <c r="K519" i="21"/>
  <c r="K520" i="21"/>
  <c r="K521" i="21"/>
  <c r="K522" i="21"/>
  <c r="K523" i="21"/>
  <c r="K524" i="21"/>
  <c r="K525" i="21"/>
  <c r="K526" i="21"/>
  <c r="K527" i="21"/>
  <c r="K528" i="21"/>
  <c r="K529" i="21"/>
  <c r="K530" i="21"/>
  <c r="K531" i="21"/>
  <c r="K532" i="21"/>
  <c r="K533" i="21"/>
  <c r="K534" i="21"/>
  <c r="K535" i="21"/>
  <c r="K536" i="21"/>
  <c r="K537" i="21"/>
  <c r="K538" i="21"/>
  <c r="K539" i="21"/>
  <c r="K540" i="21"/>
  <c r="K541" i="21"/>
  <c r="K542" i="21"/>
  <c r="K543" i="21"/>
  <c r="K544" i="21"/>
  <c r="K545" i="21"/>
  <c r="K546" i="21"/>
  <c r="K547" i="21"/>
  <c r="K548" i="21"/>
  <c r="K549" i="21"/>
  <c r="K550" i="21"/>
  <c r="K551" i="21"/>
  <c r="K552" i="21"/>
  <c r="K553" i="21"/>
  <c r="K554" i="21"/>
  <c r="K555" i="21"/>
  <c r="K556" i="21"/>
  <c r="K557" i="21"/>
  <c r="K558" i="21"/>
  <c r="K559" i="21"/>
  <c r="K560" i="21"/>
  <c r="K561" i="21"/>
  <c r="K562" i="21"/>
  <c r="K563" i="21"/>
  <c r="K564" i="21"/>
  <c r="K565" i="21"/>
  <c r="K566" i="21"/>
  <c r="K567" i="21"/>
  <c r="K568" i="21"/>
  <c r="K569" i="21"/>
  <c r="K570" i="21"/>
  <c r="K571" i="21"/>
  <c r="K572" i="21"/>
  <c r="K573" i="21"/>
  <c r="K574" i="21"/>
  <c r="K575" i="21"/>
  <c r="K576" i="21"/>
  <c r="K577" i="21"/>
  <c r="K578" i="21"/>
  <c r="K579" i="21"/>
  <c r="K580" i="21"/>
  <c r="K581" i="21"/>
  <c r="K582" i="21"/>
  <c r="K583" i="21"/>
  <c r="K584" i="21"/>
  <c r="K585" i="21"/>
  <c r="K586" i="21"/>
  <c r="K587" i="21"/>
  <c r="K588" i="21"/>
  <c r="K589" i="21"/>
  <c r="K590" i="21"/>
  <c r="K591" i="21"/>
  <c r="K592" i="21"/>
  <c r="K593" i="21"/>
  <c r="K594" i="21"/>
  <c r="K595" i="21"/>
  <c r="K596" i="21"/>
  <c r="K597" i="21"/>
  <c r="K598" i="21"/>
  <c r="K599" i="21"/>
  <c r="K600" i="21"/>
  <c r="K601" i="21"/>
  <c r="K602" i="21"/>
  <c r="K603" i="21"/>
  <c r="K604" i="21"/>
  <c r="K605" i="21"/>
  <c r="K606" i="21"/>
  <c r="K607" i="21"/>
  <c r="K608" i="21"/>
  <c r="K609" i="21"/>
  <c r="K610" i="21"/>
  <c r="K611" i="21"/>
  <c r="K612" i="21"/>
  <c r="K613" i="21"/>
  <c r="K614" i="21"/>
  <c r="K615" i="21"/>
  <c r="K616" i="21"/>
  <c r="K617" i="21"/>
  <c r="K618" i="21"/>
  <c r="K619" i="21"/>
  <c r="K620" i="21"/>
  <c r="K621" i="21"/>
  <c r="K622" i="21"/>
  <c r="K623" i="21"/>
  <c r="K624" i="21"/>
  <c r="K625" i="21"/>
  <c r="K626" i="21"/>
  <c r="K627" i="21"/>
  <c r="K628" i="21"/>
  <c r="K629" i="21"/>
  <c r="K630" i="21"/>
  <c r="K631" i="21"/>
  <c r="K632" i="21"/>
  <c r="K633" i="21"/>
  <c r="K634" i="21"/>
  <c r="K635" i="21"/>
  <c r="K636" i="21"/>
  <c r="K637" i="21"/>
  <c r="K638" i="21"/>
  <c r="K639" i="21"/>
  <c r="K640" i="21"/>
  <c r="K641" i="21"/>
  <c r="K642" i="21"/>
  <c r="K643" i="21"/>
  <c r="K644" i="21"/>
  <c r="K645" i="21"/>
  <c r="K646" i="21"/>
  <c r="K647" i="21"/>
  <c r="K648" i="21"/>
  <c r="K649" i="21"/>
  <c r="K650" i="21"/>
  <c r="K651" i="21"/>
  <c r="K652" i="21"/>
  <c r="K653" i="21"/>
  <c r="K654" i="21"/>
  <c r="K655" i="21"/>
  <c r="K656" i="21"/>
  <c r="K657" i="21"/>
  <c r="K658" i="21"/>
  <c r="K659" i="21"/>
  <c r="K660" i="21"/>
  <c r="K661" i="21"/>
  <c r="K662" i="21"/>
  <c r="K663" i="21"/>
  <c r="K664" i="21"/>
  <c r="K665" i="21"/>
  <c r="K666" i="21"/>
  <c r="K667" i="21"/>
  <c r="K668" i="21"/>
  <c r="K669" i="21"/>
  <c r="K670" i="21"/>
  <c r="K671" i="21"/>
  <c r="K672" i="21"/>
  <c r="K673" i="21"/>
  <c r="K674" i="21"/>
  <c r="K675" i="21"/>
  <c r="K676" i="21"/>
  <c r="K677" i="21"/>
  <c r="K678" i="21"/>
  <c r="K679" i="21"/>
  <c r="K680" i="21"/>
  <c r="K681" i="21"/>
  <c r="K682" i="21"/>
  <c r="K683" i="21"/>
  <c r="K684" i="21"/>
  <c r="K685" i="21"/>
  <c r="K686" i="21"/>
  <c r="K687" i="21"/>
  <c r="K688" i="21"/>
  <c r="K689" i="21"/>
  <c r="K690" i="21"/>
  <c r="K691" i="21"/>
  <c r="K692" i="21"/>
  <c r="K693" i="21"/>
  <c r="K694" i="21"/>
  <c r="K695" i="21"/>
  <c r="K696" i="21"/>
  <c r="K697" i="21"/>
  <c r="K698" i="21"/>
  <c r="K699" i="21"/>
  <c r="K700" i="21"/>
  <c r="K701" i="21"/>
  <c r="K702" i="21"/>
  <c r="K703" i="21"/>
  <c r="K704" i="21"/>
  <c r="K705" i="21"/>
  <c r="K706" i="21"/>
  <c r="K707" i="21"/>
  <c r="K708" i="21"/>
  <c r="K709" i="21"/>
  <c r="K710" i="21"/>
  <c r="K711" i="21"/>
  <c r="K712" i="21"/>
  <c r="K713" i="21"/>
  <c r="K714" i="21"/>
  <c r="K715" i="21"/>
  <c r="K716" i="21"/>
  <c r="K717" i="21"/>
  <c r="K718" i="21"/>
  <c r="K719" i="21"/>
  <c r="K720" i="21"/>
  <c r="K721" i="21"/>
  <c r="K722" i="21"/>
  <c r="K723" i="21"/>
  <c r="K724" i="21"/>
  <c r="K725" i="21"/>
  <c r="K726" i="21"/>
  <c r="K727" i="21"/>
  <c r="K728" i="21"/>
  <c r="K729" i="21"/>
  <c r="K730" i="21"/>
  <c r="K731" i="21"/>
  <c r="K732" i="21"/>
  <c r="K733" i="21"/>
  <c r="K734" i="21"/>
  <c r="K735" i="21"/>
  <c r="K736" i="21"/>
  <c r="K737" i="21"/>
  <c r="K738" i="21"/>
  <c r="K739" i="21"/>
  <c r="K740" i="21"/>
  <c r="K741" i="21"/>
  <c r="K742" i="21"/>
  <c r="K743" i="21"/>
  <c r="K744" i="21"/>
  <c r="K745" i="21"/>
  <c r="K746" i="21"/>
  <c r="K747" i="21"/>
  <c r="K748" i="21"/>
  <c r="K749" i="21"/>
  <c r="K750" i="21"/>
  <c r="K751" i="21"/>
  <c r="K752" i="21"/>
  <c r="K753" i="21"/>
  <c r="K754" i="21"/>
  <c r="K755" i="21"/>
  <c r="K756" i="21"/>
  <c r="K757" i="21"/>
  <c r="K758" i="21"/>
  <c r="K759" i="21"/>
  <c r="K760" i="21"/>
  <c r="K761" i="21"/>
  <c r="K762" i="21"/>
  <c r="K763" i="21"/>
  <c r="K764" i="21"/>
  <c r="K765" i="21"/>
  <c r="K766" i="21"/>
  <c r="K767" i="21"/>
  <c r="K768" i="21"/>
  <c r="K769" i="21"/>
  <c r="K770" i="21"/>
  <c r="K771" i="21"/>
  <c r="K772" i="21"/>
  <c r="K773" i="21"/>
  <c r="K774" i="21"/>
  <c r="K775" i="21"/>
  <c r="K776" i="21"/>
  <c r="K777" i="21"/>
  <c r="K778" i="21"/>
  <c r="K779" i="21"/>
  <c r="K780" i="21"/>
  <c r="K781" i="21"/>
  <c r="K782" i="21"/>
  <c r="K783" i="21"/>
  <c r="K784" i="21"/>
  <c r="K785" i="21"/>
  <c r="K786" i="21"/>
  <c r="K787" i="21"/>
  <c r="K788" i="21"/>
  <c r="K789" i="21"/>
  <c r="K790" i="21"/>
  <c r="K791" i="21"/>
  <c r="K792" i="21"/>
  <c r="K793" i="21"/>
  <c r="K794" i="21"/>
  <c r="K795" i="21"/>
  <c r="K796" i="21"/>
  <c r="K797" i="21"/>
  <c r="K798" i="21"/>
  <c r="K799" i="21"/>
  <c r="K800" i="21"/>
  <c r="K801" i="21"/>
  <c r="K802" i="21"/>
  <c r="K803" i="21"/>
  <c r="K804" i="21"/>
  <c r="K805" i="21"/>
  <c r="K806" i="21"/>
  <c r="K807" i="21"/>
  <c r="K808" i="21"/>
  <c r="K809" i="21"/>
  <c r="K810" i="21"/>
  <c r="K811" i="21"/>
  <c r="K812" i="21"/>
  <c r="K813" i="21"/>
  <c r="K814" i="21"/>
  <c r="K815" i="21"/>
  <c r="K816" i="21"/>
  <c r="K817" i="21"/>
  <c r="K818" i="21"/>
  <c r="K819" i="21"/>
  <c r="K820" i="21"/>
  <c r="K821" i="21"/>
  <c r="K822" i="21"/>
  <c r="K823" i="21"/>
  <c r="K824" i="21"/>
  <c r="K825" i="21"/>
  <c r="K826" i="21"/>
  <c r="K827" i="21"/>
  <c r="K828" i="21"/>
  <c r="K829" i="21"/>
  <c r="K830" i="21"/>
  <c r="K831" i="21"/>
  <c r="K832" i="21"/>
  <c r="K833" i="21"/>
  <c r="K834" i="21"/>
  <c r="K835" i="21"/>
  <c r="K836" i="21"/>
  <c r="K837" i="21"/>
  <c r="K838" i="21"/>
  <c r="K839" i="21"/>
  <c r="K840" i="21"/>
  <c r="K841" i="21"/>
  <c r="K842" i="21"/>
  <c r="K843" i="21"/>
  <c r="K844" i="21"/>
  <c r="K845" i="21"/>
  <c r="K846" i="21"/>
  <c r="K847" i="21"/>
  <c r="K848" i="21"/>
  <c r="K849" i="21"/>
  <c r="K850" i="21"/>
  <c r="K851" i="21"/>
  <c r="K852" i="21"/>
  <c r="K853" i="21"/>
  <c r="K854" i="21"/>
  <c r="K855" i="21"/>
  <c r="K856" i="21"/>
  <c r="K857" i="21"/>
  <c r="K858" i="21"/>
  <c r="K859" i="21"/>
  <c r="K860" i="21"/>
  <c r="K861" i="21"/>
  <c r="K862" i="21"/>
  <c r="K863" i="21"/>
  <c r="K864" i="21"/>
  <c r="K865" i="21"/>
  <c r="K866" i="21"/>
  <c r="K867" i="21"/>
  <c r="K868" i="21"/>
  <c r="K869" i="21"/>
  <c r="K870" i="21"/>
  <c r="K871" i="21"/>
  <c r="K872" i="21"/>
  <c r="K873" i="21"/>
  <c r="K874" i="21"/>
  <c r="K875" i="21"/>
  <c r="K876" i="21"/>
  <c r="K877" i="21"/>
  <c r="K878" i="21"/>
  <c r="K879" i="21"/>
  <c r="K880" i="21"/>
  <c r="K881" i="21"/>
  <c r="K882" i="21"/>
  <c r="K883" i="21"/>
  <c r="K884" i="21"/>
  <c r="K885" i="21"/>
  <c r="K886" i="21"/>
  <c r="K887" i="21"/>
  <c r="K888" i="21"/>
  <c r="K889" i="21"/>
  <c r="K890" i="21"/>
  <c r="K891" i="21"/>
  <c r="K892" i="21"/>
  <c r="K893" i="21"/>
  <c r="K894" i="21"/>
  <c r="K895" i="21"/>
  <c r="K896" i="21"/>
  <c r="K897" i="21"/>
  <c r="K898" i="21"/>
  <c r="K899" i="21"/>
  <c r="K900" i="21"/>
  <c r="K901" i="21"/>
  <c r="K902" i="21"/>
  <c r="K903" i="21"/>
  <c r="K904" i="21"/>
  <c r="K905" i="21"/>
  <c r="K906" i="21"/>
  <c r="K907" i="21"/>
  <c r="K908" i="21"/>
  <c r="K909" i="21"/>
  <c r="K910" i="21"/>
  <c r="K911" i="21"/>
  <c r="K912" i="21"/>
  <c r="K913" i="21"/>
  <c r="K914" i="21"/>
  <c r="K915" i="21"/>
  <c r="K916" i="21"/>
  <c r="K917" i="21"/>
  <c r="K918" i="21"/>
  <c r="K919" i="21"/>
  <c r="K920" i="21"/>
  <c r="K921" i="21"/>
  <c r="K922" i="21"/>
  <c r="K923" i="21"/>
  <c r="K924" i="21"/>
  <c r="K925" i="21"/>
  <c r="K926" i="21"/>
  <c r="K927" i="21"/>
  <c r="K928" i="21"/>
  <c r="K929" i="21"/>
  <c r="K930" i="21"/>
  <c r="K931" i="21"/>
  <c r="K932" i="21"/>
  <c r="K933" i="21"/>
  <c r="K934" i="21"/>
  <c r="K935" i="21"/>
  <c r="K936" i="21"/>
  <c r="K937" i="21"/>
  <c r="K938" i="21"/>
  <c r="K939" i="21"/>
  <c r="K940" i="21"/>
  <c r="K941" i="21"/>
  <c r="K942" i="21"/>
  <c r="K943" i="21"/>
  <c r="K944" i="21"/>
  <c r="K945" i="21"/>
  <c r="K946" i="21"/>
  <c r="K947" i="21"/>
  <c r="K948" i="21"/>
  <c r="K949" i="21"/>
  <c r="K950" i="21"/>
  <c r="K951" i="21"/>
  <c r="K952" i="21"/>
  <c r="K953" i="21"/>
  <c r="K954" i="21"/>
  <c r="K955" i="21"/>
  <c r="K956" i="21"/>
  <c r="K957" i="21"/>
  <c r="K958" i="21"/>
  <c r="K959" i="21"/>
  <c r="K960" i="21"/>
  <c r="K961" i="21"/>
  <c r="K962" i="21"/>
  <c r="K963" i="21"/>
  <c r="K964" i="21"/>
  <c r="K965" i="21"/>
  <c r="K966" i="21"/>
  <c r="K967" i="21"/>
  <c r="K968" i="21"/>
  <c r="K969" i="21"/>
  <c r="K970" i="21"/>
  <c r="K971" i="21"/>
  <c r="K972" i="21"/>
  <c r="K973" i="21"/>
  <c r="K974" i="21"/>
  <c r="K975" i="21"/>
  <c r="K976" i="21"/>
  <c r="K977" i="21"/>
  <c r="K978" i="21"/>
  <c r="K979" i="21"/>
  <c r="K980" i="21"/>
  <c r="K981" i="21"/>
  <c r="K982" i="21"/>
  <c r="K983" i="21"/>
  <c r="K984" i="21"/>
  <c r="K985" i="21"/>
  <c r="K986" i="21"/>
  <c r="K987" i="21"/>
  <c r="K988" i="21"/>
  <c r="K989" i="21"/>
  <c r="K990" i="21"/>
  <c r="K991" i="21"/>
  <c r="K992" i="21"/>
  <c r="K993" i="21"/>
  <c r="K994" i="21"/>
  <c r="K995" i="21"/>
  <c r="K996" i="21"/>
  <c r="K997" i="21"/>
  <c r="K998" i="21"/>
  <c r="K999" i="21"/>
  <c r="K1000" i="21"/>
  <c r="K1001" i="21"/>
  <c r="K1002" i="21"/>
  <c r="K1003" i="21"/>
  <c r="K1004" i="21"/>
  <c r="K1005" i="21"/>
  <c r="K1006" i="21"/>
  <c r="K1007" i="21"/>
  <c r="K1008" i="21"/>
  <c r="K1009" i="21"/>
  <c r="K1010" i="21"/>
  <c r="K1011" i="21"/>
  <c r="K1012" i="21"/>
  <c r="K1013" i="21"/>
  <c r="K1014" i="21"/>
  <c r="K1015" i="21"/>
  <c r="K1016" i="21"/>
  <c r="K1017" i="21"/>
  <c r="K1018" i="21"/>
  <c r="K1019" i="21"/>
  <c r="K1020" i="21"/>
  <c r="K1021" i="21"/>
  <c r="K1022" i="21"/>
  <c r="K1023" i="21"/>
  <c r="K1024" i="21"/>
  <c r="K1025" i="21"/>
  <c r="K1026" i="21"/>
  <c r="K1027" i="21"/>
  <c r="K1028" i="21"/>
  <c r="K1029" i="21"/>
  <c r="K1030" i="21"/>
  <c r="K1031" i="21"/>
  <c r="K1032" i="21"/>
  <c r="K1033" i="21"/>
  <c r="K1034" i="21"/>
  <c r="K1035" i="21"/>
  <c r="K1036" i="21"/>
  <c r="K1037" i="21"/>
  <c r="K1038" i="21"/>
  <c r="K1039" i="21"/>
  <c r="K1040" i="21"/>
  <c r="K1041" i="21"/>
  <c r="K1042" i="21"/>
  <c r="K1043" i="21"/>
  <c r="K1044" i="21"/>
  <c r="K1045" i="21"/>
  <c r="K1046" i="21"/>
  <c r="K1047" i="21"/>
  <c r="K1048" i="21"/>
  <c r="K1049" i="21"/>
  <c r="K1050" i="21"/>
  <c r="K1051" i="21"/>
  <c r="K1052" i="21"/>
  <c r="K1053" i="21"/>
  <c r="K1054" i="21"/>
  <c r="K1055" i="21"/>
  <c r="K1056" i="21"/>
  <c r="K1057" i="21"/>
  <c r="K1058" i="21"/>
  <c r="K1059" i="21"/>
  <c r="K1060" i="21"/>
  <c r="K1061" i="21"/>
  <c r="K1062" i="21"/>
  <c r="K1063" i="21"/>
  <c r="K1064" i="21"/>
  <c r="K1065" i="21"/>
  <c r="K1066" i="21"/>
  <c r="K1067" i="21"/>
  <c r="K1068" i="21"/>
  <c r="K1069" i="21"/>
  <c r="K1070" i="21"/>
  <c r="K1071" i="21"/>
  <c r="K1072" i="21"/>
  <c r="K1073" i="21"/>
  <c r="K1074" i="21"/>
  <c r="K1075" i="21"/>
  <c r="K1076" i="21"/>
  <c r="K1077" i="21"/>
  <c r="K1078" i="21"/>
  <c r="K1079" i="21"/>
  <c r="K1080" i="21"/>
  <c r="K1081" i="21"/>
  <c r="K1082" i="21"/>
  <c r="K1083" i="21"/>
  <c r="K1084" i="21"/>
  <c r="K1085" i="21"/>
  <c r="K1086" i="21"/>
  <c r="K1087" i="21"/>
  <c r="K1088" i="21"/>
  <c r="K1089" i="21"/>
  <c r="K1090" i="21"/>
  <c r="K1091" i="21"/>
  <c r="K1092" i="21"/>
  <c r="K1093" i="21"/>
  <c r="K1094" i="21"/>
  <c r="K1095" i="21"/>
  <c r="K1096" i="21"/>
  <c r="K1097" i="21"/>
  <c r="K1098" i="21"/>
  <c r="K1099" i="21"/>
  <c r="K1100" i="21"/>
  <c r="K1101" i="21"/>
  <c r="K1102" i="21"/>
  <c r="K1103" i="21"/>
  <c r="K1104" i="21"/>
  <c r="K1105" i="21"/>
  <c r="K1106" i="21"/>
  <c r="K1107" i="21"/>
  <c r="K1108" i="21"/>
  <c r="K1109" i="21"/>
  <c r="K1110" i="21"/>
  <c r="K1111" i="21"/>
  <c r="K1112" i="21"/>
  <c r="K1113" i="21"/>
  <c r="K1114" i="21"/>
  <c r="K1115" i="21"/>
  <c r="K1116" i="21"/>
  <c r="K1117" i="21"/>
  <c r="K1118" i="21"/>
  <c r="K1119" i="21"/>
  <c r="K1120" i="21"/>
  <c r="K1121" i="21"/>
  <c r="K1122" i="21"/>
  <c r="K1123" i="21"/>
  <c r="K1124" i="21"/>
  <c r="K1125" i="21"/>
  <c r="K1126" i="21"/>
  <c r="K1127" i="21"/>
  <c r="K1128" i="21"/>
  <c r="K1129" i="21"/>
  <c r="K1130" i="21"/>
  <c r="K1131" i="21"/>
  <c r="K1132" i="21"/>
  <c r="K1133" i="21"/>
  <c r="K1134" i="21"/>
  <c r="K1135" i="21"/>
  <c r="K1136" i="21"/>
  <c r="K1137" i="21"/>
  <c r="K1138" i="21"/>
  <c r="K1139" i="21"/>
  <c r="K1140" i="21"/>
  <c r="K1141" i="21"/>
  <c r="K1142" i="21"/>
  <c r="K1143" i="21"/>
  <c r="K1144" i="21"/>
  <c r="K1145" i="21"/>
  <c r="K1146" i="21"/>
  <c r="K1147" i="21"/>
  <c r="K1148" i="21"/>
  <c r="K1149" i="21"/>
  <c r="K1150" i="21"/>
  <c r="K1151" i="21"/>
  <c r="K1152" i="21"/>
  <c r="K1153" i="21"/>
  <c r="K1154" i="21"/>
  <c r="K1155" i="21"/>
  <c r="K1156" i="21"/>
  <c r="K1157" i="21"/>
  <c r="K1158" i="21"/>
  <c r="K1159" i="21"/>
  <c r="K1160" i="21"/>
  <c r="K1161" i="21"/>
  <c r="K1162" i="21"/>
  <c r="K1163" i="21"/>
  <c r="K1164" i="21"/>
  <c r="K1165" i="21"/>
  <c r="K1166" i="21"/>
  <c r="K1167" i="21"/>
  <c r="K1168" i="21"/>
  <c r="K1169" i="21"/>
  <c r="K1170" i="21"/>
  <c r="K1171" i="21"/>
  <c r="K1172" i="21"/>
  <c r="K1173" i="21"/>
  <c r="K1174" i="21"/>
  <c r="K1175" i="21"/>
  <c r="K1176" i="21"/>
  <c r="K1177" i="21"/>
  <c r="K1178" i="21"/>
  <c r="K1179" i="21"/>
  <c r="K1180" i="21"/>
  <c r="K1181" i="21"/>
  <c r="K1182" i="21"/>
  <c r="K1183" i="21"/>
  <c r="K1184" i="21"/>
  <c r="K1185" i="21"/>
  <c r="K1186" i="21"/>
  <c r="K1187" i="21"/>
  <c r="K1188" i="21"/>
  <c r="K1189" i="21"/>
  <c r="K1190" i="21"/>
  <c r="K1191" i="21"/>
  <c r="K1192" i="21"/>
  <c r="K1193" i="21"/>
  <c r="K1194" i="21"/>
  <c r="K1195" i="21"/>
  <c r="K1196" i="21"/>
  <c r="K1197" i="21"/>
  <c r="K1198" i="21"/>
  <c r="K1199" i="21"/>
  <c r="K1200" i="21"/>
  <c r="K1201" i="21"/>
  <c r="K1202" i="21"/>
  <c r="K1203" i="21"/>
  <c r="K1204" i="21"/>
  <c r="K1205" i="21"/>
  <c r="K1206" i="21"/>
  <c r="K1207" i="21"/>
  <c r="K1208" i="21"/>
  <c r="K1209" i="21"/>
  <c r="K1210" i="21"/>
  <c r="K1211" i="21"/>
  <c r="K1212" i="21"/>
  <c r="K1213" i="21"/>
  <c r="K1214" i="21"/>
  <c r="K1215" i="21"/>
  <c r="K1216" i="21"/>
  <c r="K1217" i="21"/>
  <c r="K1218" i="21"/>
  <c r="K1219" i="21"/>
  <c r="K1220" i="21"/>
  <c r="K1221" i="21"/>
  <c r="K1222" i="21"/>
  <c r="K1223" i="21"/>
  <c r="K1224" i="21"/>
  <c r="K1225" i="21"/>
  <c r="K1226" i="21"/>
  <c r="K1227" i="21"/>
  <c r="K1228" i="21"/>
  <c r="K1229" i="21"/>
  <c r="K1230" i="21"/>
  <c r="K1231" i="21"/>
  <c r="K1232" i="21"/>
  <c r="K1233" i="21"/>
  <c r="K1234" i="21"/>
  <c r="K1235" i="21"/>
  <c r="K1236" i="21"/>
  <c r="K1237" i="21"/>
  <c r="K1238" i="21"/>
  <c r="K1239" i="21"/>
  <c r="K1240" i="21"/>
  <c r="K1241" i="21"/>
  <c r="K1242" i="21"/>
  <c r="K1243" i="21"/>
  <c r="K1244" i="21"/>
  <c r="K1245" i="21"/>
  <c r="K1246" i="21"/>
  <c r="K1247" i="21"/>
  <c r="K1248" i="21"/>
  <c r="K1249" i="21"/>
  <c r="K1250" i="21"/>
  <c r="K1251" i="21"/>
  <c r="K1252" i="21"/>
  <c r="K1253" i="21"/>
  <c r="K1254" i="21"/>
  <c r="K1255" i="21"/>
  <c r="K1256" i="21"/>
  <c r="K1257" i="21"/>
  <c r="K1258" i="21"/>
  <c r="K1259" i="21"/>
  <c r="K1260" i="21"/>
  <c r="K1261" i="21"/>
  <c r="K1262" i="21"/>
  <c r="K1263" i="21"/>
  <c r="K1264" i="21"/>
  <c r="K1265" i="21"/>
  <c r="K1266" i="21"/>
  <c r="K1267" i="21"/>
  <c r="K1268" i="21"/>
  <c r="K1269" i="21"/>
  <c r="K1270" i="21"/>
  <c r="K1271" i="21"/>
  <c r="K1272" i="21"/>
  <c r="K1273" i="21"/>
  <c r="K1274" i="21"/>
  <c r="K1275" i="21"/>
  <c r="K1276" i="21"/>
  <c r="K1277" i="21"/>
  <c r="K1278" i="21"/>
  <c r="K1279" i="21"/>
  <c r="K1280" i="21"/>
  <c r="K1281" i="21"/>
  <c r="K1282" i="21"/>
  <c r="K1283" i="21"/>
  <c r="K1284" i="21"/>
  <c r="K1285" i="21"/>
  <c r="K1286" i="21"/>
  <c r="K1287" i="21"/>
  <c r="K1288" i="21"/>
  <c r="K1289" i="21"/>
  <c r="K1290" i="21"/>
  <c r="K1291" i="21"/>
  <c r="K1292" i="21"/>
  <c r="K1293" i="21"/>
  <c r="K1294" i="21"/>
  <c r="K1295" i="21"/>
  <c r="K1296" i="21"/>
  <c r="K1297" i="21"/>
  <c r="K1298" i="21"/>
  <c r="K1299" i="21"/>
  <c r="K1300" i="21"/>
  <c r="K1301" i="21"/>
  <c r="K1302" i="21"/>
  <c r="K1303" i="21"/>
  <c r="K1304" i="21"/>
  <c r="K1305" i="21"/>
  <c r="K1306" i="21"/>
  <c r="K1307" i="21"/>
  <c r="K1308" i="21"/>
  <c r="K1309" i="21"/>
  <c r="K1310" i="21"/>
  <c r="K1311" i="21"/>
  <c r="K1312" i="21"/>
  <c r="K1313" i="21"/>
  <c r="K1314" i="21"/>
  <c r="K1315" i="21"/>
  <c r="K1316" i="21"/>
  <c r="K1317" i="21"/>
  <c r="K1318" i="21"/>
  <c r="K1319" i="21"/>
  <c r="K1320" i="21"/>
  <c r="K1321" i="21"/>
  <c r="K1322" i="21"/>
  <c r="K1323" i="21"/>
  <c r="K1324" i="21"/>
  <c r="K1325" i="21"/>
  <c r="K1326" i="21"/>
  <c r="K1327" i="21"/>
  <c r="K1328" i="21"/>
  <c r="K1329" i="21"/>
  <c r="K1330" i="21"/>
  <c r="K1331" i="21"/>
  <c r="K1332" i="21"/>
  <c r="K1333" i="21"/>
  <c r="K1334" i="21"/>
  <c r="K1335" i="21"/>
  <c r="K1336" i="21"/>
  <c r="K1337" i="21"/>
  <c r="K1338" i="21"/>
  <c r="K1339" i="21"/>
  <c r="K1340" i="21"/>
  <c r="K1341" i="21"/>
  <c r="K1342" i="21"/>
  <c r="K1343" i="21"/>
  <c r="K1344" i="21"/>
  <c r="K1345" i="21"/>
  <c r="K1346" i="21"/>
  <c r="K1347" i="21"/>
  <c r="K1348" i="21"/>
  <c r="K1349" i="21"/>
  <c r="K1350" i="21"/>
  <c r="K1351" i="21"/>
  <c r="K1352" i="21"/>
  <c r="K1353" i="21"/>
  <c r="K1354" i="21"/>
  <c r="K1355" i="21"/>
  <c r="K1356" i="21"/>
  <c r="K1357" i="21"/>
  <c r="K1358" i="21"/>
  <c r="K1359" i="21"/>
  <c r="K1360" i="21"/>
  <c r="K1361" i="21"/>
  <c r="K1362" i="21"/>
  <c r="K1363" i="21"/>
  <c r="K1364" i="21"/>
  <c r="K1365" i="21"/>
  <c r="K1366" i="21"/>
  <c r="K1367" i="21"/>
  <c r="K1368" i="21"/>
  <c r="K1369" i="21"/>
  <c r="K1370" i="21"/>
  <c r="K1371" i="21"/>
  <c r="K1372" i="21"/>
  <c r="K1373" i="21"/>
  <c r="K1374" i="21"/>
  <c r="K1375" i="21"/>
  <c r="K1376" i="21"/>
  <c r="K1377" i="21"/>
  <c r="K1378" i="21"/>
  <c r="K1379" i="21"/>
  <c r="K1380" i="21"/>
  <c r="K1381" i="21"/>
  <c r="K1382" i="21"/>
  <c r="K1383" i="21"/>
  <c r="K1384" i="21"/>
  <c r="K1385" i="21"/>
  <c r="K1386" i="21"/>
  <c r="K1387" i="21"/>
  <c r="K1388" i="21"/>
  <c r="K1389" i="21"/>
  <c r="K1390" i="21"/>
  <c r="K1391" i="21"/>
  <c r="K1392" i="21"/>
  <c r="K1393" i="21"/>
  <c r="K1394" i="21"/>
  <c r="K1395" i="21"/>
  <c r="K1396" i="21"/>
  <c r="K1397" i="21"/>
  <c r="K1398" i="21"/>
  <c r="K1399" i="21"/>
  <c r="K1400" i="21"/>
  <c r="K1401" i="21"/>
  <c r="K1402" i="21"/>
  <c r="K1403" i="21"/>
  <c r="K1404" i="21"/>
  <c r="K1405" i="21"/>
  <c r="K1406" i="21"/>
  <c r="K1407" i="21"/>
  <c r="K1408" i="21"/>
  <c r="K1409" i="21"/>
  <c r="K1410" i="21"/>
  <c r="K1411" i="21"/>
  <c r="K1412" i="21"/>
  <c r="K1413" i="21"/>
  <c r="K1414" i="21"/>
  <c r="K1415" i="21"/>
  <c r="K1416" i="21"/>
  <c r="K1417" i="21"/>
  <c r="K1418" i="21"/>
  <c r="K1419" i="21"/>
  <c r="K1420" i="21"/>
  <c r="K1421" i="21"/>
  <c r="K1422" i="21"/>
  <c r="K1423" i="21"/>
  <c r="K1424" i="21"/>
  <c r="K1425" i="21"/>
  <c r="K1426" i="21"/>
  <c r="K1427" i="21"/>
  <c r="K1428" i="21"/>
  <c r="K1429" i="21"/>
  <c r="K1430" i="21"/>
  <c r="K1431" i="21"/>
  <c r="K1432" i="21"/>
  <c r="K1433" i="21"/>
  <c r="K1434" i="21"/>
  <c r="K1435" i="21"/>
  <c r="K1436" i="21"/>
  <c r="K1437" i="21"/>
  <c r="K1438" i="21"/>
  <c r="K1439" i="21"/>
  <c r="K1440" i="21"/>
  <c r="K1441" i="21"/>
  <c r="K1442" i="21"/>
  <c r="K1443" i="21"/>
  <c r="K1444" i="21"/>
  <c r="K1445" i="21"/>
  <c r="K1446" i="21"/>
  <c r="K1447" i="21"/>
  <c r="K1448" i="21"/>
  <c r="K1449" i="21"/>
  <c r="K1450" i="21"/>
  <c r="K1451" i="21"/>
  <c r="K1452" i="21"/>
  <c r="K1453" i="21"/>
  <c r="K1454" i="21"/>
  <c r="K1455" i="21"/>
  <c r="K1456" i="21"/>
  <c r="K1457" i="21"/>
  <c r="K1458" i="21"/>
  <c r="K1459" i="21"/>
  <c r="K1460" i="21"/>
  <c r="K1461" i="21"/>
  <c r="K1462" i="21"/>
  <c r="K1463" i="21"/>
  <c r="K1464" i="21"/>
  <c r="K1465" i="21"/>
  <c r="K1466" i="21"/>
  <c r="K1467" i="21"/>
  <c r="K1468" i="21"/>
  <c r="K1469" i="21"/>
  <c r="K1470" i="21"/>
  <c r="K1471" i="21"/>
  <c r="K1472" i="21"/>
  <c r="K1473" i="21"/>
  <c r="K1474" i="21"/>
  <c r="K1475" i="21"/>
  <c r="K1476" i="21"/>
  <c r="K1477" i="21"/>
  <c r="K1478" i="21"/>
  <c r="K1479" i="21"/>
  <c r="K1480" i="21"/>
  <c r="K1481" i="21"/>
  <c r="K1482" i="21"/>
  <c r="K1483" i="21"/>
  <c r="K1484" i="21"/>
  <c r="K1485" i="21"/>
  <c r="K1486" i="21"/>
  <c r="K1487" i="21"/>
  <c r="K1488" i="21"/>
  <c r="K1489" i="21"/>
  <c r="K1490" i="21"/>
  <c r="K1491" i="21"/>
  <c r="K1492" i="21"/>
  <c r="K1493" i="21"/>
  <c r="K1494" i="21"/>
  <c r="K1495" i="21"/>
  <c r="K1496" i="21"/>
  <c r="K1497" i="21"/>
  <c r="K1498" i="21"/>
  <c r="K1499" i="21"/>
  <c r="K1500" i="21"/>
  <c r="K1501" i="21"/>
  <c r="K1502" i="21"/>
  <c r="K1503" i="21"/>
  <c r="K1504" i="21"/>
  <c r="K1505" i="21"/>
  <c r="K1506" i="21"/>
  <c r="K1507" i="21"/>
  <c r="K1508" i="21"/>
  <c r="K1509" i="21"/>
  <c r="K1510" i="21"/>
  <c r="K1511" i="21"/>
  <c r="K1512" i="21"/>
  <c r="K1513" i="21"/>
  <c r="K1514" i="21"/>
  <c r="K1515" i="21"/>
  <c r="K1516" i="21"/>
  <c r="K1517" i="21"/>
  <c r="K1518" i="21"/>
  <c r="K1519" i="21"/>
  <c r="K1520" i="21"/>
  <c r="K1521" i="21"/>
  <c r="K1522" i="21"/>
  <c r="K1523" i="21"/>
  <c r="K1524" i="21"/>
  <c r="K1525" i="21"/>
  <c r="K1526" i="21"/>
  <c r="K1527" i="21"/>
  <c r="K1528" i="21"/>
  <c r="K1529" i="21"/>
  <c r="K1530" i="21"/>
  <c r="K1531" i="21"/>
  <c r="K1532" i="21"/>
  <c r="K1533" i="21"/>
  <c r="K1534" i="21"/>
  <c r="K1535" i="21"/>
  <c r="K1536" i="21"/>
  <c r="K1537" i="21"/>
  <c r="K1538" i="21"/>
  <c r="K1539" i="21"/>
  <c r="K1540" i="21"/>
  <c r="K1541" i="21"/>
  <c r="K1542" i="21"/>
  <c r="K1543" i="21"/>
  <c r="K1544" i="21"/>
  <c r="K1545" i="21"/>
  <c r="K1546" i="21"/>
  <c r="K1547" i="21"/>
  <c r="K1548" i="21"/>
  <c r="K1549" i="21"/>
  <c r="K1550" i="21"/>
  <c r="K1551" i="21"/>
  <c r="K1552" i="21"/>
  <c r="K1553" i="21"/>
  <c r="K1554" i="21"/>
  <c r="K1555" i="21"/>
  <c r="K1556" i="21"/>
  <c r="K1557" i="21"/>
  <c r="K1558" i="21"/>
  <c r="K1559" i="21"/>
  <c r="K1560" i="21"/>
  <c r="K1561" i="21"/>
  <c r="K1562" i="21"/>
  <c r="K1563" i="21"/>
  <c r="K1564" i="21"/>
  <c r="K1565" i="21"/>
  <c r="K1566" i="21"/>
  <c r="K1567" i="21"/>
  <c r="K1568" i="21"/>
  <c r="K1569" i="21"/>
  <c r="K1570" i="21"/>
  <c r="K1571" i="21"/>
  <c r="K1572" i="21"/>
  <c r="K1573" i="21"/>
  <c r="K1574" i="21"/>
  <c r="K1575" i="21"/>
  <c r="K1576" i="21"/>
  <c r="K1577" i="21"/>
  <c r="K1578" i="21"/>
  <c r="K1579" i="21"/>
  <c r="K1580" i="21"/>
  <c r="K1581" i="21"/>
  <c r="K1582" i="21"/>
  <c r="K1583" i="21"/>
  <c r="K1584" i="21"/>
  <c r="K1585" i="21"/>
  <c r="K1586" i="21"/>
  <c r="K1587" i="21"/>
  <c r="K1588" i="21"/>
  <c r="K1589" i="21"/>
  <c r="K1590" i="21"/>
  <c r="K1591" i="21"/>
  <c r="K1592" i="21"/>
  <c r="K1593" i="21"/>
  <c r="K1594" i="21"/>
  <c r="K1595" i="21"/>
  <c r="K1596" i="21"/>
  <c r="K1597" i="21"/>
  <c r="K1598" i="21"/>
  <c r="K1599" i="21"/>
  <c r="K1600" i="21"/>
  <c r="K1601" i="21"/>
  <c r="K1602" i="21"/>
  <c r="K1603" i="21"/>
  <c r="K1604" i="21"/>
  <c r="K1605" i="21"/>
  <c r="K1606" i="21"/>
  <c r="K1607" i="21"/>
  <c r="K1608" i="21"/>
  <c r="K1609" i="21"/>
  <c r="K1610" i="21"/>
  <c r="K1611" i="21"/>
  <c r="K1612" i="21"/>
  <c r="K1613" i="21"/>
  <c r="K1614" i="21"/>
  <c r="K1615" i="21"/>
  <c r="K1616" i="21"/>
  <c r="K1617" i="21"/>
  <c r="K1618" i="21"/>
  <c r="K1619" i="21"/>
  <c r="K1620" i="21"/>
  <c r="K1621" i="21"/>
  <c r="K1622" i="21"/>
  <c r="K1623" i="21"/>
  <c r="K1624" i="21"/>
  <c r="K1625" i="21"/>
  <c r="K1626" i="21"/>
  <c r="K1627" i="21"/>
  <c r="K1628" i="21"/>
  <c r="K1629" i="21"/>
  <c r="K1630" i="21"/>
  <c r="K1631" i="21"/>
  <c r="K1632" i="21"/>
  <c r="K1633" i="21"/>
  <c r="K1634" i="21"/>
  <c r="K1635" i="21"/>
  <c r="K1636" i="21"/>
  <c r="K1637" i="21"/>
  <c r="K1638" i="21"/>
  <c r="K1639" i="21"/>
  <c r="K1640" i="21"/>
  <c r="K1641" i="21"/>
  <c r="K1642" i="21"/>
  <c r="K1643" i="21"/>
  <c r="K1644" i="21"/>
  <c r="K1645" i="21"/>
  <c r="K1646" i="21"/>
  <c r="K1647" i="21"/>
  <c r="K1648" i="21"/>
  <c r="K1649" i="21"/>
  <c r="K1650" i="21"/>
  <c r="K1651" i="21"/>
  <c r="K1652" i="21"/>
  <c r="K1653" i="21"/>
  <c r="K1654" i="21"/>
  <c r="K1655" i="21"/>
  <c r="K1656" i="21"/>
  <c r="K1657" i="21"/>
  <c r="K1658" i="21"/>
  <c r="K1659" i="21"/>
  <c r="K1660" i="21"/>
  <c r="K1661" i="21"/>
  <c r="K1662" i="21"/>
  <c r="K1663" i="21"/>
  <c r="K1664" i="21"/>
  <c r="K1665" i="21"/>
  <c r="K1666" i="21"/>
  <c r="K1667" i="21"/>
  <c r="K1668" i="21"/>
  <c r="K1669" i="21"/>
  <c r="K1670" i="21"/>
  <c r="K1671" i="21"/>
  <c r="K1672" i="21"/>
  <c r="K1673" i="21"/>
  <c r="K1674" i="21"/>
  <c r="K1675" i="21"/>
  <c r="K1676" i="21"/>
  <c r="K1677" i="21"/>
  <c r="K1678" i="21"/>
  <c r="K1679" i="21"/>
  <c r="K1680" i="21"/>
  <c r="K1681" i="21"/>
  <c r="K1682" i="21"/>
  <c r="K1683" i="21"/>
  <c r="K1684" i="21"/>
  <c r="K1685" i="21"/>
  <c r="K1686" i="21"/>
  <c r="K1687" i="21"/>
  <c r="K1688" i="21"/>
  <c r="K1689" i="21"/>
  <c r="K1690" i="21"/>
  <c r="K1691" i="21"/>
  <c r="K1692" i="21"/>
  <c r="K1693" i="21"/>
  <c r="K1694" i="21"/>
  <c r="K1695" i="21"/>
  <c r="K1696" i="21"/>
  <c r="K1697" i="21"/>
  <c r="K1698" i="21"/>
  <c r="K1699" i="21"/>
  <c r="K1700" i="21"/>
  <c r="K1701" i="21"/>
  <c r="K1702" i="21"/>
  <c r="K1703" i="21"/>
  <c r="K1704" i="21"/>
  <c r="K1705" i="21"/>
  <c r="K1706" i="21"/>
  <c r="K1707" i="21"/>
  <c r="K1708" i="21"/>
  <c r="K1709" i="21"/>
  <c r="K1710" i="21"/>
  <c r="K1711" i="21"/>
  <c r="K1712" i="21"/>
  <c r="K1713" i="21"/>
  <c r="K1714" i="21"/>
  <c r="K1715" i="21"/>
  <c r="K1716" i="21"/>
  <c r="K1717" i="21"/>
  <c r="K1718" i="21"/>
  <c r="K1719" i="21"/>
  <c r="K1720" i="21"/>
  <c r="K1721" i="21"/>
  <c r="K1722" i="21"/>
  <c r="K1723" i="21"/>
  <c r="K1724" i="21"/>
  <c r="K1725" i="21"/>
  <c r="K1726" i="21"/>
  <c r="K1727" i="21"/>
  <c r="K1728" i="21"/>
  <c r="K1729" i="21"/>
  <c r="K1730" i="21"/>
  <c r="K1731" i="21"/>
  <c r="K1732" i="21"/>
  <c r="K1733" i="21"/>
  <c r="K1734" i="21"/>
  <c r="K1735" i="21"/>
  <c r="K1736" i="21"/>
  <c r="K1737" i="21"/>
  <c r="K1738" i="21"/>
  <c r="K1739" i="21"/>
  <c r="K1740" i="21"/>
  <c r="K1741" i="21"/>
  <c r="K1742" i="21"/>
  <c r="K1743" i="21"/>
  <c r="K1744" i="21"/>
  <c r="K1745" i="21"/>
  <c r="K1746" i="21"/>
  <c r="K1747" i="21"/>
  <c r="K1748" i="21"/>
  <c r="K1749" i="21"/>
  <c r="K1750" i="21"/>
  <c r="K1751" i="21"/>
  <c r="K1752" i="21"/>
  <c r="K1753" i="21"/>
  <c r="K1754" i="21"/>
  <c r="K1755" i="21"/>
  <c r="K1756" i="21"/>
  <c r="K1757" i="21"/>
  <c r="K1758" i="21"/>
  <c r="K1759" i="21"/>
  <c r="K1760" i="21"/>
  <c r="K1761" i="21"/>
  <c r="K1762" i="21"/>
  <c r="K1763" i="21"/>
  <c r="K1764" i="21"/>
  <c r="K1765" i="21"/>
  <c r="K1766" i="21"/>
  <c r="K1767" i="21"/>
  <c r="K1768" i="21"/>
  <c r="K1769" i="21"/>
  <c r="K1770" i="21"/>
  <c r="K1771" i="21"/>
  <c r="K1772" i="21"/>
  <c r="K1773" i="21"/>
  <c r="K1774" i="21"/>
  <c r="K1775" i="21"/>
  <c r="K1776" i="21"/>
  <c r="K1777" i="21"/>
  <c r="K1778" i="21"/>
  <c r="K1779" i="21"/>
  <c r="K1780" i="21"/>
  <c r="K1781" i="21"/>
  <c r="K1782" i="21"/>
  <c r="K1783" i="21"/>
  <c r="K1784" i="21"/>
  <c r="K1785" i="21"/>
  <c r="K1786" i="21"/>
  <c r="K1787" i="21"/>
  <c r="K1788" i="21"/>
  <c r="K1789" i="21"/>
  <c r="K1790" i="21"/>
  <c r="K1791" i="21"/>
  <c r="K1792" i="21"/>
  <c r="K1793" i="21"/>
  <c r="K1794" i="21"/>
  <c r="K1795" i="21"/>
  <c r="K1796" i="21"/>
  <c r="K1797" i="21"/>
  <c r="K1798" i="21"/>
  <c r="K1799" i="21"/>
  <c r="K1800" i="21"/>
  <c r="K1801" i="21"/>
  <c r="K1802" i="21"/>
  <c r="K1803" i="21"/>
  <c r="K1804" i="21"/>
  <c r="K1805" i="21"/>
  <c r="K1806" i="21"/>
  <c r="K1807" i="21"/>
  <c r="K1808" i="21"/>
  <c r="K1809" i="21"/>
  <c r="K1810" i="21"/>
  <c r="K1811" i="21"/>
  <c r="K1812" i="21"/>
  <c r="K1813" i="21"/>
  <c r="K1814" i="21"/>
  <c r="K1815" i="21"/>
  <c r="K1816" i="21"/>
  <c r="K1817" i="21"/>
  <c r="K1818" i="21"/>
  <c r="K1819" i="21"/>
  <c r="K1820" i="21"/>
  <c r="K1821" i="21"/>
  <c r="K1822" i="21"/>
  <c r="K1823" i="21"/>
  <c r="K1824" i="21"/>
  <c r="K1825" i="21"/>
  <c r="K1826" i="21"/>
  <c r="K1827" i="21"/>
  <c r="K1828" i="21"/>
  <c r="K1829" i="21"/>
  <c r="K1830" i="21"/>
  <c r="K1831" i="21"/>
  <c r="K1832" i="21"/>
  <c r="K1833" i="21"/>
  <c r="K1834" i="21"/>
  <c r="K1835" i="21"/>
  <c r="K1836" i="21"/>
  <c r="K1837" i="21"/>
  <c r="K1838" i="21"/>
  <c r="K1839" i="21"/>
  <c r="K1840" i="21"/>
  <c r="K1841" i="21"/>
  <c r="K1842" i="21"/>
  <c r="K1843" i="21"/>
  <c r="K1844" i="21"/>
  <c r="K1845" i="21"/>
  <c r="K1846" i="21"/>
  <c r="K1847" i="21"/>
  <c r="K1848" i="21"/>
  <c r="K1849" i="21"/>
  <c r="K1850" i="21"/>
  <c r="K1851" i="21"/>
  <c r="K1852" i="21"/>
  <c r="K1853" i="21"/>
  <c r="K1854" i="21"/>
  <c r="K1855" i="21"/>
  <c r="K1856" i="21"/>
  <c r="K1857" i="21"/>
  <c r="K1858" i="21"/>
  <c r="K1859" i="21"/>
  <c r="K1860" i="21"/>
  <c r="K1861" i="21"/>
  <c r="K1862" i="21"/>
  <c r="K1863" i="21"/>
  <c r="K1864" i="21"/>
  <c r="K1865" i="21"/>
  <c r="K1866" i="21"/>
  <c r="K1867" i="21"/>
  <c r="K1868" i="21"/>
  <c r="K1869" i="21"/>
  <c r="K1870" i="21"/>
  <c r="K1871" i="21"/>
  <c r="K1872" i="21"/>
  <c r="K1873" i="21"/>
  <c r="K1874" i="21"/>
  <c r="K1875" i="21"/>
  <c r="K1876" i="21"/>
  <c r="K1877" i="21"/>
  <c r="K1878" i="21"/>
  <c r="K1879" i="21"/>
  <c r="K1880" i="21"/>
  <c r="K1881" i="21"/>
  <c r="K1882" i="21"/>
  <c r="K1883" i="21"/>
  <c r="K1884" i="21"/>
  <c r="K1885" i="21"/>
  <c r="K1886" i="21"/>
  <c r="K1887" i="21"/>
  <c r="K1888" i="21"/>
  <c r="K1889" i="21"/>
  <c r="K1890" i="21"/>
  <c r="K1891" i="21"/>
  <c r="K1892" i="21"/>
  <c r="K1893" i="21"/>
  <c r="K1894" i="21"/>
  <c r="K1895" i="21"/>
  <c r="K1896" i="21"/>
  <c r="K1897" i="21"/>
  <c r="K1898" i="21"/>
  <c r="K1899" i="21"/>
  <c r="K1900" i="21"/>
  <c r="K1901" i="21"/>
  <c r="K1902" i="21"/>
  <c r="K1903" i="21"/>
  <c r="K1904" i="21"/>
  <c r="K1905" i="21"/>
  <c r="K1906" i="21"/>
  <c r="K1907" i="21"/>
  <c r="K1908" i="21"/>
  <c r="K1909" i="21"/>
  <c r="K1910" i="21"/>
  <c r="K1911" i="21"/>
  <c r="K1912" i="21"/>
  <c r="K1913" i="21"/>
  <c r="K1914" i="21"/>
  <c r="K1915" i="21"/>
  <c r="K1916" i="21"/>
  <c r="K1917" i="21"/>
  <c r="K1918" i="21"/>
  <c r="K1919" i="21"/>
  <c r="K1920" i="21"/>
  <c r="K1921" i="21"/>
  <c r="K1922" i="21"/>
  <c r="K1923" i="21"/>
  <c r="K1924" i="21"/>
  <c r="K1925" i="21"/>
  <c r="K1926" i="21"/>
  <c r="K1927" i="21"/>
  <c r="K1928" i="21"/>
  <c r="K1929" i="21"/>
  <c r="K1930" i="21"/>
  <c r="K1931" i="21"/>
  <c r="K1932" i="21"/>
  <c r="K1933" i="21"/>
  <c r="K1934" i="21"/>
  <c r="K1935" i="21"/>
  <c r="K1936" i="21"/>
  <c r="K1937" i="21"/>
  <c r="K1938" i="21"/>
  <c r="K1939" i="21"/>
  <c r="K1940" i="21"/>
  <c r="K1941" i="21"/>
  <c r="K1942" i="21"/>
  <c r="K1943" i="21"/>
  <c r="K1944" i="21"/>
  <c r="K1945" i="21"/>
  <c r="K1946" i="21"/>
  <c r="K1947" i="21"/>
  <c r="K1948" i="21"/>
  <c r="K1949" i="21"/>
  <c r="K1950" i="21"/>
  <c r="K1951" i="21"/>
  <c r="K1952" i="21"/>
  <c r="K1953" i="21"/>
  <c r="K1954" i="21"/>
  <c r="K1955" i="21"/>
  <c r="K1956" i="21"/>
  <c r="K1957" i="21"/>
  <c r="K1958" i="21"/>
  <c r="K1959" i="21"/>
  <c r="K1960" i="21"/>
  <c r="K1961" i="21"/>
  <c r="K1962" i="21"/>
  <c r="K1963" i="21"/>
  <c r="K1964" i="21"/>
  <c r="K1965" i="21"/>
  <c r="K1966" i="21"/>
  <c r="K1967" i="21"/>
  <c r="K1968" i="21"/>
  <c r="K1969" i="21"/>
  <c r="K1970" i="21"/>
  <c r="K1971" i="21"/>
  <c r="K1972" i="21"/>
  <c r="K1973" i="21"/>
  <c r="K1974" i="21"/>
  <c r="K1975" i="21"/>
  <c r="K1976" i="21"/>
  <c r="K1977" i="21"/>
  <c r="K1978" i="21"/>
  <c r="K1979" i="21"/>
  <c r="K1980" i="21"/>
  <c r="K1981" i="21"/>
  <c r="K1982" i="21"/>
  <c r="K1983" i="21"/>
  <c r="K1984" i="21"/>
  <c r="K1985" i="21"/>
  <c r="K1986" i="21"/>
  <c r="K1987" i="21"/>
  <c r="K1988" i="21"/>
  <c r="K1989" i="21"/>
  <c r="K1990" i="21"/>
  <c r="K1991" i="21"/>
  <c r="K1992" i="21"/>
  <c r="K1993" i="21"/>
  <c r="K1994" i="21"/>
  <c r="K1995" i="21"/>
  <c r="K1996" i="21"/>
  <c r="K1997" i="21"/>
  <c r="K2007" i="21"/>
  <c r="K15" i="21"/>
  <c r="E11" i="21"/>
  <c r="E225" i="29"/>
  <c r="H85" i="29"/>
  <c r="I85" i="29" s="1"/>
  <c r="H77" i="29"/>
  <c r="H19" i="29"/>
  <c r="I19" i="29" s="1"/>
  <c r="I77" i="29" l="1"/>
  <c r="H21" i="29"/>
  <c r="I21" i="29" s="1"/>
  <c r="H18" i="29"/>
  <c r="I18" i="29" s="1"/>
  <c r="H99" i="29" l="1"/>
  <c r="I99" i="29" s="1"/>
  <c r="H58" i="29"/>
  <c r="I58" i="29" s="1"/>
  <c r="G28" i="20"/>
  <c r="G22" i="20" l="1"/>
  <c r="G31" i="20" s="1"/>
  <c r="H83" i="29" l="1"/>
  <c r="I83" i="29" s="1"/>
  <c r="H102" i="29"/>
  <c r="I102" i="29" s="1"/>
  <c r="H84" i="29"/>
  <c r="I84" i="29" s="1"/>
  <c r="H82" i="29"/>
  <c r="I82" i="29" s="1"/>
  <c r="H219" i="29"/>
  <c r="I219" i="29" s="1"/>
  <c r="H196" i="29"/>
  <c r="I196" i="29" s="1"/>
  <c r="H186" i="29"/>
  <c r="I186" i="29" s="1"/>
  <c r="H174" i="29"/>
  <c r="I174" i="29" s="1"/>
  <c r="H164" i="29"/>
  <c r="I164" i="29" s="1"/>
  <c r="H152" i="29"/>
  <c r="I152" i="29" s="1"/>
  <c r="H141" i="29"/>
  <c r="I141" i="29" s="1"/>
  <c r="H129" i="29"/>
  <c r="I129" i="29" s="1"/>
  <c r="H111" i="29"/>
  <c r="I111" i="29" s="1"/>
  <c r="H72" i="29"/>
  <c r="I72" i="29" s="1"/>
  <c r="H56" i="29"/>
  <c r="I56" i="29" s="1"/>
  <c r="H67" i="29"/>
  <c r="I67" i="29" s="1"/>
  <c r="H200" i="29"/>
  <c r="I200" i="29" s="1"/>
  <c r="H123" i="29"/>
  <c r="I123" i="29" s="1"/>
  <c r="H166" i="29"/>
  <c r="I166" i="29" s="1"/>
  <c r="H61" i="29"/>
  <c r="I61" i="29" s="1"/>
  <c r="H208" i="29"/>
  <c r="I208" i="29" s="1"/>
  <c r="H76" i="29"/>
  <c r="I76" i="29" s="1"/>
  <c r="H112" i="29"/>
  <c r="I112" i="29" s="1"/>
  <c r="H206" i="29"/>
  <c r="I206" i="29" s="1"/>
  <c r="H185" i="29"/>
  <c r="I185" i="29" s="1"/>
  <c r="H173" i="29"/>
  <c r="I173" i="29" s="1"/>
  <c r="H163" i="29"/>
  <c r="I163" i="29" s="1"/>
  <c r="H151" i="29"/>
  <c r="I151" i="29" s="1"/>
  <c r="H140" i="29"/>
  <c r="I140" i="29" s="1"/>
  <c r="H128" i="29"/>
  <c r="I128" i="29" s="1"/>
  <c r="H120" i="29"/>
  <c r="I120" i="29" s="1"/>
  <c r="H93" i="29"/>
  <c r="I93" i="29" s="1"/>
  <c r="H70" i="29"/>
  <c r="I70" i="29" s="1"/>
  <c r="H55" i="29"/>
  <c r="I55" i="29" s="1"/>
  <c r="H106" i="29"/>
  <c r="I106" i="29" s="1"/>
  <c r="H178" i="29"/>
  <c r="I178" i="29" s="1"/>
  <c r="H79" i="29"/>
  <c r="I79" i="29" s="1"/>
  <c r="H177" i="29"/>
  <c r="I177" i="29" s="1"/>
  <c r="H165" i="29"/>
  <c r="I165" i="29" s="1"/>
  <c r="H187" i="29"/>
  <c r="I187" i="29" s="1"/>
  <c r="H216" i="29"/>
  <c r="I216" i="29" s="1"/>
  <c r="H205" i="29"/>
  <c r="I205" i="29" s="1"/>
  <c r="H195" i="29"/>
  <c r="I195" i="29" s="1"/>
  <c r="H184" i="29"/>
  <c r="I184" i="29" s="1"/>
  <c r="H172" i="29"/>
  <c r="I172" i="29" s="1"/>
  <c r="H162" i="29"/>
  <c r="I162" i="29" s="1"/>
  <c r="H150" i="29"/>
  <c r="I150" i="29" s="1"/>
  <c r="H139" i="29"/>
  <c r="I139" i="29" s="1"/>
  <c r="H127" i="29"/>
  <c r="I127" i="29" s="1"/>
  <c r="H119" i="29"/>
  <c r="I119" i="29" s="1"/>
  <c r="H110" i="29"/>
  <c r="I110" i="29" s="1"/>
  <c r="H92" i="29"/>
  <c r="I92" i="29" s="1"/>
  <c r="H69" i="29"/>
  <c r="I69" i="29" s="1"/>
  <c r="H54" i="29"/>
  <c r="I54" i="29" s="1"/>
  <c r="H48" i="29"/>
  <c r="I48" i="29" s="1"/>
  <c r="H156" i="29"/>
  <c r="I156" i="29" s="1"/>
  <c r="H131" i="29"/>
  <c r="I131" i="29" s="1"/>
  <c r="H188" i="29"/>
  <c r="I188" i="29" s="1"/>
  <c r="H214" i="29"/>
  <c r="I214" i="29" s="1"/>
  <c r="H204" i="29"/>
  <c r="I204" i="29" s="1"/>
  <c r="H194" i="29"/>
  <c r="I194" i="29" s="1"/>
  <c r="H183" i="29"/>
  <c r="I183" i="29" s="1"/>
  <c r="H171" i="29"/>
  <c r="I171" i="29" s="1"/>
  <c r="H161" i="29"/>
  <c r="I161" i="29" s="1"/>
  <c r="H149" i="29"/>
  <c r="I149" i="29" s="1"/>
  <c r="H138" i="29"/>
  <c r="I138" i="29" s="1"/>
  <c r="H126" i="29"/>
  <c r="I126" i="29" s="1"/>
  <c r="H118" i="29"/>
  <c r="I118" i="29" s="1"/>
  <c r="H109" i="29"/>
  <c r="I109" i="29" s="1"/>
  <c r="H91" i="29"/>
  <c r="I91" i="29" s="1"/>
  <c r="H53" i="29"/>
  <c r="I53" i="29" s="1"/>
  <c r="H88" i="29"/>
  <c r="I88" i="29" s="1"/>
  <c r="H135" i="29"/>
  <c r="I135" i="29" s="1"/>
  <c r="H209" i="29"/>
  <c r="I209" i="29" s="1"/>
  <c r="H114" i="29"/>
  <c r="I114" i="29" s="1"/>
  <c r="H154" i="29"/>
  <c r="I154" i="29" s="1"/>
  <c r="H60" i="29"/>
  <c r="I60" i="29" s="1"/>
  <c r="H153" i="29"/>
  <c r="I153" i="29" s="1"/>
  <c r="H57" i="29"/>
  <c r="I57" i="29" s="1"/>
  <c r="H213" i="29"/>
  <c r="I213" i="29" s="1"/>
  <c r="H193" i="29"/>
  <c r="I193" i="29" s="1"/>
  <c r="H182" i="29"/>
  <c r="I182" i="29" s="1"/>
  <c r="H170" i="29"/>
  <c r="I170" i="29" s="1"/>
  <c r="H160" i="29"/>
  <c r="I160" i="29" s="1"/>
  <c r="H148" i="29"/>
  <c r="I148" i="29" s="1"/>
  <c r="H137" i="29"/>
  <c r="I137" i="29" s="1"/>
  <c r="H125" i="29"/>
  <c r="I125" i="29" s="1"/>
  <c r="H108" i="29"/>
  <c r="I108" i="29" s="1"/>
  <c r="H90" i="29"/>
  <c r="I90" i="29" s="1"/>
  <c r="H68" i="29"/>
  <c r="I68" i="29" s="1"/>
  <c r="H51" i="29"/>
  <c r="I51" i="29" s="1"/>
  <c r="H107" i="29"/>
  <c r="I107" i="29" s="1"/>
  <c r="H66" i="29"/>
  <c r="I66" i="29" s="1"/>
  <c r="H167" i="29"/>
  <c r="I167" i="29" s="1"/>
  <c r="H62" i="29"/>
  <c r="I62" i="29" s="1"/>
  <c r="H189" i="29"/>
  <c r="I189" i="29" s="1"/>
  <c r="H98" i="29"/>
  <c r="I98" i="29" s="1"/>
  <c r="I97" i="29" s="1"/>
  <c r="H175" i="29"/>
  <c r="I175" i="29" s="1"/>
  <c r="H202" i="29"/>
  <c r="I202" i="29" s="1"/>
  <c r="H192" i="29"/>
  <c r="I192" i="29" s="1"/>
  <c r="H181" i="29"/>
  <c r="I181" i="29" s="1"/>
  <c r="H169" i="29"/>
  <c r="I169" i="29" s="1"/>
  <c r="H159" i="29"/>
  <c r="I159" i="29" s="1"/>
  <c r="H147" i="29"/>
  <c r="I147" i="29" s="1"/>
  <c r="H136" i="29"/>
  <c r="I136" i="29" s="1"/>
  <c r="H117" i="29"/>
  <c r="I117" i="29" s="1"/>
  <c r="H115" i="29"/>
  <c r="I115" i="29" s="1"/>
  <c r="H155" i="29"/>
  <c r="I155" i="29" s="1"/>
  <c r="H176" i="29"/>
  <c r="I176" i="29" s="1"/>
  <c r="H142" i="29"/>
  <c r="I142" i="29" s="1"/>
  <c r="H75" i="29"/>
  <c r="I75" i="29" s="1"/>
  <c r="H212" i="29"/>
  <c r="I212" i="29" s="1"/>
  <c r="H191" i="29"/>
  <c r="I191" i="29" s="1"/>
  <c r="H180" i="29"/>
  <c r="I180" i="29" s="1"/>
  <c r="H158" i="29"/>
  <c r="I158" i="29" s="1"/>
  <c r="H146" i="29"/>
  <c r="I146" i="29" s="1"/>
  <c r="H134" i="29"/>
  <c r="I134" i="29" s="1"/>
  <c r="H124" i="29"/>
  <c r="I124" i="29" s="1"/>
  <c r="H116" i="29"/>
  <c r="I116" i="29" s="1"/>
  <c r="H87" i="29"/>
  <c r="I87" i="29" s="1"/>
  <c r="H132" i="29"/>
  <c r="I132" i="29" s="1"/>
  <c r="H199" i="29"/>
  <c r="I199" i="29" s="1"/>
  <c r="H113" i="29"/>
  <c r="I113" i="29" s="1"/>
  <c r="H197" i="29"/>
  <c r="I197" i="29" s="1"/>
  <c r="H211" i="29"/>
  <c r="I211" i="29" s="1"/>
  <c r="H201" i="29"/>
  <c r="I201" i="29" s="1"/>
  <c r="H190" i="29"/>
  <c r="I190" i="29" s="1"/>
  <c r="H179" i="29"/>
  <c r="I179" i="29" s="1"/>
  <c r="H157" i="29"/>
  <c r="I157" i="29" s="1"/>
  <c r="H145" i="29"/>
  <c r="I145" i="29" s="1"/>
  <c r="H133" i="29"/>
  <c r="I133" i="29" s="1"/>
  <c r="H105" i="29"/>
  <c r="I105" i="29" s="1"/>
  <c r="H80" i="29"/>
  <c r="I80" i="29" s="1"/>
  <c r="H63" i="29"/>
  <c r="I63" i="29" s="1"/>
  <c r="H47" i="29"/>
  <c r="I47" i="29" s="1"/>
  <c r="H210" i="29"/>
  <c r="I210" i="29" s="1"/>
  <c r="H101" i="29"/>
  <c r="I101" i="29" s="1"/>
  <c r="H122" i="29"/>
  <c r="I122" i="29" s="1"/>
  <c r="H198" i="29"/>
  <c r="I198" i="29" s="1"/>
  <c r="H96" i="29"/>
  <c r="I96" i="29" s="1"/>
  <c r="H121" i="29"/>
  <c r="I121" i="29" s="1"/>
  <c r="H130" i="29"/>
  <c r="I130" i="29" s="1"/>
  <c r="H207" i="29"/>
  <c r="I207" i="29" s="1"/>
  <c r="N71" i="17"/>
  <c r="N42" i="17"/>
  <c r="L42" i="17" s="1"/>
  <c r="N213" i="17"/>
  <c r="L213" i="17" s="1"/>
  <c r="A192" i="17"/>
  <c r="B192" i="17"/>
  <c r="C192" i="17"/>
  <c r="D192" i="17"/>
  <c r="M192" i="17"/>
  <c r="N192" i="17"/>
  <c r="A193" i="17"/>
  <c r="B193" i="17"/>
  <c r="C193" i="17"/>
  <c r="D193" i="17"/>
  <c r="M193" i="17"/>
  <c r="N193" i="17"/>
  <c r="A194" i="17"/>
  <c r="B194" i="17"/>
  <c r="C194" i="17"/>
  <c r="D194" i="17"/>
  <c r="M194" i="17"/>
  <c r="N194" i="17"/>
  <c r="A195" i="17"/>
  <c r="B195" i="17"/>
  <c r="C195" i="17"/>
  <c r="D195" i="17"/>
  <c r="M195" i="17"/>
  <c r="N195" i="17"/>
  <c r="A196" i="17"/>
  <c r="B196" i="17"/>
  <c r="C196" i="17"/>
  <c r="D196" i="17"/>
  <c r="M196" i="17"/>
  <c r="N196" i="17"/>
  <c r="A197" i="17"/>
  <c r="D197" i="17"/>
  <c r="M197" i="17"/>
  <c r="N197" i="17"/>
  <c r="A198" i="17"/>
  <c r="B198" i="17"/>
  <c r="C198" i="17"/>
  <c r="D198" i="17"/>
  <c r="M198" i="17"/>
  <c r="N198" i="17"/>
  <c r="H198" i="17" s="1"/>
  <c r="A199" i="17"/>
  <c r="B199" i="17"/>
  <c r="C199" i="17"/>
  <c r="D199" i="17"/>
  <c r="M199" i="17"/>
  <c r="N199" i="17"/>
  <c r="H199" i="17" s="1"/>
  <c r="A200" i="17"/>
  <c r="B200" i="17"/>
  <c r="C200" i="17"/>
  <c r="D200" i="17"/>
  <c r="M200" i="17"/>
  <c r="N200" i="17"/>
  <c r="H200" i="17" s="1"/>
  <c r="A201" i="17"/>
  <c r="B201" i="17"/>
  <c r="C201" i="17"/>
  <c r="D201" i="17"/>
  <c r="M201" i="17"/>
  <c r="N201" i="17"/>
  <c r="H201" i="17" s="1"/>
  <c r="A202" i="17"/>
  <c r="B202" i="17"/>
  <c r="C202" i="17"/>
  <c r="D202" i="17"/>
  <c r="M202" i="17"/>
  <c r="N202" i="17"/>
  <c r="H202" i="17" s="1"/>
  <c r="A203" i="17"/>
  <c r="B203" i="17"/>
  <c r="C203" i="17"/>
  <c r="D203" i="17"/>
  <c r="M203" i="17"/>
  <c r="N203" i="17"/>
  <c r="H203" i="17" s="1"/>
  <c r="A204" i="17"/>
  <c r="B204" i="17"/>
  <c r="C204" i="17"/>
  <c r="D204" i="17"/>
  <c r="M204" i="17"/>
  <c r="N204" i="17"/>
  <c r="K204" i="17" s="1"/>
  <c r="A205" i="17"/>
  <c r="B205" i="17"/>
  <c r="C205" i="17"/>
  <c r="D205" i="17"/>
  <c r="M205" i="17"/>
  <c r="N205" i="17"/>
  <c r="L205" i="17" s="1"/>
  <c r="A206" i="17"/>
  <c r="B206" i="17"/>
  <c r="C206" i="17"/>
  <c r="D206" i="17"/>
  <c r="M206" i="17"/>
  <c r="N206" i="17"/>
  <c r="H206" i="17" s="1"/>
  <c r="A207" i="17"/>
  <c r="B207" i="17"/>
  <c r="C207" i="17"/>
  <c r="D207" i="17"/>
  <c r="M207" i="17"/>
  <c r="N207" i="17"/>
  <c r="H207" i="17" s="1"/>
  <c r="A208" i="17"/>
  <c r="B208" i="17"/>
  <c r="C208" i="17"/>
  <c r="D208" i="17"/>
  <c r="M208" i="17"/>
  <c r="N208" i="17"/>
  <c r="H208" i="17" s="1"/>
  <c r="D209" i="17"/>
  <c r="M209" i="17"/>
  <c r="N209" i="17"/>
  <c r="B210" i="17"/>
  <c r="C210" i="17"/>
  <c r="D210" i="17"/>
  <c r="M210" i="17"/>
  <c r="N210" i="17"/>
  <c r="H210" i="17" s="1"/>
  <c r="A211" i="17"/>
  <c r="D211" i="17"/>
  <c r="M211" i="17"/>
  <c r="N211" i="17"/>
  <c r="A212" i="17"/>
  <c r="D212" i="17"/>
  <c r="M212" i="17"/>
  <c r="N212" i="17"/>
  <c r="A213" i="17"/>
  <c r="B213" i="17"/>
  <c r="C213" i="17"/>
  <c r="D213" i="17"/>
  <c r="M213" i="17"/>
  <c r="A9" i="17"/>
  <c r="B9" i="17"/>
  <c r="C9" i="17"/>
  <c r="D9" i="17"/>
  <c r="M9" i="17"/>
  <c r="N9" i="17"/>
  <c r="E9" i="17" s="1"/>
  <c r="A10" i="17"/>
  <c r="B10" i="17"/>
  <c r="C10" i="17"/>
  <c r="D10" i="17"/>
  <c r="M10" i="17"/>
  <c r="N10" i="17"/>
  <c r="H10" i="17" s="1"/>
  <c r="A11" i="17"/>
  <c r="D11" i="17"/>
  <c r="M11" i="17"/>
  <c r="N11" i="17"/>
  <c r="A12" i="17"/>
  <c r="B12" i="17"/>
  <c r="C12" i="17"/>
  <c r="D12" i="17"/>
  <c r="M12" i="17"/>
  <c r="N12" i="17"/>
  <c r="H12" i="17" s="1"/>
  <c r="A13" i="17"/>
  <c r="D13" i="17"/>
  <c r="M13" i="17"/>
  <c r="N13" i="17"/>
  <c r="A14" i="17"/>
  <c r="B14" i="17"/>
  <c r="C14" i="17"/>
  <c r="D14" i="17"/>
  <c r="M14" i="17"/>
  <c r="N14" i="17"/>
  <c r="K14" i="17" s="1"/>
  <c r="A15" i="17"/>
  <c r="B15" i="17"/>
  <c r="C15" i="17"/>
  <c r="D15" i="17"/>
  <c r="M15" i="17"/>
  <c r="N15" i="17"/>
  <c r="H15" i="17" s="1"/>
  <c r="A16" i="17"/>
  <c r="B16" i="17"/>
  <c r="C16" i="17"/>
  <c r="D16" i="17"/>
  <c r="M16" i="17"/>
  <c r="N16" i="17"/>
  <c r="H16" i="17" s="1"/>
  <c r="A17" i="17"/>
  <c r="B17" i="17"/>
  <c r="C17" i="17"/>
  <c r="D17" i="17"/>
  <c r="M17" i="17"/>
  <c r="N17" i="17"/>
  <c r="H17" i="17" s="1"/>
  <c r="A18" i="17"/>
  <c r="B18" i="17"/>
  <c r="C18" i="17"/>
  <c r="D18" i="17"/>
  <c r="M18" i="17"/>
  <c r="N18" i="17"/>
  <c r="H18" i="17" s="1"/>
  <c r="A19" i="17"/>
  <c r="B19" i="17"/>
  <c r="C19" i="17"/>
  <c r="D19" i="17"/>
  <c r="M19" i="17"/>
  <c r="N19" i="17"/>
  <c r="H19" i="17" s="1"/>
  <c r="A20" i="17"/>
  <c r="B20" i="17"/>
  <c r="C20" i="17"/>
  <c r="D20" i="17"/>
  <c r="M20" i="17"/>
  <c r="N20" i="17"/>
  <c r="L20" i="17" s="1"/>
  <c r="A21" i="17"/>
  <c r="D21" i="17"/>
  <c r="M21" i="17"/>
  <c r="N21" i="17"/>
  <c r="A22" i="17"/>
  <c r="B22" i="17"/>
  <c r="C22" i="17"/>
  <c r="D22" i="17"/>
  <c r="M22" i="17"/>
  <c r="N22" i="17"/>
  <c r="K22" i="17" s="1"/>
  <c r="A23" i="17"/>
  <c r="B23" i="17"/>
  <c r="C23" i="17"/>
  <c r="D23" i="17"/>
  <c r="M23" i="17"/>
  <c r="N23" i="17"/>
  <c r="L23" i="17" s="1"/>
  <c r="A24" i="17"/>
  <c r="B24" i="17"/>
  <c r="C24" i="17"/>
  <c r="D24" i="17"/>
  <c r="M24" i="17"/>
  <c r="N24" i="17"/>
  <c r="H24" i="17" s="1"/>
  <c r="A25" i="17"/>
  <c r="B25" i="17"/>
  <c r="C25" i="17"/>
  <c r="D25" i="17"/>
  <c r="M25" i="17"/>
  <c r="N25" i="17"/>
  <c r="H25" i="17" s="1"/>
  <c r="A26" i="17"/>
  <c r="B26" i="17"/>
  <c r="C26" i="17"/>
  <c r="D26" i="17"/>
  <c r="M26" i="17"/>
  <c r="N26" i="17"/>
  <c r="L26" i="17" s="1"/>
  <c r="A27" i="17"/>
  <c r="B27" i="17"/>
  <c r="C27" i="17"/>
  <c r="D27" i="17"/>
  <c r="M27" i="17"/>
  <c r="N27" i="17"/>
  <c r="H27" i="17" s="1"/>
  <c r="A28" i="17"/>
  <c r="B28" i="17"/>
  <c r="C28" i="17"/>
  <c r="D28" i="17"/>
  <c r="M28" i="17"/>
  <c r="N28" i="17"/>
  <c r="H28" i="17" s="1"/>
  <c r="A29" i="17"/>
  <c r="B29" i="17"/>
  <c r="C29" i="17"/>
  <c r="D29" i="17"/>
  <c r="M29" i="17"/>
  <c r="N29" i="17"/>
  <c r="L29" i="17" s="1"/>
  <c r="A30" i="17"/>
  <c r="B30" i="17"/>
  <c r="C30" i="17"/>
  <c r="D30" i="17"/>
  <c r="M30" i="17"/>
  <c r="N30" i="17"/>
  <c r="K30" i="17" s="1"/>
  <c r="A31" i="17"/>
  <c r="B31" i="17"/>
  <c r="C31" i="17"/>
  <c r="D31" i="17"/>
  <c r="M31" i="17"/>
  <c r="N31" i="17"/>
  <c r="L31" i="17" s="1"/>
  <c r="A32" i="17"/>
  <c r="B32" i="17"/>
  <c r="C32" i="17"/>
  <c r="D32" i="17"/>
  <c r="M32" i="17"/>
  <c r="N32" i="17"/>
  <c r="K32" i="17" s="1"/>
  <c r="A33" i="17"/>
  <c r="B33" i="17"/>
  <c r="C33" i="17"/>
  <c r="D33" i="17"/>
  <c r="M33" i="17"/>
  <c r="N33" i="17"/>
  <c r="H33" i="17" s="1"/>
  <c r="A34" i="17"/>
  <c r="B34" i="17"/>
  <c r="C34" i="17"/>
  <c r="D34" i="17"/>
  <c r="M34" i="17"/>
  <c r="N34" i="17"/>
  <c r="H34" i="17" s="1"/>
  <c r="A35" i="17"/>
  <c r="B35" i="17"/>
  <c r="C35" i="17"/>
  <c r="D35" i="17"/>
  <c r="M35" i="17"/>
  <c r="N35" i="17"/>
  <c r="K35" i="17" s="1"/>
  <c r="A36" i="17"/>
  <c r="B36" i="17"/>
  <c r="C36" i="17"/>
  <c r="D36" i="17"/>
  <c r="M36" i="17"/>
  <c r="N36" i="17"/>
  <c r="H36" i="17" s="1"/>
  <c r="A37" i="17"/>
  <c r="B37" i="17"/>
  <c r="C37" i="17"/>
  <c r="D37" i="17"/>
  <c r="M37" i="17"/>
  <c r="N37" i="17"/>
  <c r="H37" i="17" s="1"/>
  <c r="A38" i="17"/>
  <c r="B38" i="17"/>
  <c r="C38" i="17"/>
  <c r="D38" i="17"/>
  <c r="M38" i="17"/>
  <c r="N38" i="17"/>
  <c r="H38" i="17" s="1"/>
  <c r="A39" i="17"/>
  <c r="B39" i="17"/>
  <c r="C39" i="17"/>
  <c r="D39" i="17"/>
  <c r="M39" i="17"/>
  <c r="N39" i="17"/>
  <c r="H39" i="17" s="1"/>
  <c r="A40" i="17"/>
  <c r="D40" i="17"/>
  <c r="M40" i="17"/>
  <c r="N40" i="17"/>
  <c r="A41" i="17"/>
  <c r="D41" i="17"/>
  <c r="M41" i="17"/>
  <c r="N41" i="17"/>
  <c r="A42" i="17"/>
  <c r="B42" i="17"/>
  <c r="C42" i="17"/>
  <c r="D42" i="17"/>
  <c r="M42" i="17"/>
  <c r="A43" i="17"/>
  <c r="D43" i="17"/>
  <c r="M43" i="17"/>
  <c r="N43" i="17"/>
  <c r="A44" i="17"/>
  <c r="B44" i="17"/>
  <c r="C44" i="17"/>
  <c r="D44" i="17"/>
  <c r="M44" i="17"/>
  <c r="N44" i="17"/>
  <c r="L44" i="17" s="1"/>
  <c r="A45" i="17"/>
  <c r="B45" i="17"/>
  <c r="C45" i="17"/>
  <c r="D45" i="17"/>
  <c r="M45" i="17"/>
  <c r="N45" i="17"/>
  <c r="H45" i="17" s="1"/>
  <c r="A46" i="17"/>
  <c r="B46" i="17"/>
  <c r="C46" i="17"/>
  <c r="D46" i="17"/>
  <c r="M46" i="17"/>
  <c r="N46" i="17"/>
  <c r="L46" i="17" s="1"/>
  <c r="A47" i="17"/>
  <c r="B47" i="17"/>
  <c r="C47" i="17"/>
  <c r="D47" i="17"/>
  <c r="M47" i="17"/>
  <c r="N47" i="17"/>
  <c r="L47" i="17" s="1"/>
  <c r="A48" i="17"/>
  <c r="B48" i="17"/>
  <c r="C48" i="17"/>
  <c r="D48" i="17"/>
  <c r="M48" i="17"/>
  <c r="N48" i="17"/>
  <c r="L48" i="17" s="1"/>
  <c r="A49" i="17"/>
  <c r="D49" i="17"/>
  <c r="M49" i="17"/>
  <c r="N49" i="17"/>
  <c r="A50" i="17"/>
  <c r="B50" i="17"/>
  <c r="C50" i="17"/>
  <c r="D50" i="17"/>
  <c r="M50" i="17"/>
  <c r="N50" i="17"/>
  <c r="H50" i="17" s="1"/>
  <c r="A51" i="17"/>
  <c r="B51" i="17"/>
  <c r="C51" i="17"/>
  <c r="D51" i="17"/>
  <c r="M51" i="17"/>
  <c r="N51" i="17"/>
  <c r="E51" i="17" s="1"/>
  <c r="A52" i="17"/>
  <c r="B52" i="17"/>
  <c r="C52" i="17"/>
  <c r="D52" i="17"/>
  <c r="M52" i="17"/>
  <c r="N52" i="17"/>
  <c r="E52" i="17" s="1"/>
  <c r="A53" i="17"/>
  <c r="B53" i="17"/>
  <c r="C53" i="17"/>
  <c r="D53" i="17"/>
  <c r="M53" i="17"/>
  <c r="N53" i="17"/>
  <c r="L53" i="17" s="1"/>
  <c r="A54" i="17"/>
  <c r="D54" i="17"/>
  <c r="M54" i="17"/>
  <c r="N54" i="17"/>
  <c r="A55" i="17"/>
  <c r="D55" i="17"/>
  <c r="M55" i="17"/>
  <c r="N55" i="17"/>
  <c r="A56" i="17"/>
  <c r="B56" i="17"/>
  <c r="C56" i="17"/>
  <c r="D56" i="17"/>
  <c r="M56" i="17"/>
  <c r="N56" i="17"/>
  <c r="L56" i="17" s="1"/>
  <c r="A57" i="17"/>
  <c r="B57" i="17"/>
  <c r="C57" i="17"/>
  <c r="D57" i="17"/>
  <c r="M57" i="17"/>
  <c r="N57" i="17"/>
  <c r="A58" i="17"/>
  <c r="B58" i="17"/>
  <c r="C58" i="17"/>
  <c r="D58" i="17"/>
  <c r="M58" i="17"/>
  <c r="N58" i="17"/>
  <c r="L58" i="17" s="1"/>
  <c r="A59" i="17"/>
  <c r="B59" i="17"/>
  <c r="C59" i="17"/>
  <c r="D59" i="17"/>
  <c r="M59" i="17"/>
  <c r="N59" i="17"/>
  <c r="A60" i="17"/>
  <c r="D60" i="17"/>
  <c r="M60" i="17"/>
  <c r="N60" i="17"/>
  <c r="A61" i="17"/>
  <c r="B61" i="17"/>
  <c r="C61" i="17"/>
  <c r="D61" i="17"/>
  <c r="M61" i="17"/>
  <c r="N61" i="17"/>
  <c r="A62" i="17"/>
  <c r="D62" i="17"/>
  <c r="M62" i="17"/>
  <c r="N62" i="17"/>
  <c r="A63" i="17"/>
  <c r="D63" i="17"/>
  <c r="M63" i="17"/>
  <c r="N63" i="17"/>
  <c r="A64" i="17"/>
  <c r="B64" i="17"/>
  <c r="C64" i="17"/>
  <c r="D64" i="17"/>
  <c r="M64" i="17"/>
  <c r="N64" i="17"/>
  <c r="L64" i="17" s="1"/>
  <c r="A65" i="17"/>
  <c r="B65" i="17"/>
  <c r="C65" i="17"/>
  <c r="D65" i="17"/>
  <c r="M65" i="17"/>
  <c r="N65" i="17"/>
  <c r="L65" i="17" s="1"/>
  <c r="A66" i="17"/>
  <c r="D66" i="17"/>
  <c r="M66" i="17"/>
  <c r="N66" i="17"/>
  <c r="A67" i="17"/>
  <c r="B67" i="17"/>
  <c r="C67" i="17"/>
  <c r="D67" i="17"/>
  <c r="M67" i="17"/>
  <c r="N67" i="17"/>
  <c r="A68" i="17"/>
  <c r="D68" i="17"/>
  <c r="M68" i="17"/>
  <c r="N68" i="17"/>
  <c r="A69" i="17"/>
  <c r="B69" i="17"/>
  <c r="C69" i="17"/>
  <c r="D69" i="17"/>
  <c r="M69" i="17"/>
  <c r="N69" i="17"/>
  <c r="A70" i="17"/>
  <c r="D70" i="17"/>
  <c r="M70" i="17"/>
  <c r="N70" i="17"/>
  <c r="A71" i="17"/>
  <c r="B71" i="17"/>
  <c r="C71" i="17"/>
  <c r="D71" i="17"/>
  <c r="M71" i="17"/>
  <c r="A72" i="17"/>
  <c r="B72" i="17"/>
  <c r="C72" i="17"/>
  <c r="D72" i="17"/>
  <c r="M72" i="17"/>
  <c r="N72" i="17"/>
  <c r="A73" i="17"/>
  <c r="B73" i="17"/>
  <c r="C73" i="17"/>
  <c r="D73" i="17"/>
  <c r="M73" i="17"/>
  <c r="N73" i="17"/>
  <c r="A74" i="17"/>
  <c r="B74" i="17"/>
  <c r="C74" i="17"/>
  <c r="D74" i="17"/>
  <c r="M74" i="17"/>
  <c r="N74" i="17"/>
  <c r="A75" i="17"/>
  <c r="D75" i="17"/>
  <c r="M75" i="17"/>
  <c r="N75" i="17"/>
  <c r="A76" i="17"/>
  <c r="D76" i="17"/>
  <c r="M76" i="17"/>
  <c r="N76" i="17"/>
  <c r="A77" i="17"/>
  <c r="B77" i="17"/>
  <c r="C77" i="17"/>
  <c r="D77" i="17"/>
  <c r="M77" i="17"/>
  <c r="N77" i="17"/>
  <c r="A78" i="17"/>
  <c r="D78" i="17"/>
  <c r="M78" i="17"/>
  <c r="N78" i="17"/>
  <c r="A79" i="17"/>
  <c r="B79" i="17"/>
  <c r="C79" i="17"/>
  <c r="D79" i="17"/>
  <c r="M79" i="17"/>
  <c r="N79" i="17"/>
  <c r="D80" i="17"/>
  <c r="M80" i="17"/>
  <c r="N80" i="17"/>
  <c r="B81" i="17"/>
  <c r="C81" i="17"/>
  <c r="D81" i="17"/>
  <c r="M81" i="17"/>
  <c r="N81" i="17"/>
  <c r="A82" i="17"/>
  <c r="D82" i="17"/>
  <c r="M82" i="17"/>
  <c r="N82" i="17"/>
  <c r="A83" i="17"/>
  <c r="D83" i="17"/>
  <c r="M83" i="17"/>
  <c r="N83" i="17"/>
  <c r="A84" i="17"/>
  <c r="B84" i="17"/>
  <c r="C84" i="17"/>
  <c r="D84" i="17"/>
  <c r="M84" i="17"/>
  <c r="N84" i="17"/>
  <c r="A85" i="17"/>
  <c r="B85" i="17"/>
  <c r="C85" i="17"/>
  <c r="D85" i="17"/>
  <c r="M85" i="17"/>
  <c r="N85" i="17"/>
  <c r="A86" i="17"/>
  <c r="B86" i="17"/>
  <c r="C86" i="17"/>
  <c r="D86" i="17"/>
  <c r="M86" i="17"/>
  <c r="N86" i="17"/>
  <c r="A87" i="17"/>
  <c r="B87" i="17"/>
  <c r="C87" i="17"/>
  <c r="D87" i="17"/>
  <c r="M87" i="17"/>
  <c r="N87" i="17"/>
  <c r="A88" i="17"/>
  <c r="B88" i="17"/>
  <c r="C88" i="17"/>
  <c r="D88" i="17"/>
  <c r="M88" i="17"/>
  <c r="N88" i="17"/>
  <c r="A89" i="17"/>
  <c r="B89" i="17"/>
  <c r="C89" i="17"/>
  <c r="D89" i="17"/>
  <c r="M89" i="17"/>
  <c r="N89" i="17"/>
  <c r="A90" i="17"/>
  <c r="B90" i="17"/>
  <c r="C90" i="17"/>
  <c r="D90" i="17"/>
  <c r="M90" i="17"/>
  <c r="N90" i="17"/>
  <c r="A91" i="17"/>
  <c r="B91" i="17"/>
  <c r="C91" i="17"/>
  <c r="D91" i="17"/>
  <c r="M91" i="17"/>
  <c r="N91" i="17"/>
  <c r="A92" i="17"/>
  <c r="B92" i="17"/>
  <c r="C92" i="17"/>
  <c r="D92" i="17"/>
  <c r="M92" i="17"/>
  <c r="N92" i="17"/>
  <c r="A93" i="17"/>
  <c r="B93" i="17"/>
  <c r="C93" i="17"/>
  <c r="D93" i="17"/>
  <c r="M93" i="17"/>
  <c r="N93" i="17"/>
  <c r="A94" i="17"/>
  <c r="B94" i="17"/>
  <c r="C94" i="17"/>
  <c r="D94" i="17"/>
  <c r="M94" i="17"/>
  <c r="N94" i="17"/>
  <c r="A95" i="17"/>
  <c r="B95" i="17"/>
  <c r="C95" i="17"/>
  <c r="D95" i="17"/>
  <c r="M95" i="17"/>
  <c r="N95" i="17"/>
  <c r="A96" i="17"/>
  <c r="B96" i="17"/>
  <c r="C96" i="17"/>
  <c r="D96" i="17"/>
  <c r="M96" i="17"/>
  <c r="N96" i="17"/>
  <c r="A97" i="17"/>
  <c r="B97" i="17"/>
  <c r="C97" i="17"/>
  <c r="D97" i="17"/>
  <c r="M97" i="17"/>
  <c r="N97" i="17"/>
  <c r="A98" i="17"/>
  <c r="B98" i="17"/>
  <c r="C98" i="17"/>
  <c r="D98" i="17"/>
  <c r="M98" i="17"/>
  <c r="N98" i="17"/>
  <c r="A99" i="17"/>
  <c r="B99" i="17"/>
  <c r="C99" i="17"/>
  <c r="D99" i="17"/>
  <c r="M99" i="17"/>
  <c r="N99" i="17"/>
  <c r="A100" i="17"/>
  <c r="B100" i="17"/>
  <c r="C100" i="17"/>
  <c r="D100" i="17"/>
  <c r="M100" i="17"/>
  <c r="N100" i="17"/>
  <c r="A101" i="17"/>
  <c r="B101" i="17"/>
  <c r="C101" i="17"/>
  <c r="D101" i="17"/>
  <c r="M101" i="17"/>
  <c r="N101" i="17"/>
  <c r="A102" i="17"/>
  <c r="B102" i="17"/>
  <c r="C102" i="17"/>
  <c r="D102" i="17"/>
  <c r="M102" i="17"/>
  <c r="N102" i="17"/>
  <c r="A103" i="17"/>
  <c r="B103" i="17"/>
  <c r="C103" i="17"/>
  <c r="D103" i="17"/>
  <c r="M103" i="17"/>
  <c r="N103" i="17"/>
  <c r="A104" i="17"/>
  <c r="B104" i="17"/>
  <c r="C104" i="17"/>
  <c r="D104" i="17"/>
  <c r="M104" i="17"/>
  <c r="N104" i="17"/>
  <c r="A105" i="17"/>
  <c r="B105" i="17"/>
  <c r="C105" i="17"/>
  <c r="D105" i="17"/>
  <c r="M105" i="17"/>
  <c r="N105" i="17"/>
  <c r="A106" i="17"/>
  <c r="B106" i="17"/>
  <c r="C106" i="17"/>
  <c r="D106" i="17"/>
  <c r="M106" i="17"/>
  <c r="N106" i="17"/>
  <c r="A107" i="17"/>
  <c r="B107" i="17"/>
  <c r="C107" i="17"/>
  <c r="D107" i="17"/>
  <c r="M107" i="17"/>
  <c r="N107" i="17"/>
  <c r="A108" i="17"/>
  <c r="B108" i="17"/>
  <c r="C108" i="17"/>
  <c r="D108" i="17"/>
  <c r="M108" i="17"/>
  <c r="N108" i="17"/>
  <c r="A109" i="17"/>
  <c r="B109" i="17"/>
  <c r="C109" i="17"/>
  <c r="D109" i="17"/>
  <c r="M109" i="17"/>
  <c r="N109" i="17"/>
  <c r="A110" i="17"/>
  <c r="B110" i="17"/>
  <c r="C110" i="17"/>
  <c r="D110" i="17"/>
  <c r="M110" i="17"/>
  <c r="N110" i="17"/>
  <c r="A111" i="17"/>
  <c r="B111" i="17"/>
  <c r="C111" i="17"/>
  <c r="D111" i="17"/>
  <c r="M111" i="17"/>
  <c r="N111" i="17"/>
  <c r="A112" i="17"/>
  <c r="B112" i="17"/>
  <c r="C112" i="17"/>
  <c r="D112" i="17"/>
  <c r="M112" i="17"/>
  <c r="N112" i="17"/>
  <c r="A113" i="17"/>
  <c r="B113" i="17"/>
  <c r="C113" i="17"/>
  <c r="D113" i="17"/>
  <c r="M113" i="17"/>
  <c r="N113" i="17"/>
  <c r="A114" i="17"/>
  <c r="B114" i="17"/>
  <c r="C114" i="17"/>
  <c r="D114" i="17"/>
  <c r="M114" i="17"/>
  <c r="N114" i="17"/>
  <c r="A115" i="17"/>
  <c r="B115" i="17"/>
  <c r="C115" i="17"/>
  <c r="D115" i="17"/>
  <c r="M115" i="17"/>
  <c r="N115" i="17"/>
  <c r="A116" i="17"/>
  <c r="B116" i="17"/>
  <c r="C116" i="17"/>
  <c r="D116" i="17"/>
  <c r="M116" i="17"/>
  <c r="N116" i="17"/>
  <c r="A117" i="17"/>
  <c r="B117" i="17"/>
  <c r="C117" i="17"/>
  <c r="D117" i="17"/>
  <c r="M117" i="17"/>
  <c r="N117" i="17"/>
  <c r="A118" i="17"/>
  <c r="B118" i="17"/>
  <c r="C118" i="17"/>
  <c r="D118" i="17"/>
  <c r="M118" i="17"/>
  <c r="N118" i="17"/>
  <c r="A119" i="17"/>
  <c r="B119" i="17"/>
  <c r="C119" i="17"/>
  <c r="D119" i="17"/>
  <c r="M119" i="17"/>
  <c r="N119" i="17"/>
  <c r="A120" i="17"/>
  <c r="B120" i="17"/>
  <c r="C120" i="17"/>
  <c r="D120" i="17"/>
  <c r="M120" i="17"/>
  <c r="N120" i="17"/>
  <c r="A121" i="17"/>
  <c r="B121" i="17"/>
  <c r="C121" i="17"/>
  <c r="D121" i="17"/>
  <c r="M121" i="17"/>
  <c r="N121" i="17"/>
  <c r="A122" i="17"/>
  <c r="B122" i="17"/>
  <c r="C122" i="17"/>
  <c r="D122" i="17"/>
  <c r="M122" i="17"/>
  <c r="N122" i="17"/>
  <c r="A123" i="17"/>
  <c r="B123" i="17"/>
  <c r="C123" i="17"/>
  <c r="D123" i="17"/>
  <c r="M123" i="17"/>
  <c r="N123" i="17"/>
  <c r="A124" i="17"/>
  <c r="B124" i="17"/>
  <c r="C124" i="17"/>
  <c r="D124" i="17"/>
  <c r="M124" i="17"/>
  <c r="N124" i="17"/>
  <c r="A125" i="17"/>
  <c r="B125" i="17"/>
  <c r="C125" i="17"/>
  <c r="D125" i="17"/>
  <c r="M125" i="17"/>
  <c r="N125" i="17"/>
  <c r="A126" i="17"/>
  <c r="B126" i="17"/>
  <c r="C126" i="17"/>
  <c r="D126" i="17"/>
  <c r="M126" i="17"/>
  <c r="N126" i="17"/>
  <c r="A127" i="17"/>
  <c r="B127" i="17"/>
  <c r="C127" i="17"/>
  <c r="D127" i="17"/>
  <c r="M127" i="17"/>
  <c r="N127" i="17"/>
  <c r="A128" i="17"/>
  <c r="B128" i="17"/>
  <c r="C128" i="17"/>
  <c r="D128" i="17"/>
  <c r="M128" i="17"/>
  <c r="N128" i="17"/>
  <c r="A129" i="17"/>
  <c r="B129" i="17"/>
  <c r="C129" i="17"/>
  <c r="D129" i="17"/>
  <c r="M129" i="17"/>
  <c r="N129" i="17"/>
  <c r="A130" i="17"/>
  <c r="B130" i="17"/>
  <c r="C130" i="17"/>
  <c r="D130" i="17"/>
  <c r="M130" i="17"/>
  <c r="N130" i="17"/>
  <c r="A131" i="17"/>
  <c r="B131" i="17"/>
  <c r="C131" i="17"/>
  <c r="D131" i="17"/>
  <c r="M131" i="17"/>
  <c r="N131" i="17"/>
  <c r="A132" i="17"/>
  <c r="B132" i="17"/>
  <c r="C132" i="17"/>
  <c r="D132" i="17"/>
  <c r="M132" i="17"/>
  <c r="N132" i="17"/>
  <c r="A133" i="17"/>
  <c r="B133" i="17"/>
  <c r="C133" i="17"/>
  <c r="D133" i="17"/>
  <c r="M133" i="17"/>
  <c r="N133" i="17"/>
  <c r="A134" i="17"/>
  <c r="B134" i="17"/>
  <c r="C134" i="17"/>
  <c r="D134" i="17"/>
  <c r="M134" i="17"/>
  <c r="N134" i="17"/>
  <c r="A135" i="17"/>
  <c r="D135" i="17"/>
  <c r="M135" i="17"/>
  <c r="N135" i="17"/>
  <c r="A136" i="17"/>
  <c r="B136" i="17"/>
  <c r="C136" i="17"/>
  <c r="D136" i="17"/>
  <c r="M136" i="17"/>
  <c r="N136" i="17"/>
  <c r="A137" i="17"/>
  <c r="B137" i="17"/>
  <c r="C137" i="17"/>
  <c r="D137" i="17"/>
  <c r="M137" i="17"/>
  <c r="N137" i="17"/>
  <c r="A138" i="17"/>
  <c r="B138" i="17"/>
  <c r="C138" i="17"/>
  <c r="D138" i="17"/>
  <c r="M138" i="17"/>
  <c r="N138" i="17"/>
  <c r="A139" i="17"/>
  <c r="B139" i="17"/>
  <c r="C139" i="17"/>
  <c r="D139" i="17"/>
  <c r="M139" i="17"/>
  <c r="N139" i="17"/>
  <c r="A140" i="17"/>
  <c r="B140" i="17"/>
  <c r="C140" i="17"/>
  <c r="D140" i="17"/>
  <c r="M140" i="17"/>
  <c r="N140" i="17"/>
  <c r="A141" i="17"/>
  <c r="B141" i="17"/>
  <c r="C141" i="17"/>
  <c r="D141" i="17"/>
  <c r="M141" i="17"/>
  <c r="N141" i="17"/>
  <c r="A142" i="17"/>
  <c r="B142" i="17"/>
  <c r="C142" i="17"/>
  <c r="D142" i="17"/>
  <c r="M142" i="17"/>
  <c r="N142" i="17"/>
  <c r="A143" i="17"/>
  <c r="B143" i="17"/>
  <c r="C143" i="17"/>
  <c r="D143" i="17"/>
  <c r="M143" i="17"/>
  <c r="N143" i="17"/>
  <c r="A144" i="17"/>
  <c r="B144" i="17"/>
  <c r="C144" i="17"/>
  <c r="D144" i="17"/>
  <c r="M144" i="17"/>
  <c r="N144" i="17"/>
  <c r="A145" i="17"/>
  <c r="B145" i="17"/>
  <c r="C145" i="17"/>
  <c r="D145" i="17"/>
  <c r="M145" i="17"/>
  <c r="N145" i="17"/>
  <c r="A146" i="17"/>
  <c r="B146" i="17"/>
  <c r="C146" i="17"/>
  <c r="D146" i="17"/>
  <c r="M146" i="17"/>
  <c r="N146" i="17"/>
  <c r="A147" i="17"/>
  <c r="B147" i="17"/>
  <c r="C147" i="17"/>
  <c r="D147" i="17"/>
  <c r="M147" i="17"/>
  <c r="N147" i="17"/>
  <c r="A148" i="17"/>
  <c r="B148" i="17"/>
  <c r="C148" i="17"/>
  <c r="D148" i="17"/>
  <c r="M148" i="17"/>
  <c r="N148" i="17"/>
  <c r="A149" i="17"/>
  <c r="B149" i="17"/>
  <c r="C149" i="17"/>
  <c r="D149" i="17"/>
  <c r="M149" i="17"/>
  <c r="N149" i="17"/>
  <c r="A150" i="17"/>
  <c r="B150" i="17"/>
  <c r="C150" i="17"/>
  <c r="D150" i="17"/>
  <c r="M150" i="17"/>
  <c r="N150" i="17"/>
  <c r="A151" i="17"/>
  <c r="B151" i="17"/>
  <c r="C151" i="17"/>
  <c r="D151" i="17"/>
  <c r="M151" i="17"/>
  <c r="N151" i="17"/>
  <c r="A152" i="17"/>
  <c r="B152" i="17"/>
  <c r="C152" i="17"/>
  <c r="D152" i="17"/>
  <c r="M152" i="17"/>
  <c r="N152" i="17"/>
  <c r="A153" i="17"/>
  <c r="B153" i="17"/>
  <c r="C153" i="17"/>
  <c r="D153" i="17"/>
  <c r="M153" i="17"/>
  <c r="N153" i="17"/>
  <c r="A154" i="17"/>
  <c r="B154" i="17"/>
  <c r="C154" i="17"/>
  <c r="D154" i="17"/>
  <c r="M154" i="17"/>
  <c r="N154" i="17"/>
  <c r="A155" i="17"/>
  <c r="B155" i="17"/>
  <c r="C155" i="17"/>
  <c r="D155" i="17"/>
  <c r="M155" i="17"/>
  <c r="N155" i="17"/>
  <c r="A156" i="17"/>
  <c r="B156" i="17"/>
  <c r="C156" i="17"/>
  <c r="D156" i="17"/>
  <c r="M156" i="17"/>
  <c r="N156" i="17"/>
  <c r="A157" i="17"/>
  <c r="B157" i="17"/>
  <c r="C157" i="17"/>
  <c r="D157" i="17"/>
  <c r="M157" i="17"/>
  <c r="N157" i="17"/>
  <c r="A158" i="17"/>
  <c r="B158" i="17"/>
  <c r="C158" i="17"/>
  <c r="D158" i="17"/>
  <c r="M158" i="17"/>
  <c r="N158" i="17"/>
  <c r="A159" i="17"/>
  <c r="B159" i="17"/>
  <c r="C159" i="17"/>
  <c r="D159" i="17"/>
  <c r="M159" i="17"/>
  <c r="N159" i="17"/>
  <c r="A160" i="17"/>
  <c r="B160" i="17"/>
  <c r="C160" i="17"/>
  <c r="D160" i="17"/>
  <c r="M160" i="17"/>
  <c r="N160" i="17"/>
  <c r="A161" i="17"/>
  <c r="B161" i="17"/>
  <c r="C161" i="17"/>
  <c r="D161" i="17"/>
  <c r="M161" i="17"/>
  <c r="N161" i="17"/>
  <c r="A162" i="17"/>
  <c r="D162" i="17"/>
  <c r="M162" i="17"/>
  <c r="N162" i="17"/>
  <c r="A163" i="17"/>
  <c r="B163" i="17"/>
  <c r="C163" i="17"/>
  <c r="D163" i="17"/>
  <c r="M163" i="17"/>
  <c r="N163" i="17"/>
  <c r="A164" i="17"/>
  <c r="B164" i="17"/>
  <c r="C164" i="17"/>
  <c r="D164" i="17"/>
  <c r="M164" i="17"/>
  <c r="N164" i="17"/>
  <c r="A165" i="17"/>
  <c r="B165" i="17"/>
  <c r="C165" i="17"/>
  <c r="D165" i="17"/>
  <c r="M165" i="17"/>
  <c r="N165" i="17"/>
  <c r="A166" i="17"/>
  <c r="B166" i="17"/>
  <c r="C166" i="17"/>
  <c r="D166" i="17"/>
  <c r="M166" i="17"/>
  <c r="N166" i="17"/>
  <c r="A167" i="17"/>
  <c r="B167" i="17"/>
  <c r="C167" i="17"/>
  <c r="D167" i="17"/>
  <c r="M167" i="17"/>
  <c r="N167" i="17"/>
  <c r="A168" i="17"/>
  <c r="B168" i="17"/>
  <c r="C168" i="17"/>
  <c r="D168" i="17"/>
  <c r="M168" i="17"/>
  <c r="N168" i="17"/>
  <c r="A169" i="17"/>
  <c r="B169" i="17"/>
  <c r="C169" i="17"/>
  <c r="D169" i="17"/>
  <c r="M169" i="17"/>
  <c r="N169" i="17"/>
  <c r="A170" i="17"/>
  <c r="B170" i="17"/>
  <c r="C170" i="17"/>
  <c r="D170" i="17"/>
  <c r="M170" i="17"/>
  <c r="N170" i="17"/>
  <c r="A171" i="17"/>
  <c r="B171" i="17"/>
  <c r="C171" i="17"/>
  <c r="D171" i="17"/>
  <c r="M171" i="17"/>
  <c r="N171" i="17"/>
  <c r="A172" i="17"/>
  <c r="B172" i="17"/>
  <c r="C172" i="17"/>
  <c r="D172" i="17"/>
  <c r="M172" i="17"/>
  <c r="N172" i="17"/>
  <c r="A173" i="17"/>
  <c r="B173" i="17"/>
  <c r="C173" i="17"/>
  <c r="D173" i="17"/>
  <c r="M173" i="17"/>
  <c r="N173" i="17"/>
  <c r="A174" i="17"/>
  <c r="B174" i="17"/>
  <c r="C174" i="17"/>
  <c r="D174" i="17"/>
  <c r="M174" i="17"/>
  <c r="N174" i="17"/>
  <c r="A175" i="17"/>
  <c r="B175" i="17"/>
  <c r="C175" i="17"/>
  <c r="D175" i="17"/>
  <c r="M175" i="17"/>
  <c r="N175" i="17"/>
  <c r="A176" i="17"/>
  <c r="B176" i="17"/>
  <c r="C176" i="17"/>
  <c r="D176" i="17"/>
  <c r="M176" i="17"/>
  <c r="N176" i="17"/>
  <c r="A177" i="17"/>
  <c r="B177" i="17"/>
  <c r="C177" i="17"/>
  <c r="D177" i="17"/>
  <c r="M177" i="17"/>
  <c r="N177" i="17"/>
  <c r="A178" i="17"/>
  <c r="B178" i="17"/>
  <c r="C178" i="17"/>
  <c r="D178" i="17"/>
  <c r="M178" i="17"/>
  <c r="N178" i="17"/>
  <c r="A179" i="17"/>
  <c r="B179" i="17"/>
  <c r="C179" i="17"/>
  <c r="D179" i="17"/>
  <c r="M179" i="17"/>
  <c r="N179" i="17"/>
  <c r="A180" i="17"/>
  <c r="B180" i="17"/>
  <c r="C180" i="17"/>
  <c r="D180" i="17"/>
  <c r="M180" i="17"/>
  <c r="N180" i="17"/>
  <c r="A181" i="17"/>
  <c r="B181" i="17"/>
  <c r="C181" i="17"/>
  <c r="D181" i="17"/>
  <c r="M181" i="17"/>
  <c r="N181" i="17"/>
  <c r="A182" i="17"/>
  <c r="B182" i="17"/>
  <c r="C182" i="17"/>
  <c r="D182" i="17"/>
  <c r="M182" i="17"/>
  <c r="N182" i="17"/>
  <c r="A183" i="17"/>
  <c r="B183" i="17"/>
  <c r="C183" i="17"/>
  <c r="D183" i="17"/>
  <c r="M183" i="17"/>
  <c r="N183" i="17"/>
  <c r="A184" i="17"/>
  <c r="B184" i="17"/>
  <c r="C184" i="17"/>
  <c r="D184" i="17"/>
  <c r="M184" i="17"/>
  <c r="N184" i="17"/>
  <c r="A185" i="17"/>
  <c r="B185" i="17"/>
  <c r="C185" i="17"/>
  <c r="D185" i="17"/>
  <c r="M185" i="17"/>
  <c r="N185" i="17"/>
  <c r="A186" i="17"/>
  <c r="B186" i="17"/>
  <c r="C186" i="17"/>
  <c r="D186" i="17"/>
  <c r="M186" i="17"/>
  <c r="N186" i="17"/>
  <c r="A187" i="17"/>
  <c r="B187" i="17"/>
  <c r="C187" i="17"/>
  <c r="D187" i="17"/>
  <c r="M187" i="17"/>
  <c r="N187" i="17"/>
  <c r="A188" i="17"/>
  <c r="B188" i="17"/>
  <c r="C188" i="17"/>
  <c r="D188" i="17"/>
  <c r="M188" i="17"/>
  <c r="N188" i="17"/>
  <c r="A189" i="17"/>
  <c r="B189" i="17"/>
  <c r="C189" i="17"/>
  <c r="D189" i="17"/>
  <c r="M189" i="17"/>
  <c r="N189" i="17"/>
  <c r="A190" i="17"/>
  <c r="B190" i="17"/>
  <c r="C190" i="17"/>
  <c r="D190" i="17"/>
  <c r="M190" i="17"/>
  <c r="N190" i="17"/>
  <c r="A191" i="17"/>
  <c r="B191" i="17"/>
  <c r="C191" i="17"/>
  <c r="D191" i="17"/>
  <c r="M191" i="17"/>
  <c r="N191" i="17"/>
  <c r="N8" i="17"/>
  <c r="L8" i="17" s="1"/>
  <c r="M8" i="17"/>
  <c r="A8" i="17"/>
  <c r="B8" i="17"/>
  <c r="C8" i="17"/>
  <c r="D8" i="17"/>
  <c r="D7" i="17"/>
  <c r="I74" i="29" l="1"/>
  <c r="I81" i="29"/>
  <c r="I100" i="29"/>
  <c r="I52" i="29"/>
  <c r="I59" i="29"/>
  <c r="Q27" i="19"/>
  <c r="I17" i="19"/>
  <c r="C29" i="19"/>
  <c r="C27" i="19"/>
  <c r="C25" i="19"/>
  <c r="C23" i="19"/>
  <c r="C21" i="19"/>
  <c r="C19" i="19"/>
  <c r="C17" i="19"/>
  <c r="C15" i="19"/>
  <c r="C13" i="19"/>
  <c r="C11" i="19"/>
  <c r="H144" i="29" l="1"/>
  <c r="I144" i="29" s="1"/>
  <c r="I78" i="29"/>
  <c r="H46" i="29"/>
  <c r="I46" i="29" s="1"/>
  <c r="H45" i="29"/>
  <c r="I45" i="29" s="1"/>
  <c r="H44" i="29"/>
  <c r="I44" i="29" s="1"/>
  <c r="H43" i="29"/>
  <c r="I43" i="29" s="1"/>
  <c r="H42" i="29"/>
  <c r="I42" i="29" s="1"/>
  <c r="H41" i="29"/>
  <c r="I41" i="29" s="1"/>
  <c r="H40" i="29"/>
  <c r="I40" i="29" s="1"/>
  <c r="H39" i="29"/>
  <c r="I39" i="29" s="1"/>
  <c r="H38" i="29"/>
  <c r="I38" i="29" s="1"/>
  <c r="H37" i="29"/>
  <c r="I37" i="29" s="1"/>
  <c r="H34" i="29"/>
  <c r="I34" i="29" s="1"/>
  <c r="H33" i="29"/>
  <c r="I33" i="29" s="1"/>
  <c r="H36" i="29"/>
  <c r="I36" i="29" s="1"/>
  <c r="H35" i="29"/>
  <c r="I35" i="29" s="1"/>
  <c r="H29" i="29"/>
  <c r="I29" i="29" s="1"/>
  <c r="H28" i="29"/>
  <c r="I28" i="29" s="1"/>
  <c r="H27" i="29"/>
  <c r="I27" i="29" s="1"/>
  <c r="H26" i="29"/>
  <c r="I26" i="29" s="1"/>
  <c r="H25" i="29"/>
  <c r="I25" i="29" s="1"/>
  <c r="H24" i="29"/>
  <c r="I24" i="29" s="1"/>
  <c r="H23" i="29"/>
  <c r="I23" i="29" s="1"/>
  <c r="H17" i="29"/>
  <c r="I17" i="29" s="1"/>
  <c r="P12" i="19" s="1"/>
  <c r="H16" i="29"/>
  <c r="I16" i="29" s="1"/>
  <c r="H15" i="29"/>
  <c r="I15" i="29" s="1"/>
  <c r="G12" i="19" l="1"/>
  <c r="I14" i="29"/>
  <c r="Q12" i="19" s="1"/>
  <c r="P11" i="19" s="1"/>
  <c r="I86" i="29"/>
  <c r="I22" i="29"/>
  <c r="Q16" i="19" s="1"/>
  <c r="I215" i="29"/>
  <c r="I95" i="29"/>
  <c r="I168" i="29"/>
  <c r="I20" i="29"/>
  <c r="Q14" i="19" s="1"/>
  <c r="I89" i="29"/>
  <c r="I71" i="29"/>
  <c r="I143" i="29"/>
  <c r="H31" i="29"/>
  <c r="I31" i="29" s="1"/>
  <c r="I218" i="29"/>
  <c r="I217" i="29" s="1"/>
  <c r="Q30" i="19" s="1"/>
  <c r="P30" i="19" s="1"/>
  <c r="S30" i="19" s="1"/>
  <c r="H32" i="29"/>
  <c r="I32" i="29" s="1"/>
  <c r="S12" i="19" l="1"/>
  <c r="G11" i="19"/>
  <c r="J14" i="19"/>
  <c r="K14" i="19"/>
  <c r="L14" i="19"/>
  <c r="O14" i="19"/>
  <c r="N14" i="19"/>
  <c r="P14" i="19"/>
  <c r="G14" i="19"/>
  <c r="I14" i="19"/>
  <c r="H14" i="19"/>
  <c r="M14" i="19"/>
  <c r="I73" i="29"/>
  <c r="Q24" i="19" s="1"/>
  <c r="I30" i="29"/>
  <c r="Q18" i="19" s="1"/>
  <c r="I65" i="29"/>
  <c r="I64" i="29" s="1"/>
  <c r="Q22" i="19" s="1"/>
  <c r="H16" i="19"/>
  <c r="G16" i="19"/>
  <c r="Q11" i="19"/>
  <c r="I94" i="29"/>
  <c r="Q26" i="19" s="1"/>
  <c r="I104" i="29"/>
  <c r="I50" i="29"/>
  <c r="I49" i="29" s="1"/>
  <c r="Q20" i="19" s="1"/>
  <c r="I203" i="29"/>
  <c r="O26" i="19" l="1"/>
  <c r="N26" i="19"/>
  <c r="M26" i="19"/>
  <c r="L26" i="19"/>
  <c r="K26" i="19"/>
  <c r="S16" i="19"/>
  <c r="O24" i="19"/>
  <c r="P24" i="19"/>
  <c r="P32" i="19" s="1"/>
  <c r="L24" i="19"/>
  <c r="M24" i="19"/>
  <c r="N24" i="19"/>
  <c r="I18" i="19"/>
  <c r="J18" i="19"/>
  <c r="K18" i="19"/>
  <c r="L18" i="19"/>
  <c r="G32" i="19"/>
  <c r="H32" i="19"/>
  <c r="M22" i="19"/>
  <c r="L22" i="19"/>
  <c r="N22" i="19"/>
  <c r="M20" i="19"/>
  <c r="J20" i="19"/>
  <c r="K20" i="19"/>
  <c r="L20" i="19"/>
  <c r="I103" i="29"/>
  <c r="S18" i="19" l="1"/>
  <c r="S22" i="19"/>
  <c r="O32" i="19"/>
  <c r="S20" i="19"/>
  <c r="S26" i="19"/>
  <c r="S24" i="19"/>
  <c r="N32" i="19"/>
  <c r="I220" i="29"/>
  <c r="J85" i="29" s="1"/>
  <c r="Q28" i="19"/>
  <c r="J19" i="29" l="1"/>
  <c r="J77" i="29"/>
  <c r="J58" i="29"/>
  <c r="J18" i="29"/>
  <c r="J99" i="29"/>
  <c r="J102" i="29"/>
  <c r="J84" i="29"/>
  <c r="J83" i="29"/>
  <c r="J82" i="29"/>
  <c r="E223" i="29"/>
  <c r="J70" i="29"/>
  <c r="J88" i="29"/>
  <c r="J80" i="29"/>
  <c r="J167" i="29"/>
  <c r="J134" i="29"/>
  <c r="J42" i="29"/>
  <c r="J123" i="29"/>
  <c r="J148" i="29"/>
  <c r="J219" i="29"/>
  <c r="J218" i="29" s="1"/>
  <c r="J217" i="29" s="1"/>
  <c r="J68" i="29"/>
  <c r="J138" i="29"/>
  <c r="J21" i="29"/>
  <c r="J20" i="29" s="1"/>
  <c r="J35" i="29"/>
  <c r="J195" i="29"/>
  <c r="J184" i="29"/>
  <c r="J39" i="29"/>
  <c r="J54" i="29"/>
  <c r="J122" i="29"/>
  <c r="J147" i="29"/>
  <c r="J158" i="29"/>
  <c r="J55" i="29"/>
  <c r="J206" i="29"/>
  <c r="J91" i="29"/>
  <c r="J116" i="29"/>
  <c r="J51" i="29"/>
  <c r="J50" i="29" s="1"/>
  <c r="J185" i="29"/>
  <c r="J135" i="29"/>
  <c r="J210" i="29"/>
  <c r="J128" i="29"/>
  <c r="J56" i="29"/>
  <c r="J170" i="29"/>
  <c r="J193" i="29"/>
  <c r="J24" i="29"/>
  <c r="J101" i="29"/>
  <c r="J100" i="29" s="1"/>
  <c r="J38" i="29"/>
  <c r="J186" i="29"/>
  <c r="J93" i="29"/>
  <c r="J17" i="29"/>
  <c r="J129" i="29"/>
  <c r="J41" i="29"/>
  <c r="J141" i="29"/>
  <c r="J144" i="29"/>
  <c r="J207" i="29"/>
  <c r="J196" i="29"/>
  <c r="J150" i="29"/>
  <c r="J110" i="29"/>
  <c r="J151" i="29"/>
  <c r="J176" i="29"/>
  <c r="J26" i="29"/>
  <c r="J208" i="29"/>
  <c r="J162" i="29"/>
  <c r="J163" i="29"/>
  <c r="J188" i="29"/>
  <c r="J46" i="29"/>
  <c r="J60" i="29"/>
  <c r="J173" i="29"/>
  <c r="J66" i="29"/>
  <c r="J200" i="29"/>
  <c r="J133" i="29"/>
  <c r="J25" i="29"/>
  <c r="J67" i="29"/>
  <c r="J202" i="29"/>
  <c r="J182" i="29"/>
  <c r="J197" i="29"/>
  <c r="J159" i="29"/>
  <c r="J140" i="29"/>
  <c r="J204" i="29"/>
  <c r="J124" i="29"/>
  <c r="J113" i="29"/>
  <c r="J61" i="29"/>
  <c r="J32" i="29"/>
  <c r="J37" i="29"/>
  <c r="J178" i="29"/>
  <c r="J15" i="29"/>
  <c r="J23" i="29"/>
  <c r="J136" i="29"/>
  <c r="J125" i="29"/>
  <c r="J92" i="29"/>
  <c r="J16" i="29"/>
  <c r="J28" i="29"/>
  <c r="J191" i="29"/>
  <c r="J211" i="29"/>
  <c r="J43" i="29"/>
  <c r="J90" i="29"/>
  <c r="J137" i="29"/>
  <c r="J53" i="29"/>
  <c r="J132" i="29"/>
  <c r="J40" i="29"/>
  <c r="J34" i="29"/>
  <c r="J155" i="29"/>
  <c r="J130" i="29"/>
  <c r="J44" i="29"/>
  <c r="J169" i="29"/>
  <c r="J160" i="29"/>
  <c r="J161" i="29"/>
  <c r="J180" i="29"/>
  <c r="J114" i="29"/>
  <c r="J121" i="29"/>
  <c r="J69" i="29"/>
  <c r="J63" i="29"/>
  <c r="J75" i="29"/>
  <c r="J177" i="29"/>
  <c r="J131" i="29"/>
  <c r="J181" i="29"/>
  <c r="J183" i="29"/>
  <c r="J172" i="29"/>
  <c r="J47" i="29"/>
  <c r="J126" i="29"/>
  <c r="J157" i="29"/>
  <c r="J139" i="29"/>
  <c r="J36" i="29"/>
  <c r="J117" i="29"/>
  <c r="J153" i="29"/>
  <c r="J166" i="29"/>
  <c r="J109" i="29"/>
  <c r="J152" i="29"/>
  <c r="J107" i="29"/>
  <c r="J192" i="29"/>
  <c r="J127" i="29"/>
  <c r="J145" i="29"/>
  <c r="J175" i="29"/>
  <c r="J156" i="29"/>
  <c r="J179" i="29"/>
  <c r="J194" i="29"/>
  <c r="J174" i="29"/>
  <c r="J199" i="29"/>
  <c r="J212" i="29"/>
  <c r="J62" i="29"/>
  <c r="J112" i="29"/>
  <c r="J198" i="29"/>
  <c r="J111" i="29"/>
  <c r="J45" i="29"/>
  <c r="J33" i="29"/>
  <c r="J48" i="29"/>
  <c r="J171" i="29"/>
  <c r="J149" i="29"/>
  <c r="J87" i="29"/>
  <c r="J27" i="29"/>
  <c r="J209" i="29"/>
  <c r="J146" i="29"/>
  <c r="J115" i="29"/>
  <c r="J108" i="29"/>
  <c r="J72" i="29"/>
  <c r="J71" i="29" s="1"/>
  <c r="J79" i="29"/>
  <c r="J120" i="29"/>
  <c r="J189" i="29"/>
  <c r="J201" i="29"/>
  <c r="J213" i="29"/>
  <c r="J214" i="29"/>
  <c r="J216" i="29"/>
  <c r="J215" i="29" s="1"/>
  <c r="J31" i="29"/>
  <c r="J57" i="29"/>
  <c r="J76" i="29"/>
  <c r="J106" i="29"/>
  <c r="J190" i="29"/>
  <c r="J118" i="29"/>
  <c r="J28" i="19"/>
  <c r="J32" i="19" s="1"/>
  <c r="K28" i="19"/>
  <c r="K32" i="19" s="1"/>
  <c r="L28" i="19"/>
  <c r="L32" i="19" s="1"/>
  <c r="M28" i="19"/>
  <c r="M32" i="19" s="1"/>
  <c r="I28" i="19"/>
  <c r="Q32" i="19"/>
  <c r="J164" i="29"/>
  <c r="J142" i="29"/>
  <c r="J96" i="29"/>
  <c r="J95" i="29" s="1"/>
  <c r="J205" i="29"/>
  <c r="J98" i="29"/>
  <c r="J97" i="29" s="1"/>
  <c r="J119" i="29"/>
  <c r="J29" i="29"/>
  <c r="J187" i="29"/>
  <c r="J165" i="29"/>
  <c r="J105" i="29"/>
  <c r="J154" i="29"/>
  <c r="J14" i="29" l="1"/>
  <c r="N33" i="19"/>
  <c r="P33" i="19"/>
  <c r="O33" i="19"/>
  <c r="S28" i="19"/>
  <c r="J81" i="29"/>
  <c r="J74" i="29"/>
  <c r="J65" i="29"/>
  <c r="J64" i="29" s="1"/>
  <c r="J30" i="29"/>
  <c r="J52" i="29"/>
  <c r="J59" i="29"/>
  <c r="J86" i="29"/>
  <c r="J78" i="29"/>
  <c r="J89" i="29"/>
  <c r="J94" i="29"/>
  <c r="J203" i="29"/>
  <c r="J143" i="29"/>
  <c r="J104" i="29"/>
  <c r="J168" i="29"/>
  <c r="J22" i="29"/>
  <c r="M33" i="19"/>
  <c r="R27" i="19"/>
  <c r="R29" i="19"/>
  <c r="R19" i="19"/>
  <c r="R15" i="19"/>
  <c r="R23" i="19"/>
  <c r="R21" i="19"/>
  <c r="R13" i="19"/>
  <c r="R25" i="19"/>
  <c r="R17" i="19"/>
  <c r="R11" i="19"/>
  <c r="J73" i="29" l="1"/>
  <c r="J49" i="29"/>
  <c r="J103" i="29"/>
  <c r="R33" i="19"/>
  <c r="O13" i="17"/>
  <c r="J220" i="29" l="1"/>
  <c r="A9" i="23" l="1"/>
  <c r="A8" i="23"/>
  <c r="B2" i="20" l="1"/>
  <c r="B1" i="20"/>
  <c r="H34" i="19" l="1"/>
  <c r="K33" i="19"/>
  <c r="J33" i="19"/>
  <c r="L33" i="19"/>
  <c r="H33" i="19"/>
  <c r="H35" i="19" l="1"/>
  <c r="G33" i="19"/>
  <c r="S14" i="19"/>
  <c r="I32" i="19"/>
  <c r="I33" i="19" s="1"/>
  <c r="I34" i="19"/>
  <c r="I35" i="19" s="1"/>
  <c r="J34" i="19"/>
  <c r="J35" i="19" s="1"/>
  <c r="K34" i="19" l="1"/>
  <c r="Q33" i="19"/>
  <c r="K35" i="19" l="1"/>
  <c r="L34" i="19"/>
  <c r="M34" i="19" l="1"/>
  <c r="L35" i="19"/>
  <c r="M35" i="19" l="1"/>
  <c r="N34" i="19"/>
  <c r="N35" i="19" l="1"/>
  <c r="O34" i="19"/>
  <c r="O35" i="19" l="1"/>
  <c r="P34" i="19"/>
  <c r="P35" i="19" s="1"/>
</calcChain>
</file>

<file path=xl/sharedStrings.xml><?xml version="1.0" encoding="utf-8"?>
<sst xmlns="http://schemas.openxmlformats.org/spreadsheetml/2006/main" count="10521" uniqueCount="1547">
  <si>
    <r>
      <t>PREFEITURA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rgb="FF000000"/>
        <rFont val="Arial"/>
        <family val="2"/>
      </rPr>
      <t>MUNICIPAL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rgb="FF000000"/>
        <rFont val="Arial"/>
        <family val="2"/>
      </rPr>
      <t>DE</t>
    </r>
    <r>
      <rPr>
        <b/>
        <sz val="10"/>
        <color theme="1"/>
        <rFont val="Arial"/>
        <family val="2"/>
      </rPr>
      <t xml:space="preserve"> BREU BRANCO</t>
    </r>
  </si>
  <si>
    <t>Orçamento Sintética</t>
  </si>
  <si>
    <t>Item</t>
  </si>
  <si>
    <t>Código</t>
  </si>
  <si>
    <t>Banco</t>
  </si>
  <si>
    <t>Descrição</t>
  </si>
  <si>
    <t>Und</t>
  </si>
  <si>
    <t>Quant.</t>
  </si>
  <si>
    <t>Valor Unit</t>
  </si>
  <si>
    <t>Total</t>
  </si>
  <si>
    <t xml:space="preserve"> 1 </t>
  </si>
  <si>
    <t>SEDOP</t>
  </si>
  <si>
    <t>m²</t>
  </si>
  <si>
    <t>Próprio</t>
  </si>
  <si>
    <t>SINAPI</t>
  </si>
  <si>
    <t>3.1</t>
  </si>
  <si>
    <t>M</t>
  </si>
  <si>
    <t>m</t>
  </si>
  <si>
    <t>un</t>
  </si>
  <si>
    <t>QUADRO DE MEDIÇÃO GERAL DE ENERGIA PARA 1 MEDIDOR DE SOBREPOR - FORNECIMENTO E INSTALAÇÃO. AF_10/2020</t>
  </si>
  <si>
    <t>UND</t>
  </si>
  <si>
    <t>m³</t>
  </si>
  <si>
    <t>KG</t>
  </si>
  <si>
    <t>MEMÓRIA DE CÁLCULO</t>
  </si>
  <si>
    <t>ITEM</t>
  </si>
  <si>
    <t>FONTE</t>
  </si>
  <si>
    <t>CODIGO</t>
  </si>
  <si>
    <t>COMP.</t>
  </si>
  <si>
    <t>LARG.</t>
  </si>
  <si>
    <t>ALT.</t>
  </si>
  <si>
    <t>(X)</t>
  </si>
  <si>
    <t>DIST.</t>
  </si>
  <si>
    <t>COEF.</t>
  </si>
  <si>
    <t>VOLUME</t>
  </si>
  <si>
    <t>AREA</t>
  </si>
  <si>
    <t>UNID.</t>
  </si>
  <si>
    <t>QUANT.</t>
  </si>
  <si>
    <t>1.1</t>
  </si>
  <si>
    <t>1.2</t>
  </si>
  <si>
    <t>2.1</t>
  </si>
  <si>
    <t>2.2</t>
  </si>
  <si>
    <r>
      <t>PREFEITURA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rgb="FF000000"/>
        <rFont val="Arial"/>
        <family val="2"/>
      </rPr>
      <t>MUNICIPAL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rgb="FF000000"/>
        <rFont val="Arial"/>
        <family val="2"/>
      </rPr>
      <t>DE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rgb="FF000000"/>
        <rFont val="Arial"/>
        <family val="2"/>
      </rPr>
      <t>BREU BRANCO</t>
    </r>
  </si>
  <si>
    <t>CRONOGRAMA FÍSICO-FINANCEIRO</t>
  </si>
  <si>
    <t>SERVIÇOS</t>
  </si>
  <si>
    <t>1º MÊS</t>
  </si>
  <si>
    <t>2º MÊS</t>
  </si>
  <si>
    <t>3º MÊS</t>
  </si>
  <si>
    <t>TOTAL</t>
  </si>
  <si>
    <t>%</t>
  </si>
  <si>
    <t>30 DIAS</t>
  </si>
  <si>
    <t>60 DIAS</t>
  </si>
  <si>
    <t>90 DIAS</t>
  </si>
  <si>
    <t>PARCIAIS SIMPLES</t>
  </si>
  <si>
    <t>PERCENTUAIS SIMPLES (%)</t>
  </si>
  <si>
    <t>PARCIAIS ACUMULADAS</t>
  </si>
  <si>
    <t>PERCENTUAIS ACUMULADOS (%)</t>
  </si>
  <si>
    <t>COMPOSIÇÃO DE B.D.I. (BONIFICAÇÃO E DESPESAS INDIRETAS)</t>
  </si>
  <si>
    <t>DESONERADO</t>
  </si>
  <si>
    <t>DESCRIÇÃO</t>
  </si>
  <si>
    <t>CUSTOS DIRETOS</t>
  </si>
  <si>
    <t>ADMINISTRAÇÃO CENTRAL - (AC)</t>
  </si>
  <si>
    <t>1.3</t>
  </si>
  <si>
    <t>1.4</t>
  </si>
  <si>
    <t>RISCOS - (R).</t>
  </si>
  <si>
    <t>DESPESAS FINANCEIRAS - (DF)</t>
  </si>
  <si>
    <t>IMPOSTOS - (I)</t>
  </si>
  <si>
    <t>PIS</t>
  </si>
  <si>
    <t>COFINS</t>
  </si>
  <si>
    <t>2.3</t>
  </si>
  <si>
    <t>IMPOSTO SOBRE SERVIÇO - I.S.S.</t>
  </si>
  <si>
    <t>2.4</t>
  </si>
  <si>
    <t>LUCRO - (L)</t>
  </si>
  <si>
    <t>LUCRATIVIDADE BRUTA</t>
  </si>
  <si>
    <t>BDI</t>
  </si>
  <si>
    <t>Desonerado</t>
  </si>
  <si>
    <t/>
  </si>
  <si>
    <t>PREFEITURA MUNICIPAL DE BREU BRANCO</t>
  </si>
  <si>
    <t>UN</t>
  </si>
  <si>
    <t>CABO DE COBRE FLEXÍVEL ISOLADO, 4 MM², ANTI-CHAMA 450/750 V, PARA CIRCUITOS TERMINAIS - FORNECIMENTO E INSTALAÇÃO. AF_03/2023</t>
  </si>
  <si>
    <t>4º MÊS</t>
  </si>
  <si>
    <t xml:space="preserve"> 2</t>
  </si>
  <si>
    <t xml:space="preserve"> 3</t>
  </si>
  <si>
    <t xml:space="preserve"> 4</t>
  </si>
  <si>
    <t xml:space="preserve"> 5</t>
  </si>
  <si>
    <t>DISJUNTOR BIPOLAR TIPO DIN, CORRENTE NOMINAL DE 16A - FORNECIMENTO E INSTALAÇÃO. AF_10/2020</t>
  </si>
  <si>
    <t>5 MÊS</t>
  </si>
  <si>
    <t>120 DIAS</t>
  </si>
  <si>
    <t>150 DIAS</t>
  </si>
  <si>
    <t>180 DIAS</t>
  </si>
  <si>
    <t>6º MÊS</t>
  </si>
  <si>
    <t>SECRETARIA MUNICIPAL DE OBRAS E INFRAESTRUTURA</t>
  </si>
  <si>
    <t>SEGUROS - (S)</t>
  </si>
  <si>
    <t>GARANTIAS - (G)</t>
  </si>
  <si>
    <t>1.5</t>
  </si>
  <si>
    <t xml:space="preserve"> 1.1 </t>
  </si>
  <si>
    <t xml:space="preserve"> 103689 </t>
  </si>
  <si>
    <t>FORNECIMENTO E INSTALAÇÃO DE PLACA DE OBRA COM CHAPA GALVANIZADA E ESTRUTURA DE MADEIRA. AF_03/2022_PS</t>
  </si>
  <si>
    <t xml:space="preserve"> 2 </t>
  </si>
  <si>
    <t xml:space="preserve"> 2.1 </t>
  </si>
  <si>
    <t xml:space="preserve"> 3 </t>
  </si>
  <si>
    <t xml:space="preserve"> 3.1 </t>
  </si>
  <si>
    <t xml:space="preserve"> 4 </t>
  </si>
  <si>
    <t xml:space="preserve"> 4.1 </t>
  </si>
  <si>
    <t xml:space="preserve"> 4.2 </t>
  </si>
  <si>
    <t xml:space="preserve"> 4.3 </t>
  </si>
  <si>
    <t xml:space="preserve"> 4.4 </t>
  </si>
  <si>
    <t xml:space="preserve"> 4.5 </t>
  </si>
  <si>
    <t xml:space="preserve"> 131026 </t>
  </si>
  <si>
    <t xml:space="preserve"> 4.6 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</si>
  <si>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</si>
  <si>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</si>
  <si>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 xml:space="preserve"> 070029 </t>
  </si>
  <si>
    <t>Cumeeira em fibrocimento e=6mm</t>
  </si>
  <si>
    <t xml:space="preserve"> 94229 </t>
  </si>
  <si>
    <t>CALHA EM CHAPA DE AÇO GALVANIZADO NÚMERO 24, DESENVOLVIMENTO DE 100 CM, INCLUSO TRANSPORTE VERTICAL. AF_07/2019</t>
  </si>
  <si>
    <t xml:space="preserve"> 100327 </t>
  </si>
  <si>
    <t>RUFO EXTERNO/INTERNO EM CHAPA DE AÇO GALVANIZADO NÚMERO 26, CORTE DE 33 CM, INCLUSO IÇAMENTO. AF_07/2019</t>
  </si>
  <si>
    <t xml:space="preserve"> 4.7 </t>
  </si>
  <si>
    <t xml:space="preserve"> 91331 </t>
  </si>
  <si>
    <t>KIT DE PORTA DE MADEIRA FRISADA, SEMI-OCA (LEVE OU MÉDIA), PADRÃO POPULAR, 70X210CM, ESPESSURA DE 3CM, ITENS INCLUSOS: DOBRADIÇAS, MONTAGEM E INSTALAÇÃO DO BATENTE, SEM FECHADURA - FORNECIMENTO E INSTALAÇÃO. AF_12/2019</t>
  </si>
  <si>
    <t xml:space="preserve"> 94570 </t>
  </si>
  <si>
    <t xml:space="preserve"> 241470 </t>
  </si>
  <si>
    <t xml:space="preserve"> 102219 </t>
  </si>
  <si>
    <t>PINTURA TINTA DE ACABAMENTO (PIGMENTADA) ESMALTE SINTÉTICO ACETINADO EM MADEIRA, 2 DEMÃOS. AF_01/2021</t>
  </si>
  <si>
    <t xml:space="preserve"> 4.8 </t>
  </si>
  <si>
    <t xml:space="preserve"> 89401 </t>
  </si>
  <si>
    <t>TUBO, PVC, SOLDÁVEL, DE 20MM, INSTALADO EM RAMAL DE DISTRIBUIÇÃO DE ÁGUA - FORNECIMENTO E INSTALAÇÃO. AF_06/2022</t>
  </si>
  <si>
    <t xml:space="preserve"> 89402 </t>
  </si>
  <si>
    <t>TUBO, PVC, SOLDÁVEL, DE 25MM, INSTALADO EM RAMAL DE DISTRIBUIÇÃO DE ÁGUA - FORNECIMENTO E INSTALAÇÃO. AF_06/2022</t>
  </si>
  <si>
    <t xml:space="preserve"> 89403 </t>
  </si>
  <si>
    <t>TUBO, PVC, SOLDÁVEL, DE 32MM, INSTALADO EM RAMAL DE DISTRIBUIÇÃO DE ÁGUA - FORNECIMENTO E INSTALAÇÃO. AF_06/2022</t>
  </si>
  <si>
    <t xml:space="preserve"> 103978 </t>
  </si>
  <si>
    <t>TUBO, PVC, SOLDÁVEL, DE 40MM, INSTALADO EM RAMAL DE DISTRIBUIÇÃO DE ÁGUA - FORNECIMENTO E INSTALAÇÃO. AF_06/2022</t>
  </si>
  <si>
    <t xml:space="preserve"> 103947 </t>
  </si>
  <si>
    <t>BUCHA DE REDUÇÃO, CURTA, PVC, SOLDÁVEL, DN 25 X 20 MM, INSTALADO EM RAMAL OU SUB-RAMAL DE ÁGUA - FORNECIMENTO E INSTALAÇÃO. AF_06/2022</t>
  </si>
  <si>
    <t xml:space="preserve"> 103948 </t>
  </si>
  <si>
    <t>BUCHA DE REDUÇÃO, CURTA, PVC, SOLDÁVEL, DN 32 X 25 MM, INSTALADO EM RAMAL OU SUB-RAMAL DE ÁGUA - FORNECIMENTO E INSTALAÇÃO. AF_06/2022</t>
  </si>
  <si>
    <t xml:space="preserve"> 89442 </t>
  </si>
  <si>
    <t>TÊ DE REDUÇÃO, PVC, SOLDÁVEL, DN 25MM X 20MM, INSTALADO EM RAMAL DE DISTRIBUIÇÃO DE ÁGUA - FORNECIMENTO E INSTALAÇÃO. AF_06/2022</t>
  </si>
  <si>
    <t xml:space="preserve"> 104012 </t>
  </si>
  <si>
    <t>TÊ DE REDUÇÃO, PVC, SOLDÁVEL, DN 40MM X 32MM, INSTALADO EM RAMAL DE DISTRIBUIÇÃO DE ÁGUA - FORNECIMENTO E INSTALAÇÃO. AF_06/2022</t>
  </si>
  <si>
    <t xml:space="preserve"> 89440 </t>
  </si>
  <si>
    <t>TE, PVC, SOLDÁVEL, DN 25MM, INSTALADO EM RAMAL DE DISTRIBUIÇÃO DE ÁGUA - FORNECIMENTO E INSTALAÇÃO. AF_06/2022</t>
  </si>
  <si>
    <t xml:space="preserve"> 89443 </t>
  </si>
  <si>
    <t>TE, PVC, SOLDÁVEL, DN 32MM, INSTALADO EM RAMAL DE DISTRIBUIÇÃO DE ÁGUA - FORNECIMENTO E INSTALAÇÃO. AF_06/2022</t>
  </si>
  <si>
    <t xml:space="preserve"> 104011 </t>
  </si>
  <si>
    <t>TE, PVC, SOLDÁVEL, DN 40MM, INSTALADO EM RAMAL DE DISTRIBUIÇÃO DE ÁGUA - FORNECIMENTO E INSTALAÇÃO. AF_06/2022</t>
  </si>
  <si>
    <t xml:space="preserve"> 94792 </t>
  </si>
  <si>
    <t>REGISTRO DE GAVETA BRUTO, LATÃO, ROSCÁVEL, 1", COM ACABAMENTO E CANOPLA CROMADOS - FORNECIMENTO E INSTALAÇÃO. AF_08/2021</t>
  </si>
  <si>
    <t xml:space="preserve"> 94793 </t>
  </si>
  <si>
    <t>REGISTRO DE GAVETA BRUTO, LATÃO, ROSCÁVEL, 1 1/4", COM ACABAMENTO E CANOPLA CROMADOS - FORNECIMENTO E INSTALAÇÃO. AF_08/2021</t>
  </si>
  <si>
    <t xml:space="preserve"> 89985 </t>
  </si>
  <si>
    <t>REGISTRO DE PRESSÃO BRUTO, LATÃO, ROSCÁVEL, 3/4", COM ACABAMENTO E CANOPLA CROMADOS - FORNECIMENTO E INSTALAÇÃO. AF_08/2021</t>
  </si>
  <si>
    <t xml:space="preserve"> 180231 </t>
  </si>
  <si>
    <t>Bucha de redução JS - 40mm x 32mm (LH)</t>
  </si>
  <si>
    <t xml:space="preserve"> 180426 </t>
  </si>
  <si>
    <t>Joelho/Cotovelo 90o  PVC - JS - 20mm-LH</t>
  </si>
  <si>
    <t xml:space="preserve"> 180427 </t>
  </si>
  <si>
    <t>Joelho/Cotovelo 90o  PVC - JS - 25mm-LH</t>
  </si>
  <si>
    <t xml:space="preserve"> 180428 </t>
  </si>
  <si>
    <t>Joelho/Cotovelo 90o  PVC - JS - 32mm-LH</t>
  </si>
  <si>
    <t xml:space="preserve"> 180429 </t>
  </si>
  <si>
    <t>Joelho/Cotovelo 90o  PVC - JS - 40mm-LH</t>
  </si>
  <si>
    <t xml:space="preserve"> 89711 </t>
  </si>
  <si>
    <t>TUBO PVC, SERIE NORMAL, ESGOTO PREDIAL, DN 40 MM, FORNECIDO E INSTALADO EM RAMAL DE DESCARGA OU RAMAL DE ESGOTO SANITÁRIO. AF_08/2022</t>
  </si>
  <si>
    <t xml:space="preserve"> 89712 </t>
  </si>
  <si>
    <t>TUBO PVC, SERIE NORMAL, ESGOTO PREDIAL, DN 50 MM, FORNECIDO E INSTALADO EM RAMAL DE DESCARGA OU RAMAL DE ESGOTO SANITÁRIO. AF_08/2022</t>
  </si>
  <si>
    <t xml:space="preserve"> 89713 </t>
  </si>
  <si>
    <t>TUBO PVC, SERIE NORMAL, ESGOTO PREDIAL, DN 75 MM, FORNECIDO E INSTALADO EM RAMAL DE DESCARGA OU RAMAL DE ESGOTO SANITÁRIO. AF_08/2022</t>
  </si>
  <si>
    <t xml:space="preserve"> 89714 </t>
  </si>
  <si>
    <t>TUBO PVC, SERIE NORMAL, ESGOTO PREDIAL, DN 100 MM, FORNECIDO E INSTALADO EM RAMAL DE DESCARGA OU RAMAL DE ESGOTO SANITÁRIO. AF_08/2022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</si>
  <si>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</si>
  <si>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</si>
  <si>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</si>
  <si>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</si>
  <si>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</si>
  <si>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</si>
  <si>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</si>
  <si>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</si>
  <si>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</si>
  <si>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</si>
  <si>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</si>
  <si>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</si>
  <si>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</si>
  <si>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</si>
  <si>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</si>
  <si>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</si>
  <si>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89785 </t>
  </si>
  <si>
    <t>JUNÇÃO SIMPLES, PVC, SERIE NORMAL, ESGOTO PREDIAL, DN 50 X 50 MM, JUNTA ELÁSTICA, FORNECIDO E INSTALADO EM RAMAL DE DESCARGA OU RAMAL DE ESGOTO SANITÁRIO. AF_08/2022</t>
  </si>
  <si>
    <t xml:space="preserve"> 180250 </t>
  </si>
  <si>
    <t>Junção simples PVC JS -  75 x 50mm - LS</t>
  </si>
  <si>
    <t xml:space="preserve"> 180249 </t>
  </si>
  <si>
    <t>Junção simples PVC JS - 100 x  50mm - LS</t>
  </si>
  <si>
    <t xml:space="preserve"> 181527 </t>
  </si>
  <si>
    <t>Junção simples PVC JS - 100x75mm - LS</t>
  </si>
  <si>
    <t xml:space="preserve"> 180245 </t>
  </si>
  <si>
    <t>Junção simples PVC JS - 100 x 100mm - LS</t>
  </si>
  <si>
    <t xml:space="preserve"> 180259 </t>
  </si>
  <si>
    <t>Luva simples PVC  50mm - LS</t>
  </si>
  <si>
    <t xml:space="preserve"> 180258 </t>
  </si>
  <si>
    <t>Luva simples PVC  75mm - LS</t>
  </si>
  <si>
    <t xml:space="preserve"> 180257 </t>
  </si>
  <si>
    <t>Luva simples PVC 100mm - LS</t>
  </si>
  <si>
    <t xml:space="preserve"> 104344 </t>
  </si>
  <si>
    <t>TE, PVC, SÉRIE NORMAL, ESGOTO PREDIAL, DN 100 X 50 MM, JUNTA ELÁSTICA, FORNECIDO E INSTALADO EM RAMAL DE DESCARGA OU RAMAL DE ESGOTO SANITÁRIO. AF_08/2022</t>
  </si>
  <si>
    <t xml:space="preserve"> 180255 </t>
  </si>
  <si>
    <t>Redução excêntrica PVC  75mm  x 50mm - LS</t>
  </si>
  <si>
    <t xml:space="preserve"> 98105 </t>
  </si>
  <si>
    <t>CAIXA DE GORDURA DUPLA (CAPACIDADE: 126 L), RETANGULAR, EM ALVENARIA COM TIJOLOS CERÂMICOS MACIÇOS, DIMENSÕES INTERNAS = 0,4X0,7 M, ALTURA INTERNA = 0,8 M. AF_12/2020</t>
  </si>
  <si>
    <t xml:space="preserve"> 104329 </t>
  </si>
  <si>
    <t>CAIXA SIFONADA, COM GRELHA REDONDA, PVC, DN 150 X 150 X 50 MM, JUNTA SOLDÁVEL, FORNECIDA E INSTALADA EM RAMAL DE DESCARGA OU EM RAMAL DE ESGOTO SANITÁRIO. AF_08/2022</t>
  </si>
  <si>
    <t xml:space="preserve"> 104327 </t>
  </si>
  <si>
    <t>RALO SIFONADO REDONDO, PVC, DN 100 X 40 MM, JUNTA SOLDÁVEL, FORNECIDO E INSTALADO EM RAMAL DE DESCARGA OU EM RAMAL DE ESGOTO SANITÁRIO. AF_08/2022</t>
  </si>
  <si>
    <t xml:space="preserve"> 4.9 </t>
  </si>
  <si>
    <t xml:space="preserve"> 86888 </t>
  </si>
  <si>
    <t>VASO SANITÁRIO SIFONADO COM CAIXA ACOPLADA LOUÇA BRANCA - FORNECIMENTO E INSTALAÇÃO. AF_01/2020</t>
  </si>
  <si>
    <t xml:space="preserve"> 86900 </t>
  </si>
  <si>
    <t>CUBA DE EMBUTIR RETANGULAR DE AÇO INOXIDÁVEL, 46 X 30 X 12 CM - FORNECIMENTO E INSTALAÇÃO. AF_01/2020</t>
  </si>
  <si>
    <t xml:space="preserve"> 190218 </t>
  </si>
  <si>
    <t>Chuveiro em PVC</t>
  </si>
  <si>
    <t xml:space="preserve"> 4.10 </t>
  </si>
  <si>
    <t xml:space="preserve"> 170415 </t>
  </si>
  <si>
    <t>Mureta de mediçao em alv.c/laje em conc.(c=2.20/l=0.50/h=2.0m)</t>
  </si>
  <si>
    <t xml:space="preserve"> 101946 </t>
  </si>
  <si>
    <t xml:space="preserve"> 101883 </t>
  </si>
  <si>
    <t>QUADRO DE DISTRIBUIÇÃO DE ENERGIA EM CHAPA DE AÇO GALVANIZADO, DE EMBUTIR, COM BARRAMENTO TRIFÁSICO, PARA 18 DISJUNTORES DIN 100A - FORNECIMENTO E INSTALAÇÃO. AF_10/2020</t>
  </si>
  <si>
    <t xml:space="preserve"> 170880 </t>
  </si>
  <si>
    <t>Caixa de passagem em aluminio 400x400x180mm</t>
  </si>
  <si>
    <t xml:space="preserve"> CP.104 </t>
  </si>
  <si>
    <t>LÂMPADA LED BULBO 30W</t>
  </si>
  <si>
    <t>und</t>
  </si>
  <si>
    <t xml:space="preserve"> 92023 </t>
  </si>
  <si>
    <t>INTERRUPTOR SIMPLES (1 MÓDULO) COM 1 TOMADA DE EMBUTIR 2P+T 10 A, INCLUINDO SUPORTE E PLACA - FORNECIMENTO E INSTALAÇÃO. AF_03/2023</t>
  </si>
  <si>
    <t xml:space="preserve"> 92027 </t>
  </si>
  <si>
    <t>INTERRUPTOR SIMPLES (2 MÓDULOS) COM 1 TOMADA DE EMBUTIR 2P+T 10 A, INCLUINDO SUPORTE E PLACA - FORNECIMENTO E INSTALAÇÃO. AF_03/2023</t>
  </si>
  <si>
    <t xml:space="preserve"> 91993 </t>
  </si>
  <si>
    <t>TOMADA ALTA DE EMBUTIR (1 MÓDULO), 2P+T 20 A, INCLUINDO SUPORTE E PLACA - FORNECIMENTO E INSTALAÇÃO. AF_03/2023</t>
  </si>
  <si>
    <t xml:space="preserve"> 92000 </t>
  </si>
  <si>
    <t>TOMADA BAIXA DE EMBUTIR (1 MÓDULO), 2P+T 10 A, INCLUINDO SUPORTE E PLACA - FORNECIMENTO E INSTALAÇÃO. AF_03/2023</t>
  </si>
  <si>
    <t xml:space="preserve"> 91996 </t>
  </si>
  <si>
    <t>TOMADA MÉDIA DE EMBUTIR (1 MÓDULO), 2P+T 10 A, INCLUINDO SUPORTE E PLACA - FORNECIMENTO E INSTALAÇÃO. AF_03/2023</t>
  </si>
  <si>
    <t>pt</t>
  </si>
  <si>
    <t xml:space="preserve"> 83387 </t>
  </si>
  <si>
    <t>CAIXA DE PASSAGEM PVC 4X2" - FORNECIMENTO E INSTALACAO</t>
  </si>
  <si>
    <t xml:space="preserve"> 83386 </t>
  </si>
  <si>
    <t>CAIXA DE PASSAGEM PVC 4X4" - FORNECIMENTO E INSTALACAO</t>
  </si>
  <si>
    <t xml:space="preserve"> 93012 </t>
  </si>
  <si>
    <t>ELETRODUTO RÍGIDO ROSCÁVEL, PVC, DN 110 MM (4"), PARA REDE ENTERRADA DE DISTRIBUIÇÃO DE ENERGIA ELÉTRICA - FORNECIMENTO E INSTALAÇÃO. AF_12/2021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</si>
  <si>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</si>
  <si>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</si>
  <si>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91854 </t>
  </si>
  <si>
    <t>ELETRODUTO FLEXÍVEL CORRUGADO, PVC, DN 25 MM (3/4"), PARA CIRCUITOS TERMINAIS, INSTALADO EM PAREDE - FORNECIMENTO E INSTALAÇÃO. AF_03/2023</t>
  </si>
  <si>
    <t xml:space="preserve"> 170393 </t>
  </si>
  <si>
    <t>Disjuntor 3P - 63 a 100A - PADRÃO DIN</t>
  </si>
  <si>
    <t xml:space="preserve"> 93653 </t>
  </si>
  <si>
    <t>DISJUNTOR MONOPOLAR TIPO DIN, CORRENTE NOMINAL DE 10A - FORNECIMENTO E INSTALAÇÃO. AF_10/2020</t>
  </si>
  <si>
    <t xml:space="preserve"> 93654 </t>
  </si>
  <si>
    <t>DISJUNTOR MONOPOLAR TIPO DIN, CORRENTE NOMINAL DE 16A - FORNECIMENTO E INSTALAÇÃO. AF_10/2020</t>
  </si>
  <si>
    <t xml:space="preserve"> 93655 </t>
  </si>
  <si>
    <t>DISJUNTOR MONOPOLAR TIPO DIN, CORRENTE NOMINAL DE 20A - FORNECIMENTO E INSTALAÇÃO. AF_10/2020</t>
  </si>
  <si>
    <t xml:space="preserve"> 93661 </t>
  </si>
  <si>
    <t xml:space="preserve"> 93664 </t>
  </si>
  <si>
    <t>DISJUNTOR BIPOLAR TIPO DIN, CORRENTE NOMINAL DE 32A - FORNECIMENTO E INSTALAÇÃO. AF_10/2020</t>
  </si>
  <si>
    <t xml:space="preserve"> 93663 </t>
  </si>
  <si>
    <t>DISJUNTOR BIPOLAR TIPO DIN, CORRENTE NOMINAL DE 25A - FORNECIMENTO E INSTALAÇÃO. AF_10/2020</t>
  </si>
  <si>
    <t xml:space="preserve"> 170892 </t>
  </si>
  <si>
    <t>Disjuntor 10 DR 2P- 25A 10 mA - PADRÃO DIN</t>
  </si>
  <si>
    <t xml:space="preserve"> 91928 </t>
  </si>
  <si>
    <t xml:space="preserve"> 91926 </t>
  </si>
  <si>
    <t>CABO DE COBRE FLEXÍVEL ISOLADO, 2,5 MM², ANTI-CHAMA 450/750 V, PARA CIRCUITOS TERMINAIS - FORNECIMENTO E INSTALAÇÃO. AF_03/2023</t>
  </si>
  <si>
    <t xml:space="preserve"> 92981 </t>
  </si>
  <si>
    <t>CABO DE COBRE FLEXÍVEL ISOLADO, 16 MM², ANTI-CHAMA 450/750 V, PARA DISTRIBUIÇÃO - FORNECIMENTO E INSTALAÇÃO. AF_10/2020</t>
  </si>
  <si>
    <t xml:space="preserve"> 96986 </t>
  </si>
  <si>
    <t>HASTE DE ATERRAMENTO, DIÂMETRO 3/4", COM 3 METROS - FORNECIMENTO E INSTALAÇÃO. AF_08/2023</t>
  </si>
  <si>
    <t xml:space="preserve"> 170950 </t>
  </si>
  <si>
    <t>Tampa cega 4"x2" plástica</t>
  </si>
  <si>
    <t xml:space="preserve"> 170309 </t>
  </si>
  <si>
    <t>Ponto de antena p/ radio e TV (c/ fiaçao)</t>
  </si>
  <si>
    <t xml:space="preserve"> 170683 </t>
  </si>
  <si>
    <t>Ponto de logica - UTP (incl. eletr.,cabo e conector)</t>
  </si>
  <si>
    <t xml:space="preserve"> 171129 </t>
  </si>
  <si>
    <t>Bocal de louça E-27</t>
  </si>
  <si>
    <t xml:space="preserve"> 4.11 </t>
  </si>
  <si>
    <t xml:space="preserve"> 201507 </t>
  </si>
  <si>
    <t>Extintor de incêndio ABC -  6Kg</t>
  </si>
  <si>
    <t xml:space="preserve"> 241468 </t>
  </si>
  <si>
    <t xml:space="preserve"> 071364 </t>
  </si>
  <si>
    <t>Cobertura em policarbonato Incolor- Incl. estr. metálica</t>
  </si>
  <si>
    <t xml:space="preserve"> 100757 </t>
  </si>
  <si>
    <t>PINTURA COM TINTA ALQUÍDICA DE ACABAMENTO (ESMALTE SINTÉTICO ACETINADO) PULVERIZADA SOBRE SUPERFÍCIES METÁLICAS (EXCETO PERFIL) EXECUTADO EM OBRA (02 DEMÃOS). AF_01/2020_PE</t>
  </si>
  <si>
    <t xml:space="preserve"> 5 </t>
  </si>
  <si>
    <t xml:space="preserve"> 5.1 </t>
  </si>
  <si>
    <t xml:space="preserve"> 5.1.1 </t>
  </si>
  <si>
    <t xml:space="preserve"> 5.2 </t>
  </si>
  <si>
    <t xml:space="preserve"> 5.3 </t>
  </si>
  <si>
    <t xml:space="preserve"> 5.3.1 </t>
  </si>
  <si>
    <t xml:space="preserve"> 5.3.2 </t>
  </si>
  <si>
    <t xml:space="preserve"> 5.3.3 </t>
  </si>
  <si>
    <t xml:space="preserve"> 5.3.4 </t>
  </si>
  <si>
    <t>Cerâmica anti-derrapante</t>
  </si>
  <si>
    <t xml:space="preserve"> 95471 </t>
  </si>
  <si>
    <t xml:space="preserve"> 100863 </t>
  </si>
  <si>
    <t>BARRA DE APOIO EM "L", EM ACO INOX POLIDO 70 X 70 CM, FIXADA NA PAREDE - FORNECIMENTO E INSTALACAO. AF_01/2020</t>
  </si>
  <si>
    <t xml:space="preserve"> 104917 </t>
  </si>
  <si>
    <t>ARMAÇÃO DE SAPATA ISOLADA, VIGA BALDRAME E SAPATA CORRIDA UTILIZANDO AÇO CA-50 DE 6,3 MM - MONTAGEM. AF_01/2024</t>
  </si>
  <si>
    <t xml:space="preserve"> 104918 </t>
  </si>
  <si>
    <t>ARMAÇÃO DE SAPATA ISOLADA, VIGA BALDRAME E SAPATA CORRIDA UTILIZANDO AÇO CA-50 DE 8 MM - MONTAGEM. AF_01/2024</t>
  </si>
  <si>
    <t xml:space="preserve"> 104920 </t>
  </si>
  <si>
    <t>ARMAÇÃO DE BLOCO, SAPATA ISOLADA, VIGA BALDRAME E SAPATA CORRIDA UTILIZANDO AÇO CA-50 DE 12,5 MM - MONTAGEM. AF_01/2024</t>
  </si>
  <si>
    <t xml:space="preserve"> 96543 </t>
  </si>
  <si>
    <t>ARMAÇÃO DE BLOCO UTILIZANDO AÇO CA-60 DE 5 MM - MONTAGEM. AF_01/2024</t>
  </si>
  <si>
    <t xml:space="preserve"> 96536 </t>
  </si>
  <si>
    <t>FABRICAÇÃO, MONTAGEM E DESMONTAGEM DE FÔRMA PARA VIGA BALDRAME, EM MADEIRA SERRADA, E=25 MM, 4 UTILIZAÇÕES. AF_01/2024</t>
  </si>
  <si>
    <t xml:space="preserve"> 92761 </t>
  </si>
  <si>
    <t>ARMAÇÃO DE PILAR OU VIGA DE ESTRUTURA CONVENCIONAL DE CONCRETO ARMADO UTILIZANDO AÇO CA-50 DE 8,0 MM - MONTAGEM. AF_06/2022</t>
  </si>
  <si>
    <t xml:space="preserve"> 92759 </t>
  </si>
  <si>
    <t>ARMAÇÃO DE PILAR OU VIGA DE ESTRUTURA CONVENCIONAL DE CONCRETO ARMADO UTILIZANDO AÇO CA-60 DE 5,0 MM - MONTAGEM. AF_06/2022</t>
  </si>
  <si>
    <t xml:space="preserve"> 90279 </t>
  </si>
  <si>
    <t>GRAUTE FGK=20 MPA; TRAÇO 1:0,04:1,8:2,1 (EM MASSA SECA DE CIMENTO/ CAL/ AREIA GROSSA/ BRITA 0) - PREPARO MECÂNICO COM BETONEIRA 400 L. AF_09/2021</t>
  </si>
  <si>
    <t xml:space="preserve"> 5.2.1 </t>
  </si>
  <si>
    <t>CONSIDERANDO 3 DIAS POR SEMANA 8 HRS POR DIAS X4 SEMANAS  X12 MESESS</t>
  </si>
  <si>
    <t>ESCORAMENTO DE FÔRMAS DE LAJE EM MADEIRA NÃO APARELHADA, PÉ-DIREITO SIMPLES, INCLUSO TRAVAMENTO, 4 UTILIZAÇÕES. AF_09/2020</t>
  </si>
  <si>
    <t xml:space="preserve"> 180680 </t>
  </si>
  <si>
    <t>Caixa em alvenaria de  40x40x40cm c/ tpo. concreto</t>
  </si>
  <si>
    <t xml:space="preserve"> 180687 </t>
  </si>
  <si>
    <t>Caixa em alvenaria de 100x100x100cm c/ tpo. concreto</t>
  </si>
  <si>
    <t xml:space="preserve"> 89580 </t>
  </si>
  <si>
    <t>TUBO PVC, SÉRIE R, ÁGUA PLUVIAL, DN 150 MM, FORNECIDO E INSTALADO EM CONDUTORES VERTICAIS DE ÁGUAS PLUVIAIS. AF_06/2022</t>
  </si>
  <si>
    <t xml:space="preserve"> 89591 </t>
  </si>
  <si>
    <t>JOELHO 45 GRAUS, PVC, SERIE R, ÁGUA PLUVIAL, DN 150 MM, JUNTA ELÁSTICA, FORNECIDO E INSTALADO EM CONDUTORES VERTICAIS DE ÁGUAS PLUVIAIS. AF_06/2022</t>
  </si>
  <si>
    <t xml:space="preserve"> 89590 </t>
  </si>
  <si>
    <t>JOELHO 90 GRAUS, PVC, SERIE R, ÁGUA PLUVIAL, DN 150 MM, JUNTA ELÁSTICA, FORNECIDO E INSTALADO EM CONDUTORES VERTICAIS DE ÁGUAS PLUVIAIS. AF_06/2022</t>
  </si>
  <si>
    <t xml:space="preserve"> 89677 </t>
  </si>
  <si>
    <t>LUVA SIMPLES, PVC, SERIE R, ÁGUA PLUVIAL, DN 150 MM, JUNTA ELÁSTICA, FORNECIDO E INSTALADO EM CONDUTORES VERTICAIS DE ÁGUAS PLUVIAIS. AF_06/2022</t>
  </si>
  <si>
    <t xml:space="preserve"> 1.2 </t>
  </si>
  <si>
    <t xml:space="preserve"> PMBB 12 </t>
  </si>
  <si>
    <t>ADMINISTRAÇÃO LOCAL</t>
  </si>
  <si>
    <t xml:space="preserve"> 104919 </t>
  </si>
  <si>
    <t>ARMAÇÃO DE SAPATA ISOLADA, VIGA BALDRAME E SAPATA CORRIDA UTILIZANDO AÇO CA-50 DE 10 MM - MONTAGEM. AF_01/2024</t>
  </si>
  <si>
    <t xml:space="preserve"> 080676 </t>
  </si>
  <si>
    <t>Impermeabilização com massa asfáltica para concreto (2 demãos)</t>
  </si>
  <si>
    <t xml:space="preserve"> 105539 </t>
  </si>
  <si>
    <t>CONCRETAGEM DE EDIFICAÇÕES (PAREDES E LAJES) FEITAS COM SISTEMA DE FÔRMAS MANUSEÁVEIS, COM CONCRETO USINADO AUTOADENSÁVEL REFORÇADO COM FIBRAS DE POLIPROPILENO, FCK 25 MPA - LANÇAMENTO E ACABAMENTO. AF_09/2024</t>
  </si>
  <si>
    <t xml:space="preserve"> 101792 </t>
  </si>
  <si>
    <t xml:space="preserve"> PMBB 28 </t>
  </si>
  <si>
    <t>ESCADA METALICA</t>
  </si>
  <si>
    <t xml:space="preserve"> PMBB 10 </t>
  </si>
  <si>
    <t xml:space="preserve"> 94991 </t>
  </si>
  <si>
    <t xml:space="preserve"> CP.117 </t>
  </si>
  <si>
    <t xml:space="preserve"> 96109 </t>
  </si>
  <si>
    <t>FORRO EM PLACAS DE GESSO, PARA AMBIENTES RESIDENCIAIS. AF_08/2023_PS</t>
  </si>
  <si>
    <t xml:space="preserve"> 100740 </t>
  </si>
  <si>
    <t>PINTURA COM TINTA ALQUÍDICA DE ACABAMENTO (ESMALTE SINTÉTICO ACETINADO) APLICADA A ROLO OU PINCEL SOBRE PERFIL METÁLICO EXECUTADO EM FÁBRICA (POR DEMÃO). AF_01/2020</t>
  </si>
  <si>
    <t xml:space="preserve"> 91307 </t>
  </si>
  <si>
    <t>FECHADURA DE EMBUTIR PARA PORTAS INTERNAS, COMPLETA, ACABAMENTO PADRÃO POPULAR, COM EXECUÇÃO DE FURO - FORNECIMENTO E INSTALAÇÃO. AF_12/2019</t>
  </si>
  <si>
    <t xml:space="preserve"> 102618 </t>
  </si>
  <si>
    <t>CAIXA D´ÁGUA EM POLIÉSTER REFORÇADO COM FIBRA DE VIDRO, 7000 LITROS - FORNECIMENTO E INSTALAÇÃO. AF_06/2021</t>
  </si>
  <si>
    <t xml:space="preserve"> 86904 </t>
  </si>
  <si>
    <t>LAVATÓRIO LOUÇA BRANCA SUSPENSO, 29,5 X 39CM OU EQUIVALENTE, PADRÃO POPULAR - FORNECIMENTO E INSTALAÇÃO. AF_01/2020</t>
  </si>
  <si>
    <t xml:space="preserve"> 190230 </t>
  </si>
  <si>
    <t>Torneira plastica de 1/2"</t>
  </si>
  <si>
    <t xml:space="preserve"> 051171 </t>
  </si>
  <si>
    <t>Concreto armado FCK=20MPA com forma aparente - 1 reaproveitamento (incl. lancamento e adensamento)</t>
  </si>
  <si>
    <t xml:space="preserve"> 92762 </t>
  </si>
  <si>
    <t>ARMAÇÃO DE PILAR OU VIGA DE ESTRUTURA CONVENCIONAL DE CONCRETO ARMADO UTILIZANDO AÇO CA-50 DE 10,0 MM - MONTAGEM. AF_06/2022</t>
  </si>
  <si>
    <t xml:space="preserve"> 92916 </t>
  </si>
  <si>
    <t>ARMAÇÃO DE ESTRUTURAS DIVERSAS DE CONCRETO ARMADO, EXCETO VIGAS, PILARES, LAJES E FUNDAÇÕES, UTILIZANDO AÇO CA-50 DE 6,3 MM - MONTAGEM. AF_06/2022</t>
  </si>
  <si>
    <t xml:space="preserve"> 5.2.2 </t>
  </si>
  <si>
    <t>EXECUÇÃO DE PASSEIO (CALÇADA) OU PISO DE CONCRETO COM CONCRETO MOLDADO IN LOCO, USINADO C20, ACABAMENTO CONVENCIONAL, NÃO ARMADO. AF_08/2022</t>
  </si>
  <si>
    <t xml:space="preserve"> 92917 </t>
  </si>
  <si>
    <t>ARMAÇÃO DE ESTRUTURAS DIVERSAS DE CONCRETO ARMADO, EXCETO VIGAS, PILARES, LAJES E FUNDAÇÕES, UTILIZANDO AÇO CA-50 DE 8,0 MM - MONTAGEM. AF_06/2022</t>
  </si>
  <si>
    <t xml:space="preserve"> 92768 </t>
  </si>
  <si>
    <t>ARMAÇÃO DE LAJE DE ESTRUTURA CONVENCIONAL DE CONCRETO ARMADO UTILIZANDO AÇO CA-60 DE 5,0 MM - MONTAGEM. AF_06/2022</t>
  </si>
  <si>
    <t>Tipo</t>
  </si>
  <si>
    <t>Composição</t>
  </si>
  <si>
    <t>Composição Auxiliar</t>
  </si>
  <si>
    <t xml:space="preserve"> 88262 </t>
  </si>
  <si>
    <t>CARPINTEIRO DE FORMAS COM ENCARGOS COMPLEMENTARES</t>
  </si>
  <si>
    <t>H</t>
  </si>
  <si>
    <t xml:space="preserve"> 102234 </t>
  </si>
  <si>
    <t>PINTURA IMUNIZANTE PARA MADEIRA, 2 DEMÃOS. AF_01/2021</t>
  </si>
  <si>
    <t xml:space="preserve"> 88316 </t>
  </si>
  <si>
    <t>SERVENTE COM ENCARGOS COMPLEMENTARES</t>
  </si>
  <si>
    <t>Insumo</t>
  </si>
  <si>
    <t xml:space="preserve"> 00004813 </t>
  </si>
  <si>
    <t>PLACA DE OBRA (PARA CONSTRUCAO CIVIL) EM CHAPA GALVANIZADA *N. 22*, ADESIVADA, DE *2,4 X 1,2* M (SEM POSTES PARA FIXACAO)</t>
  </si>
  <si>
    <t>Material</t>
  </si>
  <si>
    <t xml:space="preserve"> 00005065 </t>
  </si>
  <si>
    <t>PREGO DE ACO POLIDO COM CABECA 10 X 10 (7/8 X 17)</t>
  </si>
  <si>
    <t xml:space="preserve"> 00004509 </t>
  </si>
  <si>
    <t>SARRAFO *2,5 X 10* CM EM PINUS, MISTA OU EQUIVALENTE DA REGIAO - BRUTA</t>
  </si>
  <si>
    <t xml:space="preserve"> 00005069 </t>
  </si>
  <si>
    <t>PREGO DE ACO POLIDO COM CABECA 17 X 27 (2 1/2 X 11)</t>
  </si>
  <si>
    <t>MO com LS =&gt;</t>
  </si>
  <si>
    <t>Preço Total =&gt;</t>
  </si>
  <si>
    <t xml:space="preserve"> 280013 </t>
  </si>
  <si>
    <t>CARPINTEIRO COM ENCARGOS COMPLEMENTARES</t>
  </si>
  <si>
    <t>h</t>
  </si>
  <si>
    <t xml:space="preserve"> 280026 </t>
  </si>
  <si>
    <t>Dz</t>
  </si>
  <si>
    <t>kg</t>
  </si>
  <si>
    <t xml:space="preserve"> D00281 </t>
  </si>
  <si>
    <t>Pernamanca 3" x 2" 4 m - madeira branca</t>
  </si>
  <si>
    <t xml:space="preserve"> D00002 </t>
  </si>
  <si>
    <t>Massa de vedação</t>
  </si>
  <si>
    <t xml:space="preserve"> D00001 </t>
  </si>
  <si>
    <t>Parafuso fo go 5/16" c= 110mm</t>
  </si>
  <si>
    <t xml:space="preserve"> D00344 </t>
  </si>
  <si>
    <t>Arruela concava em PVC d=5/16"</t>
  </si>
  <si>
    <t>ASTU - ASSENTAMENTO DE TUBOS E PECAS</t>
  </si>
  <si>
    <t>CHP</t>
  </si>
  <si>
    <t>ENGENHEIRO CIVIL DE OBRA JUNIOR COM ENCARGOS COMPLEMENTARES</t>
  </si>
  <si>
    <t>Fundações Rasas (Blocos, Sapatas, Vigas Baldrame)</t>
  </si>
  <si>
    <t xml:space="preserve"> 90587 </t>
  </si>
  <si>
    <t>VIBRADOR DE IMERSÃO, DIÂMETRO DE PONTEIRA 45MM, MOTOR ELÉTRICO TRIFÁSICO POTÊNCIA DE 2 CV - CHI DIURNO. AF_06/2015</t>
  </si>
  <si>
    <t>CHI</t>
  </si>
  <si>
    <t xml:space="preserve"> 90586 </t>
  </si>
  <si>
    <t>VIBRADOR DE IMERSÃO, DIÂMETRO DE PONTEIRA 45MM, MOTOR ELÉTRICO TRIFÁSICO POTÊNCIA DE 2 CV - CHP DIURNO. AF_06/2015</t>
  </si>
  <si>
    <t xml:space="preserve"> 88309 </t>
  </si>
  <si>
    <t>PEDREIRO COM ENCARGOS COMPLEMENTARES</t>
  </si>
  <si>
    <t xml:space="preserve"> 00001527 </t>
  </si>
  <si>
    <t>CONCRETO USINADO BOMBEAVEL, CLASSE DE RESISTENCIA C25, BRITA 0 E 1, SLUMP = 100 +/- 20 MM, COM BOMBEAMENTO (DISPONIBILIZACAO DE BOMBA), SEM O LANCAMENTO (NBR 8953)</t>
  </si>
  <si>
    <t xml:space="preserve"> 92801 </t>
  </si>
  <si>
    <t>CORTE E DOBRA DE AÇO CA-50, DIÂMETRO DE 6,3 MM. AF_06/2022</t>
  </si>
  <si>
    <t xml:space="preserve"> 88238 </t>
  </si>
  <si>
    <t>AJUDANTE DE ARMADOR COM ENCARGOS COMPLEMENTARES</t>
  </si>
  <si>
    <t xml:space="preserve"> 88245 </t>
  </si>
  <si>
    <t>ARMADOR COM ENCARGOS COMPLEMENTARES</t>
  </si>
  <si>
    <t xml:space="preserve"> 00039017 </t>
  </si>
  <si>
    <t>ESPACADOR / DISTANCIADOR CIRCULAR COM ENTRADA LATERAL, EM PLASTICO, PARA VERGALHAO *4,2 A 12,5* MM, COBRIMENTO 20 MM</t>
  </si>
  <si>
    <t xml:space="preserve"> 00043132 </t>
  </si>
  <si>
    <t>ARAME RECOZIDO 16 BWG, D = 1,65 MM (0,016 KG/M) OU 18 BWG, D = 1,25 MM (0,01 KG/M)</t>
  </si>
  <si>
    <t xml:space="preserve"> 92802 </t>
  </si>
  <si>
    <t>CORTE E DOBRA DE AÇO CA-50, DIÂMETRO DE 8,0 MM. AF_06/2022</t>
  </si>
  <si>
    <t xml:space="preserve"> 92804 </t>
  </si>
  <si>
    <t>CORTE E DOBRA DE AÇO CA-50, DIÂMETRO DE 12,5 MM. AF_06/2022</t>
  </si>
  <si>
    <t xml:space="preserve"> 92803 </t>
  </si>
  <si>
    <t>CORTE E DOBRA DE AÇO CA-50, DIÂMETRO DE 10,0 MM. AF_06/2022</t>
  </si>
  <si>
    <t xml:space="preserve"> 92800 </t>
  </si>
  <si>
    <t>CORTE E DOBRA DE AÇO CA-60, DIÂMETRO DE 5,0 MM. AF_06/2022</t>
  </si>
  <si>
    <t xml:space="preserve"> 91692 </t>
  </si>
  <si>
    <t>SERRA CIRCULAR DE BANCADA COM MOTOR ELÉTRICO POTÊNCIA DE 5HP, COM COIFA PARA DISCO 10" - CHP DIURNO. AF_08/2015</t>
  </si>
  <si>
    <t xml:space="preserve"> 88239 </t>
  </si>
  <si>
    <t>AJUDANTE DE CARPINTEIRO COM ENCARGOS COMPLEMENTARES</t>
  </si>
  <si>
    <t xml:space="preserve"> 91693 </t>
  </si>
  <si>
    <t>SERRA CIRCULAR DE BANCADA COM MOTOR ELÉTRICO POTÊNCIA DE 5HP, COM COIFA PARA DISCO 10" - CHI DIURNO. AF_08/2015</t>
  </si>
  <si>
    <t xml:space="preserve"> 00002692 </t>
  </si>
  <si>
    <t>DESMOLDANTE PROTETOR PARA FORMAS DE MADEIRA, DE BASE OLEOSA EMULSIONADA EM AGUA</t>
  </si>
  <si>
    <t>L</t>
  </si>
  <si>
    <t xml:space="preserve"> 00005073 </t>
  </si>
  <si>
    <t>PREGO DE ACO POLIDO COM CABECA 17 X 24 (2 1/4 X 11)</t>
  </si>
  <si>
    <t xml:space="preserve"> 00004517 </t>
  </si>
  <si>
    <t>SARRAFO *2,5 X 7,5* CM EM PINUS, MISTA OU EQUIVALENTE DA REGIAO - BRUTA</t>
  </si>
  <si>
    <t xml:space="preserve"> 00004491 </t>
  </si>
  <si>
    <t>PONTALETE *7,5 X 7,5* CM EM PINUS, MISTA OU EQUIVALENTE DA REGIAO - BRUTA</t>
  </si>
  <si>
    <t xml:space="preserve"> 00040304 </t>
  </si>
  <si>
    <t>PREGO DE ACO POLIDO COM CABECA DUPLA 17 X 27 (2 1/2 X 11)</t>
  </si>
  <si>
    <t xml:space="preserve"> 00006212 </t>
  </si>
  <si>
    <t>TABUA *2,5 X 30 CM EM PINUS, MISTA OU EQUIVALENTE DA REGIAO - BRUTA</t>
  </si>
  <si>
    <t xml:space="preserve"> 280024 </t>
  </si>
  <si>
    <t>PINTOR COM ENCARGOS COMPLEMENTARES</t>
  </si>
  <si>
    <t xml:space="preserve"> I00007 </t>
  </si>
  <si>
    <t>Massa asfáltica para reparos</t>
  </si>
  <si>
    <t>GL</t>
  </si>
  <si>
    <t xml:space="preserve"> 050740 </t>
  </si>
  <si>
    <t>Concreto c/ seixo Fck= 25MPA (incl. lançamento e adensamento)</t>
  </si>
  <si>
    <t xml:space="preserve"> 280023 </t>
  </si>
  <si>
    <t xml:space="preserve"> D00352 </t>
  </si>
  <si>
    <t>Laje pre-moldada treliçada TR-12R</t>
  </si>
  <si>
    <t>Paredes de Concreto - Concretagem</t>
  </si>
  <si>
    <t xml:space="preserve"> 00034872 </t>
  </si>
  <si>
    <t>CONCRETO AUTOADENSAVEL (CAA) CLASSE DE RESISTENCIA C25, ESPALHAMENTO SF2, COM BOMBEAMENTO (DISPONIBILIZACAO DE BOMBA), SEM O LANCAMENTO (NBR 15823)</t>
  </si>
  <si>
    <t xml:space="preserve"> 92273 </t>
  </si>
  <si>
    <t>FABRICAÇÃO DE ESCORAS DO TIPO PONTALETE, EM MADEIRA, PARA PÉ-DIREITO SIMPLES. AF_09/2020</t>
  </si>
  <si>
    <t xml:space="preserve"> 00006193 </t>
  </si>
  <si>
    <t>TABUA NAO APARELHADA *2,5 X 20* CM, EM MACARANDUBA/MASSARANDUBA, ANGELIM OU EQUIVALENTE DA REGIAO - BRUTA</t>
  </si>
  <si>
    <t xml:space="preserve"> 88715 </t>
  </si>
  <si>
    <t>ARGAMASSA TRAÇO 1:2:9 (EM VOLUME DE CIMENTO, CAL E AREIA MÉDIA ÚMIDA) PARA EMBOÇO/MASSA ÚNICA/ASSENTAMENTO DE ALVENARIA DE VEDAÇÃO, PREPARO MECÂNICO COM BETONEIRA 400 L. AF_08/2019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</si>
  <si>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</si>
  <si>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</si>
  <si>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88377 </t>
  </si>
  <si>
    <t>OPERADOR DE BETONEIRA ESTACIONÁRIA/MISTURADOR COM ENCARGOS COMPLEMENTARES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</si>
  <si>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</si>
  <si>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</si>
  <si>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00001379 </t>
  </si>
  <si>
    <t>CIMENTO PORTLAND COMPOSTO CP II-32</t>
  </si>
  <si>
    <t xml:space="preserve"> 00001106 </t>
  </si>
  <si>
    <t>CAL HIDRATADA CH-I PARA ARGAMASSAS</t>
  </si>
  <si>
    <t xml:space="preserve"> 00004720 </t>
  </si>
  <si>
    <t>PEDRA BRITADA N. 0, OU PEDRISCO (4,8 A 9,5 MM) POSTO PEDREIRA/FORNECEDOR, SEM FRETE</t>
  </si>
  <si>
    <t xml:space="preserve"> 00000367 </t>
  </si>
  <si>
    <t>AREIA GROSSA - POSTO JAZIDA/FORNECEDOR (RETIRADO NA JAZIDA, SEM TRANSPORTE)</t>
  </si>
  <si>
    <t xml:space="preserve"> 102481 </t>
  </si>
  <si>
    <t>CONCRETO FCK = 20MPA, TRAÇO 1:2,6:2,9 (EM MASSA SECA DE CIMENTO/ AREIA MÉDIA/ SEIXO ROLADO) - PREPARO MECÂNICO COM BETONEIRA 600 L. AF_05/2021</t>
  </si>
  <si>
    <t xml:space="preserve"> 88315 </t>
  </si>
  <si>
    <t>SERRALHEIRO COM ENCARGOS COMPLEMENTARES</t>
  </si>
  <si>
    <t xml:space="preserve"> 280004 </t>
  </si>
  <si>
    <t>AJUDANTE DE PEDREIRO COM ENCARGOS COMPLEMENTARES</t>
  </si>
  <si>
    <t xml:space="preserve"> 84126 </t>
  </si>
  <si>
    <t>CHAPA DE ACO CARBONO 3/8 (COLOC/ USO/ RETIR) P/ PASS VEICULO SOBRE VALA MEDIDA P/ AREA CHAPA EM CADA APLICACAO</t>
  </si>
  <si>
    <t>SERP - SERVIÇOS PRELIMINARES</t>
  </si>
  <si>
    <t xml:space="preserve"> 100743 </t>
  </si>
  <si>
    <t xml:space="preserve"> 73970/002 </t>
  </si>
  <si>
    <t>ESTRUTURA METALICA EM ACO ESTRUTURAL PERFIL I 6 X 3 3/8</t>
  </si>
  <si>
    <t>COBE - COBERTURA</t>
  </si>
  <si>
    <t>Pintura Interna</t>
  </si>
  <si>
    <t xml:space="preserve"> 88310 </t>
  </si>
  <si>
    <t xml:space="preserve"> 00003767 </t>
  </si>
  <si>
    <t>LIXA EM FOLHA PARA PAREDE OU MADEIRA, NUMERO 120, COR VERMELHA</t>
  </si>
  <si>
    <t xml:space="preserve"> 00043651 </t>
  </si>
  <si>
    <t>MASSA ACRILICA PARA SUPERFICIES INTERNAS E EXTERNAS</t>
  </si>
  <si>
    <t xml:space="preserve"> 00035693 </t>
  </si>
  <si>
    <t>TINTA LATEX ACRILICA ECONOMICA, COR BRANCA</t>
  </si>
  <si>
    <t xml:space="preserve"> D00080 </t>
  </si>
  <si>
    <t>Argamassa AC-II</t>
  </si>
  <si>
    <t xml:space="preserve"> D00079 </t>
  </si>
  <si>
    <t>Rejunte cimentício colorido p/ porcelanato e  cerâmicas</t>
  </si>
  <si>
    <t xml:space="preserve"> A00002 </t>
  </si>
  <si>
    <t xml:space="preserve"> 00005068 </t>
  </si>
  <si>
    <t>PREGO DE ACO POLIDO COM CABECA 17 X 21 (2 X 11)</t>
  </si>
  <si>
    <t xml:space="preserve"> 00034492 </t>
  </si>
  <si>
    <t>CONCRETO USINADO BOMBEAVEL, CLASSE DE RESISTENCIA C20, COM BRITA 0 E 1, SLUMP = 100 +/- 20 MM, EXCLUI SERVICO DE BOMBEAMENTO (NBR 8953)</t>
  </si>
  <si>
    <t xml:space="preserve"> 73491 </t>
  </si>
  <si>
    <t>MAQUINA POLIDORA 4HP 12A 220V EXCL ESMERIL E OPERADOR (CP)</t>
  </si>
  <si>
    <t>CHOR - CUSTOS HORÁRIOS DE MÁQUINAS E EQUIPAMENTOS</t>
  </si>
  <si>
    <t xml:space="preserve"> 88274 </t>
  </si>
  <si>
    <t>MARMORISTA/GRANITEIRO COM ENCARGOS COMPLEMENTARES</t>
  </si>
  <si>
    <t xml:space="preserve"> 00002710 </t>
  </si>
  <si>
    <t>REBOLO ABRASIVO RETO DE USO GERAL GRAO 36, DE 6 X 3/4" (DIAMETRO X ESPESSURA)</t>
  </si>
  <si>
    <t>PISO - PISOS</t>
  </si>
  <si>
    <t xml:space="preserve"> 88256 </t>
  </si>
  <si>
    <t xml:space="preserve"> 00001381 </t>
  </si>
  <si>
    <t>ARGAMASSA COLANTE AC I PARA CERAMICAS</t>
  </si>
  <si>
    <t xml:space="preserve"> 00001287 </t>
  </si>
  <si>
    <t>PISO EM CERAMICA ESMALTADA, COR LISA, PEI MAIOR OU IGUAL A 4, FORMATO MENOR OU IGUAL A 2025 CM2</t>
  </si>
  <si>
    <t xml:space="preserve"> 00034357 </t>
  </si>
  <si>
    <t>REJUNTE CIMENTICIO, QUALQUER COR</t>
  </si>
  <si>
    <t xml:space="preserve"> 93282 </t>
  </si>
  <si>
    <t>GUINCHO ELÉTRICO DE COLUNA, CAPACIDADE 400 KG, COM MOTO FREIO, MOTOR TRIFÁSICO DE 1,25 CV - CHI DIURNO. AF_03/2016</t>
  </si>
  <si>
    <t xml:space="preserve"> 93281 </t>
  </si>
  <si>
    <t>GUINCHO ELÉTRICO DE COLUNA, CAPACIDADE 400 KG, COM MOTO FREIO, MOTOR TRIFÁSICO DE 1,25 CV - CHP DIURNO. AF_03/2016</t>
  </si>
  <si>
    <t xml:space="preserve"> 00040568 </t>
  </si>
  <si>
    <t>PREGO DE ACO POLIDO COM CABECA 22 X 48 (4 1/4 X 5)</t>
  </si>
  <si>
    <t xml:space="preserve"> 00004425 </t>
  </si>
  <si>
    <t>VIGA NAO APARELHADA *6 X 12* CM, EM MACARANDUBA/MASSARANDUBA, ANGELIM OU EQUIVALENTE DA REGIAO - BRUTA</t>
  </si>
  <si>
    <t xml:space="preserve"> 280028 </t>
  </si>
  <si>
    <t>TELHADISTA COM ENCARGOS COMPLEMENTARES</t>
  </si>
  <si>
    <t xml:space="preserve"> D00209 </t>
  </si>
  <si>
    <t>Gancho chato p/ telha fibrocimento</t>
  </si>
  <si>
    <t xml:space="preserve"> D00176 </t>
  </si>
  <si>
    <t>Cumeeira normal em fibrocimento 6mm</t>
  </si>
  <si>
    <t xml:space="preserve"> 88323 </t>
  </si>
  <si>
    <t xml:space="preserve"> 00013388 </t>
  </si>
  <si>
    <t>SOLDA EM BARRA DE ESTANHO-CHUMBO 50/50</t>
  </si>
  <si>
    <t xml:space="preserve"> 00040784 </t>
  </si>
  <si>
    <t>CALHA QUADRADA DE CHAPA DE ACO GALVANIZADA NUM 24, CORTE 100 CM</t>
  </si>
  <si>
    <t xml:space="preserve"> 00005061 </t>
  </si>
  <si>
    <t>PREGO DE ACO POLIDO COM CABECA 18 X 27 (2 1/2 X 10)</t>
  </si>
  <si>
    <t xml:space="preserve"> 00000142 </t>
  </si>
  <si>
    <t>SELANTE ELASTICO MONOCOMPONENTE A BASE DE POLIURETANO (PU) PARA JUNTAS DIVERSAS</t>
  </si>
  <si>
    <t>310ML</t>
  </si>
  <si>
    <t xml:space="preserve"> 00005104 </t>
  </si>
  <si>
    <t>REBITE DE REPUXO EM ALUMINIO VAZADO, DIAMETRO 3,2 X 8 MM DE COMPRIMENTO (1KG = 1025 UNIDADES)</t>
  </si>
  <si>
    <t xml:space="preserve"> 00001113 </t>
  </si>
  <si>
    <t>RUFO EXTERNO/INTERNO DE CHAPA DE ACO GALVANIZADA NUM 26, CORTE 33 CM</t>
  </si>
  <si>
    <t>Forros</t>
  </si>
  <si>
    <t xml:space="preserve"> 88269 </t>
  </si>
  <si>
    <t>GESSEIRO COM ENCARGOS COMPLEMENTARES</t>
  </si>
  <si>
    <t xml:space="preserve"> 00000345 </t>
  </si>
  <si>
    <t>ARAME GALVANIZADO 18 BWG, D = 1,24MM (0,009 KG/M)</t>
  </si>
  <si>
    <t xml:space="preserve"> 00003315 </t>
  </si>
  <si>
    <t>GESSO EM PO PARA REVESTIMENTOS/MOLDURAS/SANCAS E USO GERAL</t>
  </si>
  <si>
    <t xml:space="preserve"> 00004812 </t>
  </si>
  <si>
    <t>PLACA DE GESSO PARA FORRO, *60 X 60* CM, ESPESSURA DE 12 MM (SEM COLOCACAO)</t>
  </si>
  <si>
    <t xml:space="preserve"> 00040547 </t>
  </si>
  <si>
    <t>PARAFUSO ZINCADO, AUTOBROCANTE, FLANGEADO, 4,2 MM X 19 MM</t>
  </si>
  <si>
    <t>CENTO</t>
  </si>
  <si>
    <t xml:space="preserve"> 00020250 </t>
  </si>
  <si>
    <t>SISAL EM FIBRA / ESTOPA SISAL PARA GESSO</t>
  </si>
  <si>
    <t xml:space="preserve"> 100660 </t>
  </si>
  <si>
    <t>ALIZAR DE 5X1,5CM PARA PORTA FIXADO COM PREGOS, PADRÃO POPULAR - FORNECIMENTO E INSTALAÇÃO. AF_12/2019</t>
  </si>
  <si>
    <t xml:space="preserve"> 91292 </t>
  </si>
  <si>
    <t>BATENTE PARA PORTA DE MADEIRA, FIXAÇÃO COM ARGAMASSA, PADRÃO POPULAR. FORNECIMENTO E INSTALAÇÃO. AF_12/2019</t>
  </si>
  <si>
    <t xml:space="preserve"> 91296 </t>
  </si>
  <si>
    <t>PORTA DE MADEIRA FRISADA, SEMI-OCA (LEVE OU MÉDIA), 70X210CM, ESPESSURA DE 3CM, INCLUSO DOBRADIÇAS - FORNECIMENTO E INSTALAÇÃO. AF_12/2019</t>
  </si>
  <si>
    <t xml:space="preserve"> 00036896 </t>
  </si>
  <si>
    <t>JANELA DE CORRER, EM ALUMINIO PERFIL 25, 100 X 120 CM (A X L), 2 FLS MOVEIS, SEM BANDEIRA, ACABAMENTO BRANCO OU BRILHANTE, BATENTE DE 6 A 7 CM, COM VIDRO 4 MM, SEM GUARNICAO</t>
  </si>
  <si>
    <t xml:space="preserve"> 00039961 </t>
  </si>
  <si>
    <t>SILICONE ACETICO USO GERAL INCOLOR 280 G</t>
  </si>
  <si>
    <t xml:space="preserve"> 00004377 </t>
  </si>
  <si>
    <t>PARAFUSO DE ACO ZINCADO COM ROSCA SOBERBA, CABECA CHATA E FENDA SIMPLES, DIAMETRO 4,2 MM, COMPRIMENTO * 32 * MM</t>
  </si>
  <si>
    <t xml:space="preserve"> 280009 </t>
  </si>
  <si>
    <t>AUXILIAR DE SERRALHEIRO COM ENCARGOS COMPLEMENTARES</t>
  </si>
  <si>
    <t xml:space="preserve"> 110142 </t>
  </si>
  <si>
    <t>Argamassa de cimento e areia 1:6</t>
  </si>
  <si>
    <t xml:space="preserve"> 280025 </t>
  </si>
  <si>
    <t xml:space="preserve"> D00474 </t>
  </si>
  <si>
    <t>Tubo de aço galvanizado 1 1/2"</t>
  </si>
  <si>
    <t xml:space="preserve"> 00005318 </t>
  </si>
  <si>
    <t>DILUENTE AGUARRAS</t>
  </si>
  <si>
    <t xml:space="preserve"> 00007311 </t>
  </si>
  <si>
    <t>TINTA ESMALTE SINTETICO PREMIUM ACETINADO</t>
  </si>
  <si>
    <t xml:space="preserve"> 88261 </t>
  </si>
  <si>
    <t xml:space="preserve"> 00003090 </t>
  </si>
  <si>
    <t>FECHADURA ESPELHO PARA PORTA INTERNA, EM ACO INOX (MAQUINA, TESTA E CONTRA-TESTA) E EM ZAMAC (MACANETA, LINGUETA E TRINCOS) COM ACABAMENTO CROMADO, MAQUINA DE 40 MM, INCLUINDO CHAVE TIPO INTERNA</t>
  </si>
  <si>
    <t>CJ</t>
  </si>
  <si>
    <t xml:space="preserve"> 88248 </t>
  </si>
  <si>
    <t>AUXILIAR DE ENCANADOR OU BOMBEIRO HIDRÁULICO COM ENCARGOS COMPLEMENTARES</t>
  </si>
  <si>
    <t xml:space="preserve"> 88267 </t>
  </si>
  <si>
    <t>ENCANADOR OU BOMBEIRO HIDRÁULICO COM ENCARGOS COMPLEMENTARES</t>
  </si>
  <si>
    <t xml:space="preserve"> 00038383 </t>
  </si>
  <si>
    <t>LIXA D'AGUA EM FOLHA, COR PRETA, GRAO 100</t>
  </si>
  <si>
    <t xml:space="preserve"> 00009867 </t>
  </si>
  <si>
    <t>TUBO PVC, SOLDAVEL, DE 20 MM, AGUA FRIA (NBR-5648)</t>
  </si>
  <si>
    <t xml:space="preserve"> 00009868 </t>
  </si>
  <si>
    <t>TUBO PVC, SOLDAVEL, DE 25 MM, AGUA FRIA (NBR-5648)</t>
  </si>
  <si>
    <t xml:space="preserve"> 00009869 </t>
  </si>
  <si>
    <t>TUBO PVC, SOLDAVEL, DE 32 MM, AGUA FRIA (NBR-5648)</t>
  </si>
  <si>
    <t xml:space="preserve"> 00009874 </t>
  </si>
  <si>
    <t>TUBO PVC, SOLDAVEL, DE 40 MM, AGUA FRIA (NBR-5648)</t>
  </si>
  <si>
    <t xml:space="preserve"> 00000122 </t>
  </si>
  <si>
    <t>ADESIVO PLASTICO PARA PVC, FRASCO COM *850* GR</t>
  </si>
  <si>
    <t xml:space="preserve"> 00000828 </t>
  </si>
  <si>
    <t>BUCHA DE REDUCAO DE PVC, SOLDAVEL, CURTA, COM 25 X 20 MM, PARA AGUA FRIA PREDIAL</t>
  </si>
  <si>
    <t xml:space="preserve"> 00020083 </t>
  </si>
  <si>
    <t>SOLUCAO PREPARADORA / LIMPADORA PARA PVC, FRASCO COM 1000 CM3</t>
  </si>
  <si>
    <t xml:space="preserve"> 00000829 </t>
  </si>
  <si>
    <t>BUCHA DE REDUCAO DE PVC, SOLDAVEL, CURTA, COM 32 X 25 MM, PARA AGUA FRIA PREDIAL</t>
  </si>
  <si>
    <t xml:space="preserve"> 00007104 </t>
  </si>
  <si>
    <t>TE DE REDUCAO, PVC, SOLDAVEL, 90 GRAUS, 25 MM X 20 MM, PARA AGUA FRIA PREDIAL</t>
  </si>
  <si>
    <t xml:space="preserve"> 00007128 </t>
  </si>
  <si>
    <t>TE DE REDUCAO, PVC, SOLDAVEL, 90 GRAUS, 40 MM X 32 MM, PARA AGUA FRIA PREDIAL</t>
  </si>
  <si>
    <t xml:space="preserve"> 00007139 </t>
  </si>
  <si>
    <t>TE SOLDAVEL, PVC, 90 GRAUS, 25 MM, PARA AGUA FRIA PREDIAL (NBR 5648)</t>
  </si>
  <si>
    <t xml:space="preserve"> 00007140 </t>
  </si>
  <si>
    <t>TE SOLDAVEL, PVC, 90 GRAUS, 32 MM, PARA AGUA FRIA PREDIAL (NBR 5648)</t>
  </si>
  <si>
    <t xml:space="preserve"> 00007141 </t>
  </si>
  <si>
    <t>TE SOLDAVEL, PVC, 90 GRAUS, 40 MM, PARA AGUA FRIA PREDIAL (NBR 5648)</t>
  </si>
  <si>
    <t xml:space="preserve"> 00006013 </t>
  </si>
  <si>
    <t>REGISTRO GAVETA COM ACABAMENTO E CANOPLA CROMADOS, SIMPLES, BITOLA 1"</t>
  </si>
  <si>
    <t xml:space="preserve"> 00003148 </t>
  </si>
  <si>
    <t>FITA VEDA ROSCA, EM PTFE, ROLO DE 18 MM X 50 M (L X C)</t>
  </si>
  <si>
    <t xml:space="preserve"> 00006014 </t>
  </si>
  <si>
    <t>REGISTRO GAVETA COM ACABAMENTO E CANOPLA CROMADOS, SIMPLES, BITOLA 1 1/4"</t>
  </si>
  <si>
    <t xml:space="preserve"> 00006024 </t>
  </si>
  <si>
    <t>REGISTRO PRESSAO COM ACABAMENTO E CANOPLA CROMADA, SIMPLES, BITOLA 3/4"</t>
  </si>
  <si>
    <t xml:space="preserve"> 280008 </t>
  </si>
  <si>
    <t>AUXILIAR DE ENCANADOR OU BOMBEIRO HIDRÁULICO COM ENCARGOSCOMPLEMENTARES</t>
  </si>
  <si>
    <t xml:space="preserve"> 280016 </t>
  </si>
  <si>
    <t>ENCANADOR OU BOMBEIRO HIDRÁULICO COM ENCARGOSCOMPLEMENTARES</t>
  </si>
  <si>
    <t xml:space="preserve"> H00359 </t>
  </si>
  <si>
    <t xml:space="preserve"> D00222 </t>
  </si>
  <si>
    <t>Solução limpadora</t>
  </si>
  <si>
    <t xml:space="preserve"> D00223 </t>
  </si>
  <si>
    <t>Adesivo p/ PVC - 75g</t>
  </si>
  <si>
    <t>TB</t>
  </si>
  <si>
    <t xml:space="preserve"> H00092 </t>
  </si>
  <si>
    <t>Joelho/Cotovelo 90 em PVC - JS - 20mm-LH</t>
  </si>
  <si>
    <t xml:space="preserve"> H00093 </t>
  </si>
  <si>
    <t>Joelho/Cotovelo 90o  em PVC - JS - 25mm-LH</t>
  </si>
  <si>
    <t xml:space="preserve"> H00094 </t>
  </si>
  <si>
    <t>Joelho/Cotovelo 90o  em PVC - JS - 32mm-LH</t>
  </si>
  <si>
    <t xml:space="preserve"> H00088 </t>
  </si>
  <si>
    <t>Joelho/Cotovelo 90o  em PVC - JS - 40mm-LH</t>
  </si>
  <si>
    <t xml:space="preserve"> 110143 </t>
  </si>
  <si>
    <t>Chapisco de cimento e areia no traço 1:3</t>
  </si>
  <si>
    <t xml:space="preserve"> 110763 </t>
  </si>
  <si>
    <t>Reboco com argamassa 1:6:Adit. Plast.</t>
  </si>
  <si>
    <t xml:space="preserve"> 040257 </t>
  </si>
  <si>
    <t>Lastro de concreto magro c/ seixo</t>
  </si>
  <si>
    <t xml:space="preserve"> 030010 </t>
  </si>
  <si>
    <t>Escavação manual de ate 1.50m de profundidade</t>
  </si>
  <si>
    <t xml:space="preserve"> 050729 </t>
  </si>
  <si>
    <t>Concreto armado fck=20MPA c/ forma mad. branca (incl. lançamento eadensamento)</t>
  </si>
  <si>
    <t xml:space="preserve"> 130113 </t>
  </si>
  <si>
    <t>Cimentado liso e=2cm traço 1:3</t>
  </si>
  <si>
    <t xml:space="preserve"> 060045 </t>
  </si>
  <si>
    <t>Alvenaria tijolo de barro a singelo</t>
  </si>
  <si>
    <t xml:space="preserve"> 93288 </t>
  </si>
  <si>
    <t>GUINDASTE HIDRÁULICO AUTOPROPELIDO, COM LANÇA TELESCÓPICA 40 M, CAPACIDADE MÁXIMA 60 T, POTÊNCIA 260 KW - CHI DIURNO. AF_03/2016</t>
  </si>
  <si>
    <t xml:space="preserve"> 93287 </t>
  </si>
  <si>
    <t>GUINDASTE HIDRÁULICO AUTOPROPELIDO, COM LANÇA TELESCÓPICA 40 M, CAPACIDADE MÁXIMA 60 T, POTÊNCIA 260 KW - CHP DIURNO. AF_03/2016</t>
  </si>
  <si>
    <t xml:space="preserve"> 00043980 </t>
  </si>
  <si>
    <t>CAIXA D'AGUA / RESERVATORIO EM POLIESTER REFORCADO COM FIBRA DE VIDRO, 7000 LITROS, COM TAMPA</t>
  </si>
  <si>
    <t xml:space="preserve"> 00009835 </t>
  </si>
  <si>
    <t>TUBO PVC SERIE NORMAL, DN 40 MM, PARA ESGOTO PREDIAL (NBR 5688)</t>
  </si>
  <si>
    <t xml:space="preserve"> 00009838 </t>
  </si>
  <si>
    <t>TUBO PVC SERIE NORMAL, DN 50 MM, PARA ESGOTO PREDIAL (NBR 5688)</t>
  </si>
  <si>
    <t xml:space="preserve"> 00009837 </t>
  </si>
  <si>
    <t>TUBO PVC SERIE NORMAL, DN 75 MM, PARA ESGOTO PREDIAL (NBR 5688)</t>
  </si>
  <si>
    <t xml:space="preserve"> 00009836 </t>
  </si>
  <si>
    <t>TUBO PVC SERIE NORMAL, DN 100 MM, PARA ESGOTO PREDIAL (NBR 5688)</t>
  </si>
  <si>
    <t xml:space="preserve"> 00003516 </t>
  </si>
  <si>
    <t>JOELHO PVC, SOLDAVEL, BB, 45 GRAUS, DN 40 MM, PARA ESGOTO PREDIAL</t>
  </si>
  <si>
    <t xml:space="preserve"> 00003518 </t>
  </si>
  <si>
    <t>JOELHO PVC, SOLDAVEL, PB, 45 GRAUS, DN 50 MM, PARA ESGOTO PREDIAL</t>
  </si>
  <si>
    <t xml:space="preserve"> 00020078 </t>
  </si>
  <si>
    <t>PASTA LUBRIFICANTE PARA TUBOS E CONEXOES COM JUNTA ELASTICA, EMBALAGEM DE *400* GR (USO EM PVC, ACO, POLIETILENO E OUTROS)</t>
  </si>
  <si>
    <t xml:space="preserve"> 00000296 </t>
  </si>
  <si>
    <t>ANEL BORRACHA PARA TUBO ESGOTO PREDIAL, DN 50 MM (NBR 5688)</t>
  </si>
  <si>
    <t xml:space="preserve"> 00003519 </t>
  </si>
  <si>
    <t>JOELHO PVC, SOLDAVEL, PB, 45 GRAUS, DN 75 MM, PARA ESGOTO PREDIAL</t>
  </si>
  <si>
    <t xml:space="preserve"> 00000297 </t>
  </si>
  <si>
    <t>ANEL BORRACHA PARA TUBO ESGOTO PREDIAL, DN 75 MM (NBR 5688)</t>
  </si>
  <si>
    <t xml:space="preserve"> 00003528 </t>
  </si>
  <si>
    <t>JOELHO PVC, SOLDAVEL, PB, 45 GRAUS, DN 100 MM, PARA ESGOTO PREDIAL</t>
  </si>
  <si>
    <t xml:space="preserve"> 00000301 </t>
  </si>
  <si>
    <t>ANEL BORRACHA PARA TUBO ESGOTO PREDIAL, DN 100 MM (NBR 5688)</t>
  </si>
  <si>
    <t xml:space="preserve"> 00003517 </t>
  </si>
  <si>
    <t>JOELHO PVC, SOLDAVEL, BB, 90 GRAUS, SEM ANEL, DN 40 MM, PARA ESGOTO PREDIAL SECUNDARIO</t>
  </si>
  <si>
    <t xml:space="preserve"> 00003526 </t>
  </si>
  <si>
    <t>JOELHO PVC, SOLDAVEL, PB, 90 GRAUS, DN 50 MM, PARA ESGOTO PREDIAL</t>
  </si>
  <si>
    <t xml:space="preserve"> 00003520 </t>
  </si>
  <si>
    <t>JOELHO PVC, SOLDAVEL, PB, 90 GRAUS, DN 100 MM, PARA ESGOTO PREDIAL</t>
  </si>
  <si>
    <t xml:space="preserve"> 00003666 </t>
  </si>
  <si>
    <t>JUNCAO SIMPLES, PVC, 45 GRAUS, DN 40 X 40 MM, SERIE NORMAL PARA ESGOTO PREDIAL</t>
  </si>
  <si>
    <t xml:space="preserve"> 00003662 </t>
  </si>
  <si>
    <t>JUNCAO SIMPLES, PVC, 45 GRAUS, DN 50 X 50 MM, SERIE NORMAL PARA ESGOTO PREDIAL</t>
  </si>
  <si>
    <t xml:space="preserve"> H00335 </t>
  </si>
  <si>
    <t>Junção simples PVC JS - 75 x 50mm - LS</t>
  </si>
  <si>
    <t xml:space="preserve"> H00334 </t>
  </si>
  <si>
    <t>Junção simples PVC JS - 100 x 50mm - LS</t>
  </si>
  <si>
    <t xml:space="preserve"> H00429 </t>
  </si>
  <si>
    <t xml:space="preserve"> H00330 </t>
  </si>
  <si>
    <t xml:space="preserve"> H00344 </t>
  </si>
  <si>
    <t>Luva simples PVC de 50mm - LS</t>
  </si>
  <si>
    <t xml:space="preserve"> H00343 </t>
  </si>
  <si>
    <t>Luva simples PVC de 75mm - LS</t>
  </si>
  <si>
    <t xml:space="preserve"> H00342 </t>
  </si>
  <si>
    <t>Luva simples PVC de 100mm - LS</t>
  </si>
  <si>
    <t xml:space="preserve"> 00011655 </t>
  </si>
  <si>
    <t>TE SANITARIO DE REDUCAO, PVC, DN 100 X 50 MM, SERIE NORMAL, PARA ESGOTO PREDIAL</t>
  </si>
  <si>
    <t xml:space="preserve"> H00340 </t>
  </si>
  <si>
    <t>Redução excêntrica PVC 75mm x 50mm - LS</t>
  </si>
  <si>
    <t xml:space="preserve"> 100475 </t>
  </si>
  <si>
    <t>ARGAMASSA TRAÇO 1:3 (EM VOLUME DE CIMENTO E AREIA MÉDIA ÚMIDA) COM ADIÇÃO DE IMPERMEABILIZANTE, PREPARO MECÂNICO COM BETONEIRA 400 L. AF_08/2019</t>
  </si>
  <si>
    <t xml:space="preserve"> 97734 </t>
  </si>
  <si>
    <t>PEÇA RETANGULAR PRÉ-MOLDADA, VOLUME DE CONCRETO DE 10 A 30 LITROS, TAXA DE AÇO APROXIMADA DE 30KG/M³. AF_03/2024</t>
  </si>
  <si>
    <t xml:space="preserve"> 87316 </t>
  </si>
  <si>
    <t>ARGAMASSA TRAÇO 1:4 (EM VOLUME DE CIMENTO E AREIA GROSSA ÚMIDA) PARA CHAPISCO CONVENCIONAL, PREPARO MECÂNICO COM BETONEIRA 400 L. AF_08/2019</t>
  </si>
  <si>
    <t xml:space="preserve"> 94970 </t>
  </si>
  <si>
    <t>CONCRETO FCK = 20MPA, TRAÇO 1:2,7:3 (EM MASSA SECA DE CIMENTO/ AREIA MÉDIA/ BRITA 1) - PREPARO MECÂNICO COM BETONEIRA 600 L. AF_05/2021</t>
  </si>
  <si>
    <t xml:space="preserve"> 101616 </t>
  </si>
  <si>
    <t>PREPARO DE FUNDO DE VALA COM LARGURA MENOR QUE 1,5 M (ACERTO DO SOLO NATURAL). AF_08/2020</t>
  </si>
  <si>
    <t xml:space="preserve"> 97733 </t>
  </si>
  <si>
    <t>PEÇA RETANGULAR PRÉ-MOLDADA, VOLUME DE CONCRETO DE ATÉ 10 LITROS, TAXA DE AÇO APROXIMADA DE 30KG/M³. AF_03/2024</t>
  </si>
  <si>
    <t xml:space="preserve"> 00007258 </t>
  </si>
  <si>
    <t>TIJOLO CERAMICO MACICO COMUM DE *5 X 10 X 20* CM (L X A X C)</t>
  </si>
  <si>
    <t xml:space="preserve"> 00011717 </t>
  </si>
  <si>
    <t>CAIXA SIFONADA, PVC, 150 X 150 X 50 MM, COM GRELHA REDONDA, BRANCA</t>
  </si>
  <si>
    <t xml:space="preserve"> 00011743 </t>
  </si>
  <si>
    <t>RALO SIFONADO REDONDO CONICO, PVC, 100 X 40 MM, COM GRELHA REDONDA BRANCA</t>
  </si>
  <si>
    <t xml:space="preserve"> 00009840 </t>
  </si>
  <si>
    <t>TUBO PVC, SERIE R, DN 150 MM, PARA ESGOTO OU AGUAS PLUVIAIS PREDIAL (NBR 5688)</t>
  </si>
  <si>
    <t xml:space="preserve"> 00020152 </t>
  </si>
  <si>
    <t>JOELHO, PVC SERIE R, 45 GRAUS, DN 150 MM, PARA ESGOTO PREDIAL</t>
  </si>
  <si>
    <t xml:space="preserve"> 00000300 </t>
  </si>
  <si>
    <t>ANEL BORRACHA, DN 150 MM, PARA TUBO SERIE REFORCADA ESGOTO PREDIAL</t>
  </si>
  <si>
    <t xml:space="preserve"> 00020158 </t>
  </si>
  <si>
    <t>JOELHO, PVC SERIE R, 90 GRAUS, DN 150 MM, PARA ESGOTO PREDIAL</t>
  </si>
  <si>
    <t xml:space="preserve"> 00020171 </t>
  </si>
  <si>
    <t>LUVA SIMPLES, PVC SERIE R, 150 MM, PARA ESGOTO PREDIAL</t>
  </si>
  <si>
    <t xml:space="preserve"> 00037329 </t>
  </si>
  <si>
    <t>REJUNTE EPOXI, QUALQUER COR</t>
  </si>
  <si>
    <t xml:space="preserve"> 00004351 </t>
  </si>
  <si>
    <t>PARAFUSO NIQUELADO 3 1/2" COM ACABAMENTO CROMADO PARA FIXAR PECA SANITARIA, INCLUI PORCA CEGA, ARRUELA E BUCHA DE NYLON TAMANHO S-8</t>
  </si>
  <si>
    <t xml:space="preserve"> 00010425 </t>
  </si>
  <si>
    <t>LAVATORIO DE LOUCA BRANCA, SUSPENSO (SEM COLUNA), DIMENSOES *40 X 30* CM</t>
  </si>
  <si>
    <t xml:space="preserve"> 00010422 </t>
  </si>
  <si>
    <t>BACIA SANITARIA (VASO) COM CAIXA ACOPLADA, SIFAO APARENTE, DE LOUCA BRANCA (SEM ASSENTO)</t>
  </si>
  <si>
    <t xml:space="preserve"> 00004384 </t>
  </si>
  <si>
    <t>PARAFUSO NIQUELADO COM ACABAMENTO CROMADO PARA FIXAR PECA SANITARIA, INCLUI PORCA CEGA, ARRUELA E BUCHA DE NYLON TAMANHO S-10</t>
  </si>
  <si>
    <t xml:space="preserve"> 00006138 </t>
  </si>
  <si>
    <t>ANEL DE VEDACAO, PVC FLEXIVEL, 100 MM, PARA SAIDA DE BACIA / VASO SANITARIO</t>
  </si>
  <si>
    <t xml:space="preserve"> 00001743 </t>
  </si>
  <si>
    <t xml:space="preserve"> 00004823 </t>
  </si>
  <si>
    <t>MASSA PLASTICA PARA MARMORE/GRANITO</t>
  </si>
  <si>
    <t xml:space="preserve"> H00055 </t>
  </si>
  <si>
    <t>Fita de vedacao</t>
  </si>
  <si>
    <t xml:space="preserve"> H00043 </t>
  </si>
  <si>
    <t xml:space="preserve"> H00049 </t>
  </si>
  <si>
    <t>Torneira p/jardim em PVC de 1/2"</t>
  </si>
  <si>
    <t xml:space="preserve"> 050038 </t>
  </si>
  <si>
    <t>Armação p/ concreto</t>
  </si>
  <si>
    <t xml:space="preserve"> 050041 </t>
  </si>
  <si>
    <t>Formas para concreto em chapa de madeira compensada resinada e=15mm(REAP 1x) - incl. desforma</t>
  </si>
  <si>
    <t xml:space="preserve"> 050259 </t>
  </si>
  <si>
    <t>Concreto c/ seixo Fck= 20 MPA (incl. lançamento e adensamento)</t>
  </si>
  <si>
    <t xml:space="preserve"> 91872 </t>
  </si>
  <si>
    <t>ELETRODUTO RÍGIDO ROSCÁVEL, PVC, DN 32 MM (1"), PARA CIRCUITOS TERMINAIS, INSTALADO EM PAREDE - FORNECIMENTO E INSTALAÇÃO. AF_03/2023</t>
  </si>
  <si>
    <t xml:space="preserve"> 96977 </t>
  </si>
  <si>
    <t>CORDOALHA DE COBRE NU 50 MM², ENTERRADA - FORNECIMENTO E INSTALAÇÃO. AF_08/2023</t>
  </si>
  <si>
    <t xml:space="preserve"> 88264 </t>
  </si>
  <si>
    <t>ELETRICISTA COM ENCARGOS COMPLEMENTARES</t>
  </si>
  <si>
    <t xml:space="preserve"> 97668 </t>
  </si>
  <si>
    <t>ELETRODUTO FLEXÍVEL CORRUGADO, PEAD, DN 63 (2"), PARA REDE ENTERRADA DE DISTRIBUIÇÃO DE ENERGIA ELÉTRICA - FORNECIMENTO E INSTALAÇÃO. AF_12/2021</t>
  </si>
  <si>
    <t xml:space="preserve"> 104749 </t>
  </si>
  <si>
    <t>CONECTOR GRAMPO METÁLICO TIPO OLHAL, PARA SPDA, PARA HASTE DE ATERRAMENTO DE 3/4'' E CABOS DE 10 A 50 MM2 - FORNECIMENTO E INSTALAÇÃO. AF_08/2023</t>
  </si>
  <si>
    <t xml:space="preserve"> 93666 </t>
  </si>
  <si>
    <t xml:space="preserve"> 88247 </t>
  </si>
  <si>
    <t>AUXILIAR DE ELETRICISTA COM ENCARGOS COMPLEMENTARES</t>
  </si>
  <si>
    <t xml:space="preserve"> 00034643 </t>
  </si>
  <si>
    <t xml:space="preserve"> 00011950 </t>
  </si>
  <si>
    <t>BUCHA DE NYLON SEM ABA S6, COM PARAFUSO DE 4,20 X 40 MM EM ACO ZINCADO COM ROSCA SOBERBA, CABECA CHATA E FENDA PHILLIPS</t>
  </si>
  <si>
    <t xml:space="preserve"> 00039809 </t>
  </si>
  <si>
    <t>CAIXA PARA MEDIDOR POLIFASICO, EM POLICARBONATO / TERMOPLASTICO, PARA ALOJAR 1 DISJUNTOR (PADRAO DA CONCESSIONARIA LOCAL)</t>
  </si>
  <si>
    <t xml:space="preserve"> 130507 </t>
  </si>
  <si>
    <t>Camada impermeabilizadora e=10cm c/ seixo</t>
  </si>
  <si>
    <t xml:space="preserve"> 150654 </t>
  </si>
  <si>
    <t>Látex acrílica exterior (uma demão)</t>
  </si>
  <si>
    <t xml:space="preserve"> 080151 </t>
  </si>
  <si>
    <t>Impermeabilização de lajes, calhas e reservatórios</t>
  </si>
  <si>
    <t xml:space="preserve"> 040285 </t>
  </si>
  <si>
    <t>Baldrame em concreto simples com seixo inclusive forma madeira branca</t>
  </si>
  <si>
    <t xml:space="preserve"> 040025 </t>
  </si>
  <si>
    <t>Fundação corrida com seixo</t>
  </si>
  <si>
    <t xml:space="preserve"> 00039808 </t>
  </si>
  <si>
    <t>CAIXA PARA MEDIDOR MONOFASICO, EM POLICARBONATO / TERMOPLASTICO, PARA ALOJAR 1 DISJUNTOR (PADRAO DA CONCESSIONARIA LOCAL)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</si>
  <si>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</si>
  <si>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</si>
  <si>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00013395 </t>
  </si>
  <si>
    <t>QUADRO DE DISTRIBUICAO COM BARRAMENTO TRIFASICO, DE EMBUTIR, EM CHAPA DE ACO GALVANIZADO, PARA 18 DISJUNTORES DIN, 100 A</t>
  </si>
  <si>
    <t xml:space="preserve"> 280014 </t>
  </si>
  <si>
    <t xml:space="preserve"> 280007 </t>
  </si>
  <si>
    <t xml:space="preserve"> E00443 </t>
  </si>
  <si>
    <t xml:space="preserve"> 00038193 </t>
  </si>
  <si>
    <t>LAMPADA LED 6 W BIVOLT BRANCA, FORMATO TRADICIONAL (BASE E27)</t>
  </si>
  <si>
    <t xml:space="preserve"> E00664 </t>
  </si>
  <si>
    <t xml:space="preserve"> 91946 </t>
  </si>
  <si>
    <t>SUPORTE PARAFUSADO COM PLACA DE ENCAIXE 4" X 2" MÉDIO (1,30 M DO PISO) PARA PONTO ELÉTRICO - FORNECIMENTO E INSTALAÇÃO. AF_03/2023</t>
  </si>
  <si>
    <t xml:space="preserve"> 92022 </t>
  </si>
  <si>
    <t>INTERRUPTOR SIMPLES (1 MÓDULO) COM 1 TOMADA DE EMBUTIR 2P+T 10 A, SEM SUPORTE E SEM PLACA - FORNECIMENTO E INSTALAÇÃO. AF_03/2023</t>
  </si>
  <si>
    <t xml:space="preserve"> 92026 </t>
  </si>
  <si>
    <t>INTERRUPTOR SIMPLES (2 MÓDULOS) COM 1 TOMADA DE EMBUTIR 2P+T 10 A, SEM SUPORTE E SEM PLACA - FORNECIMENTO E INSTALAÇÃO. AF_03/2023</t>
  </si>
  <si>
    <t xml:space="preserve"> 91991 </t>
  </si>
  <si>
    <t>TOMADA ALTA DE EMBUTIR (1 MÓDULO), 2P+T 20 A, SEM SUPORTE E SEM PLACA - FORNECIMENTO E INSTALAÇÃO. AF_03/2023</t>
  </si>
  <si>
    <t xml:space="preserve"> 91998 </t>
  </si>
  <si>
    <t>TOMADA BAIXA DE EMBUTIR (1 MÓDULO), 2P+T 10 A, SEM SUPORTE E SEM PLACA - FORNECIMENTO E INSTALAÇÃO. AF_03/2023</t>
  </si>
  <si>
    <t xml:space="preserve"> 91994 </t>
  </si>
  <si>
    <t>TOMADA MÉDIA DE EMBUTIR (1 MÓDULO), 2P+T 10 A, SEM SUPORTE E SEM PLACA - FORNECIMENTO E INSTALAÇÃO. AF_03/2023</t>
  </si>
  <si>
    <t>INEL - INSTALAÇÃO ELÉTRICA/ELETRIFICAÇÃO E ILUMINAÇÃO EXTERNA</t>
  </si>
  <si>
    <t xml:space="preserve"> 00001872 </t>
  </si>
  <si>
    <t>CAIXA DE PASSAGEM, EM PVC, DE 4" X 2", PARA ELETRODUTO FLEXIVEL CORRUGADO</t>
  </si>
  <si>
    <t xml:space="preserve"> 00001873 </t>
  </si>
  <si>
    <t>CAIXA DE PASSAGEM, EM PVC, DE 4" X 4", PARA ELETRODUTO FLEXIVEL CORRUGADO</t>
  </si>
  <si>
    <t xml:space="preserve"> 00002683 </t>
  </si>
  <si>
    <t xml:space="preserve"> 00002681 </t>
  </si>
  <si>
    <t xml:space="preserve"> 00002688 </t>
  </si>
  <si>
    <t>ELETRODUTO PVC FLEXIVEL CORRUGADO, COR AMARELA, DE 25 MM</t>
  </si>
  <si>
    <t xml:space="preserve"> E00134 </t>
  </si>
  <si>
    <t>Disjuntor 3P-63A a 100A - PADRÃO DIN</t>
  </si>
  <si>
    <t xml:space="preserve"> 00034653 </t>
  </si>
  <si>
    <t>DISJUNTOR TERMOMAGNETICO PARA TRILHO DIN (IEC), MONOPOLAR, 6 - 32 A</t>
  </si>
  <si>
    <t xml:space="preserve"> 00001570 </t>
  </si>
  <si>
    <t>TERMINAL A COMPRESSAO EM COBRE ESTANHADO PARA CABO 2,5 MM2, 1 FURO E 1 COMPRESSAO, PARA PARAFUSO DE FIXACAO M5</t>
  </si>
  <si>
    <t xml:space="preserve"> 00001571 </t>
  </si>
  <si>
    <t>TERMINAL A COMPRESSAO EM COBRE ESTANHADO PARA CABO 4 MM2, 1 FURO E 1 COMPRESSAO, PARA PARAFUSO DE FIXACAO M5</t>
  </si>
  <si>
    <t xml:space="preserve"> 00034616 </t>
  </si>
  <si>
    <t>DISJUNTOR TERMOMAGNETICO PARA TRILHO DIN (IEC), BIPOLAR, 6 - 32 A</t>
  </si>
  <si>
    <t xml:space="preserve"> 00001573 </t>
  </si>
  <si>
    <t>TERMINAL A COMPRESSAO EM COBRE ESTANHADO PARA CABO 6 MM2, 1 FURO E 1 COMPRESSAO, PARA PARAFUSO DE FIXACAO M6</t>
  </si>
  <si>
    <t xml:space="preserve"> E00531 </t>
  </si>
  <si>
    <t>Disjuntor 10 DR bipolar 25A 10 mA - PADRÃO DIN</t>
  </si>
  <si>
    <t xml:space="preserve"> 00021127 </t>
  </si>
  <si>
    <t>FITA ISOLANTE ADESIVA ANTICHAMA, USO ATE 750 V, EM ROLO DE 19 MM X 5 M</t>
  </si>
  <si>
    <t xml:space="preserve"> 00000981 </t>
  </si>
  <si>
    <t>CABO DE COBRE, FLEXIVEL, CLASSE 4 OU 5, ISOLACAO EM PVC/A, ANTICHAMA BWF-B, 1 CONDUTOR, 450/750 V, SECAO NOMINAL 4 MM2</t>
  </si>
  <si>
    <t xml:space="preserve"> 00001014 </t>
  </si>
  <si>
    <t>CABO DE COBRE, FLEXIVEL, CLASSE 4 OU 5, ISOLACAO EM PVC/A, ANTICHAMA BWF-B, 1 CONDUTOR, 450/750 V, SECAO NOMINAL 2,5 MM2</t>
  </si>
  <si>
    <t xml:space="preserve"> 00000996 </t>
  </si>
  <si>
    <t>CABO DE COBRE, FLEXIVEL, CLASSE 4 OU 5, ISOLACAO EM PVC/A, ANTICHAMA BWF-B, COBERTURA PVC-ST1, ANTICHAMA BWF-B, 1 CONDUTOR, 0,6/1 KV, SECAO NOMINAL 25 MM2</t>
  </si>
  <si>
    <t xml:space="preserve"> 00000979 </t>
  </si>
  <si>
    <t>CABO DE COBRE, FLEXIVEL, CLASSE 4 OU 5, ISOLACAO EM PVC/A, ANTICHAMA BWF-B, 1 CONDUTOR, 450/750 V, SECAO NOMINAL 16 MM2</t>
  </si>
  <si>
    <t xml:space="preserve"> 00003378 </t>
  </si>
  <si>
    <t>HASTE DE ATERRAMENTO EM ACO COM 3,00 M DE COMPRIMENTO E DN = 3/4", REVESTIDA COM BAIXA CAMADA DE COBRE, SEM CONECTOR</t>
  </si>
  <si>
    <t xml:space="preserve"> E00677 </t>
  </si>
  <si>
    <t xml:space="preserve"> 170947 </t>
  </si>
  <si>
    <t>Cabo coaxial 75 Homs 200 Mhz (TV)</t>
  </si>
  <si>
    <t xml:space="preserve"> E00013 </t>
  </si>
  <si>
    <t>Eletroduto PVC Rígido de 3/4"</t>
  </si>
  <si>
    <t xml:space="preserve"> E00026 </t>
  </si>
  <si>
    <t>Tampa Cega metálica 3"x"3"</t>
  </si>
  <si>
    <t xml:space="preserve"> E00003 </t>
  </si>
  <si>
    <t>Bucha e arruela de 3/4"-aluminio</t>
  </si>
  <si>
    <t xml:space="preserve"> E00025 </t>
  </si>
  <si>
    <t>Caixa derivaçao 3"x3"- Plástica</t>
  </si>
  <si>
    <t xml:space="preserve"> E00342 </t>
  </si>
  <si>
    <t>Anilha de identificação (pacote c/ 20un)</t>
  </si>
  <si>
    <t xml:space="preserve"> E00335 </t>
  </si>
  <si>
    <t>Cabo UTP-cat.5-4 pares</t>
  </si>
  <si>
    <t xml:space="preserve"> E00015 </t>
  </si>
  <si>
    <t>Eletroduto PVC Rígido de 1"</t>
  </si>
  <si>
    <t xml:space="preserve"> E00341 </t>
  </si>
  <si>
    <t>Fita isolante de alta fusão</t>
  </si>
  <si>
    <t>Rl</t>
  </si>
  <si>
    <t xml:space="preserve"> E00338 </t>
  </si>
  <si>
    <t>Conector BNC p/ solda</t>
  </si>
  <si>
    <t xml:space="preserve"> E00331 </t>
  </si>
  <si>
    <t>Caixa em PVC de sobrepor 2 pass. p/ RJ-45</t>
  </si>
  <si>
    <t xml:space="preserve"> E00347 </t>
  </si>
  <si>
    <t>Certificação de cabeamento</t>
  </si>
  <si>
    <t>Pt</t>
  </si>
  <si>
    <t xml:space="preserve"> E00332 </t>
  </si>
  <si>
    <t>Conector femea RJ-45 - cat. 5</t>
  </si>
  <si>
    <t xml:space="preserve"> E00394 </t>
  </si>
  <si>
    <t xml:space="preserve"> D00419 </t>
  </si>
  <si>
    <t>Extintor de incêndio ABC - 6Kg</t>
  </si>
  <si>
    <t xml:space="preserve"> D00275 </t>
  </si>
  <si>
    <t>Bucha / parafuso (médio)</t>
  </si>
  <si>
    <t xml:space="preserve"> D00467 </t>
  </si>
  <si>
    <t>Placa de sinalização fotoluminoscente</t>
  </si>
  <si>
    <t xml:space="preserve"> D00205 </t>
  </si>
  <si>
    <t>Cobertura - em policarbonato incolor (incl est metálica)-Instalada</t>
  </si>
  <si>
    <t>Serviços</t>
  </si>
  <si>
    <t xml:space="preserve"> 00001525 </t>
  </si>
  <si>
    <t>CONCRETO USINADO BOMBEAVEL, CLASSE DE RESISTENCIA C30, BRITA 0 E 1, SLUMP = 100 +/- 20 MM, COM BOMBEAMENTO (DISPONIBILIZACAO DE BOMBA), SEM O LANCAMENTO (NBR 8953)</t>
  </si>
  <si>
    <t xml:space="preserve"> 00036520 </t>
  </si>
  <si>
    <t>BACIA SANITARIA (VASO) CONVENCIONAL PARA PCD, SEM FURO FRONTAL, DE LOUCA BRANCA (SEM ASSENTO)</t>
  </si>
  <si>
    <t xml:space="preserve"> 00036207 </t>
  </si>
  <si>
    <t>BARRA DE APOIO EM "L", EM ACO INOX POLIDO 70 X 70 CM, DIAMETRO MINIMO 3 CM</t>
  </si>
  <si>
    <t xml:space="preserve"> 5928 </t>
  </si>
  <si>
    <t>GUINDAUTO HIDRÁULICO, CAPACIDADE MÁXIMA DE CARGA 6200 KG, MOMENTO MÁXIMO DE CARGA 11,7 TM, ALCANCE MÁXIMO HORIZONTAL 9,70 M, INCLUSIVE CAMINHÃO TOCO PBT 16.000 KG, POTÊNCIA DE 189 CV - CHP DIURNO. AF_06/2014</t>
  </si>
  <si>
    <t xml:space="preserve"> 00000863 </t>
  </si>
  <si>
    <t>CABO DE COBRE NU 35 MM2 MEIO-DURO</t>
  </si>
  <si>
    <t>OBRA: PROVISÃO DE UNIDADES  HABITACIONAIS NO MUNICÍPIO DE BREU BRANCO/PA</t>
  </si>
  <si>
    <t xml:space="preserve"> CP-047 </t>
  </si>
  <si>
    <t>Base para poste metálico de 9m</t>
  </si>
  <si>
    <t xml:space="preserve"> 93572 </t>
  </si>
  <si>
    <t>ENCARREGADO GERAL DE OBRAS COM ENCARGOS COMPLEMENTARES</t>
  </si>
  <si>
    <t>MES</t>
  </si>
  <si>
    <t xml:space="preserve"> 94966 </t>
  </si>
  <si>
    <t>CONCRETO FCK = 30MPA, TRAÇO 1:2,1:2,5 (EM MASSA SECA DE CIMENTO/ AREIA MÉDIA/ BRITA 1) - PREPARO MECÂNICO COM BETONEIRA 400 L. AF_05/2021</t>
  </si>
  <si>
    <t xml:space="preserve"> 96545 </t>
  </si>
  <si>
    <t>ARMAÇÃO DE BLOCO UTILIZANDO AÇO CA-50 DE 8 MM - MONTAGEM. AF_01/2024</t>
  </si>
  <si>
    <t xml:space="preserve"> 00013348 </t>
  </si>
  <si>
    <t>ARRUELA EM ACO GALVANIZADO, DIAMETRO EXTERNO = 35MM, ESPESSURA = 3MM, DIAMETRO DO FURO= 18MM</t>
  </si>
  <si>
    <t xml:space="preserve"> 00004342 </t>
  </si>
  <si>
    <t>PORCA ZINCADA, SEXTAVADA, DIAMETRO 3/8"</t>
  </si>
  <si>
    <t xml:space="preserve"> E00388 </t>
  </si>
  <si>
    <t>Barra rosqueada (3m) 3/8"</t>
  </si>
  <si>
    <t>PAREDES E PAINÉIS</t>
  </si>
  <si>
    <t>COBERTURA E PROTEÇÕES</t>
  </si>
  <si>
    <t>Telhados</t>
  </si>
  <si>
    <t>impermeabilizações</t>
  </si>
  <si>
    <t>REVESTIMENTOS</t>
  </si>
  <si>
    <t>Pinturas</t>
  </si>
  <si>
    <t>PAVIMENTAÇÃO</t>
  </si>
  <si>
    <t>8.3</t>
  </si>
  <si>
    <t>Cimentados</t>
  </si>
  <si>
    <t>INSTALAÇÕES</t>
  </si>
  <si>
    <t>Elétricas/ Telefonicas</t>
  </si>
  <si>
    <t>Hidraulicas/gas/incendio</t>
  </si>
  <si>
    <t>9.5</t>
  </si>
  <si>
    <t>Sanitárias/pluvial</t>
  </si>
  <si>
    <t>COMPLEMENTARES</t>
  </si>
  <si>
    <t>esquadrias de madeira</t>
  </si>
  <si>
    <t>Lógica</t>
  </si>
  <si>
    <t>Quant</t>
  </si>
  <si>
    <t>Valor unit</t>
  </si>
  <si>
    <t>Valor total</t>
  </si>
  <si>
    <t>Valor Com bdi</t>
  </si>
  <si>
    <t>SERVIÇOS PRELIMINARES GERAIS</t>
  </si>
  <si>
    <t>Esquadrias Metálicas</t>
  </si>
  <si>
    <t>Alvenaria e Fechamentos</t>
  </si>
  <si>
    <t>Revestimentos Internos</t>
  </si>
  <si>
    <t>Assento plastico</t>
  </si>
  <si>
    <t>Limpeza geral e entrega da obra</t>
  </si>
  <si>
    <t>Locação planimetrica de linha</t>
  </si>
  <si>
    <t>REVESTIMENTO CERÂMICO PARA PISO COM PLACAS TIPO ESMALTADA DE DIMENSÕES 45X45 CM APLICADA EM AMBIENTES DE ÁREA MENOR QUE 5 M2. AF_02/2023_PE</t>
  </si>
  <si>
    <t>REVESTIMENTO CERÂMICO PARA PAREDES INTERNAS COM PLACAS TIPO ESMALTADA DE DIMENSÕES 33X45 CM APLICADAS A MEIA ALTURA DAS PAREDES. AF_02/2023_PE</t>
  </si>
  <si>
    <t>RODAPÉ CERÂMICO DE 7CM DE ALTURA COM PLACAS TIPO ESMALTADA DE DIMENSÕES 45X45CM. AF_02/2023</t>
  </si>
  <si>
    <t xml:space="preserve"> 6</t>
  </si>
  <si>
    <t xml:space="preserve"> 7</t>
  </si>
  <si>
    <t xml:space="preserve"> 8</t>
  </si>
  <si>
    <t xml:space="preserve"> 9</t>
  </si>
  <si>
    <t>7º MÊS</t>
  </si>
  <si>
    <t>8º MÊS</t>
  </si>
  <si>
    <t>210 DIAS</t>
  </si>
  <si>
    <t>Laje pré-moldada treliçada e=16cm (Incl. capeamento) - unidirecional</t>
  </si>
  <si>
    <t>ALVENARIA DE BLOCOS DE CONCRETO ESTRUTURAL 14X19X39 CM (ESPESSURA 14 CM), FBK = 4,5 MPA, UTILIZANDO PALHETA. AF_10/2022</t>
  </si>
  <si>
    <t>8.3.1</t>
  </si>
  <si>
    <t>9.5.1</t>
  </si>
  <si>
    <t>MO sem LS =&gt;</t>
  </si>
  <si>
    <t>LS =&gt;</t>
  </si>
  <si>
    <t>Valor do BDI =&gt;</t>
  </si>
  <si>
    <t>Valor com BDI =&gt;</t>
  </si>
  <si>
    <t>Quant. =&gt;</t>
  </si>
  <si>
    <t xml:space="preserve"> 1.3 </t>
  </si>
  <si>
    <t xml:space="preserve"> 010269 </t>
  </si>
  <si>
    <t xml:space="preserve"> D00082 </t>
  </si>
  <si>
    <t>Prego 2"x11</t>
  </si>
  <si>
    <t>FUNDAÇÕES</t>
  </si>
  <si>
    <t xml:space="preserve"> 3.2 </t>
  </si>
  <si>
    <t xml:space="preserve"> 3.3 </t>
  </si>
  <si>
    <t xml:space="preserve"> 3.4 </t>
  </si>
  <si>
    <t xml:space="preserve"> 3.5 </t>
  </si>
  <si>
    <t xml:space="preserve"> 3.6 </t>
  </si>
  <si>
    <t xml:space="preserve"> 3.7 </t>
  </si>
  <si>
    <t>SUPEESTRUTURA</t>
  </si>
  <si>
    <t xml:space="preserve"> 050771 </t>
  </si>
  <si>
    <t xml:space="preserve"> 4.12 </t>
  </si>
  <si>
    <t xml:space="preserve"> 4.13 </t>
  </si>
  <si>
    <t xml:space="preserve"> 4.14 </t>
  </si>
  <si>
    <t xml:space="preserve"> 4.15 </t>
  </si>
  <si>
    <t xml:space="preserve"> 4.16 </t>
  </si>
  <si>
    <t xml:space="preserve"> 4.17 </t>
  </si>
  <si>
    <t xml:space="preserve"> 4.18 </t>
  </si>
  <si>
    <t>PINTURA COM TINTA ALQUÍDICA DE ACABAMENTO (ESMALTE SINTÉTICO BRILHANTE) PULVERIZADA SOBRE PERFIL METÁLICO EXECUTADO EM FÁBRICA (POR DEMÃO). AF_01/2020_PE</t>
  </si>
  <si>
    <t xml:space="preserve"> 89453 </t>
  </si>
  <si>
    <t xml:space="preserve"> 00038591 </t>
  </si>
  <si>
    <t>BLOCO DE CONCRETO ESTRUTURAL 14 X 19 X 34 CM, FBK 4,5 MPA (NBR 6136)</t>
  </si>
  <si>
    <t xml:space="preserve"> 00038589 </t>
  </si>
  <si>
    <t>MEIO BLOCO DE CONCRETO ESTRUTURAL 14 X 19 X 19 CM, FBK 4,5 MPA (NBR 6136)</t>
  </si>
  <si>
    <t xml:space="preserve"> 00038597 </t>
  </si>
  <si>
    <t>CANALETA DE CONCRETO ESTRUTURAL 14 X 19 X 39 CM, FBK 4,5 MPA (NBR 6136)</t>
  </si>
  <si>
    <t xml:space="preserve"> 00025070 </t>
  </si>
  <si>
    <t>BLOCO DE CONCRETO ESTRUTURAL 14 X 19 X 39 CM, FBK 4,5 MPA (NBR 6136)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</si>
  <si>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</si>
  <si>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280030 </t>
  </si>
  <si>
    <t>VIDRACEIRO COM ENCARGOS COMPLEMENTARES</t>
  </si>
  <si>
    <t xml:space="preserve"> D00484 </t>
  </si>
  <si>
    <t>Ferragens para esquadria basculante</t>
  </si>
  <si>
    <t xml:space="preserve"> 5.2.3 </t>
  </si>
  <si>
    <t xml:space="preserve"> 5.2.4 </t>
  </si>
  <si>
    <t xml:space="preserve"> 5.2.5 </t>
  </si>
  <si>
    <t>Guarda-corpo em tubo de aço galvanizado 1 1/2"</t>
  </si>
  <si>
    <t xml:space="preserve"> 6 </t>
  </si>
  <si>
    <t xml:space="preserve"> 6.1 </t>
  </si>
  <si>
    <t xml:space="preserve"> 6.1.1 </t>
  </si>
  <si>
    <t xml:space="preserve"> 6.1.2 </t>
  </si>
  <si>
    <t xml:space="preserve"> 6.1.3 </t>
  </si>
  <si>
    <t xml:space="preserve"> 6.1.4 </t>
  </si>
  <si>
    <t xml:space="preserve"> 6.2 </t>
  </si>
  <si>
    <t xml:space="preserve"> 6.2.1 </t>
  </si>
  <si>
    <t xml:space="preserve"> 7 </t>
  </si>
  <si>
    <t xml:space="preserve"> 7.1 </t>
  </si>
  <si>
    <t xml:space="preserve"> 7.1.1 </t>
  </si>
  <si>
    <t xml:space="preserve"> 7.1.2 </t>
  </si>
  <si>
    <t xml:space="preserve"> 87249 </t>
  </si>
  <si>
    <t xml:space="preserve"> 7.1.3 </t>
  </si>
  <si>
    <t>POLIMENTO MECANIZADO EM PISO ALTA RESISTENCIA INCLUSO RESINA</t>
  </si>
  <si>
    <t xml:space="preserve"> 73557 </t>
  </si>
  <si>
    <t>MAQUINA POLIDORA 4HP 12AMP 220V EXCL ESMERIL E OPERADOR (CI)</t>
  </si>
  <si>
    <t xml:space="preserve"> D00135 </t>
  </si>
  <si>
    <t>Junta plástica p/ dilatação (2x0.02x0.003m)</t>
  </si>
  <si>
    <t xml:space="preserve"> P00048 </t>
  </si>
  <si>
    <t>Resina Acrílica</t>
  </si>
  <si>
    <t xml:space="preserve"> 7.2 </t>
  </si>
  <si>
    <t xml:space="preserve"> 7.2.1 </t>
  </si>
  <si>
    <t xml:space="preserve"> 87275 </t>
  </si>
  <si>
    <t xml:space="preserve"> 00000536 </t>
  </si>
  <si>
    <t>REVESTIMENTO PARA PAREDE, EM CERAMICA ESMALTADA, FORMATO MENOR OU IGUAL A 2025 CM2</t>
  </si>
  <si>
    <t xml:space="preserve"> 7.3 </t>
  </si>
  <si>
    <t xml:space="preserve"> 7.3.1 </t>
  </si>
  <si>
    <t xml:space="preserve"> 7.4 </t>
  </si>
  <si>
    <t xml:space="preserve"> 7.4.1 </t>
  </si>
  <si>
    <t xml:space="preserve"> 7.4.2 </t>
  </si>
  <si>
    <t xml:space="preserve"> 8 </t>
  </si>
  <si>
    <t xml:space="preserve"> 8.1 </t>
  </si>
  <si>
    <t xml:space="preserve"> 8.1.1 </t>
  </si>
  <si>
    <t xml:space="preserve"> 8.2 </t>
  </si>
  <si>
    <t xml:space="preserve"> 8.2.1 </t>
  </si>
  <si>
    <t xml:space="preserve"> 8.3 </t>
  </si>
  <si>
    <t xml:space="preserve"> 8.3.1 </t>
  </si>
  <si>
    <t xml:space="preserve"> 88649 </t>
  </si>
  <si>
    <t xml:space="preserve"> 9 </t>
  </si>
  <si>
    <t xml:space="preserve"> 9.1 </t>
  </si>
  <si>
    <t xml:space="preserve"> 9.1.1 </t>
  </si>
  <si>
    <t>CAIXA DE INSPECAO PARA ATERRAMENTO E PARA RAIOS, EM POLIPROPILENO, DIAMETRO = 300 MM X ALTURA = 400 MM (INCLUIDA TAMPA SEM ESCOTILHA)</t>
  </si>
  <si>
    <t xml:space="preserve"> 9.1.2 </t>
  </si>
  <si>
    <t xml:space="preserve"> 9.1.3 </t>
  </si>
  <si>
    <t xml:space="preserve"> 9.1.4 </t>
  </si>
  <si>
    <t xml:space="preserve"> 9.1.5 </t>
  </si>
  <si>
    <t xml:space="preserve"> 9.1.6 </t>
  </si>
  <si>
    <t xml:space="preserve"> 9.1.7 </t>
  </si>
  <si>
    <t xml:space="preserve"> 9.1.8 </t>
  </si>
  <si>
    <t xml:space="preserve"> 9.1.9 </t>
  </si>
  <si>
    <t xml:space="preserve"> 9.1.10 </t>
  </si>
  <si>
    <t xml:space="preserve"> 9.1.11 </t>
  </si>
  <si>
    <t xml:space="preserve"> 9.1.12 </t>
  </si>
  <si>
    <t xml:space="preserve"> 9.1.13 </t>
  </si>
  <si>
    <t xml:space="preserve"> 9.1.14 </t>
  </si>
  <si>
    <t xml:space="preserve"> 9.1.15 </t>
  </si>
  <si>
    <t xml:space="preserve"> 9.1.16 </t>
  </si>
  <si>
    <t xml:space="preserve"> 9.1.17 </t>
  </si>
  <si>
    <t xml:space="preserve"> 9.1.18 </t>
  </si>
  <si>
    <t xml:space="preserve"> 9.1.19 </t>
  </si>
  <si>
    <t xml:space="preserve"> 9.1.20 </t>
  </si>
  <si>
    <t xml:space="preserve"> 9.1.21 </t>
  </si>
  <si>
    <t xml:space="preserve"> 9.1.22 </t>
  </si>
  <si>
    <t xml:space="preserve"> 9.1.23 </t>
  </si>
  <si>
    <t xml:space="preserve"> 9.1.24 </t>
  </si>
  <si>
    <t xml:space="preserve"> 9.1.25 </t>
  </si>
  <si>
    <t xml:space="preserve"> 9.1.26 </t>
  </si>
  <si>
    <t xml:space="preserve"> 9.1.27 </t>
  </si>
  <si>
    <t xml:space="preserve"> 9.1.28 </t>
  </si>
  <si>
    <t xml:space="preserve"> 9.1.29 </t>
  </si>
  <si>
    <t xml:space="preserve"> 9.1.30 </t>
  </si>
  <si>
    <t xml:space="preserve"> 9.1.31 </t>
  </si>
  <si>
    <t xml:space="preserve"> 9.1.32 </t>
  </si>
  <si>
    <t xml:space="preserve"> 9.1.33 </t>
  </si>
  <si>
    <t xml:space="preserve"> 9.1.34 </t>
  </si>
  <si>
    <t xml:space="preserve"> 9.1.35 </t>
  </si>
  <si>
    <t xml:space="preserve"> 9.1.36 </t>
  </si>
  <si>
    <t xml:space="preserve"> 9.1.37 </t>
  </si>
  <si>
    <t xml:space="preserve"> 9.1.38 </t>
  </si>
  <si>
    <t xml:space="preserve"> 5930 </t>
  </si>
  <si>
    <t>GUINDAUTO HIDRÁULICO, CAPACIDADE MÁXIMA DE CARGA 6200 KG, MOMENTO MÁXIMO DE CARGA 11,7 TM, ALCANCE MÁXIMO HORIZONTAL 9,70 M, INCLUSIVE CAMINHÃO TOCO PBT 16.000 KG, POTÊNCIA DE 189 CV - CHI DIURNO. AF_06/2014</t>
  </si>
  <si>
    <t xml:space="preserve"> 9.2 </t>
  </si>
  <si>
    <t xml:space="preserve"> 9.2.1 </t>
  </si>
  <si>
    <t xml:space="preserve"> 9.2.2 </t>
  </si>
  <si>
    <t xml:space="preserve"> 9.2.3 </t>
  </si>
  <si>
    <t xml:space="preserve"> 9.2.4 </t>
  </si>
  <si>
    <t xml:space="preserve"> 9.2.5 </t>
  </si>
  <si>
    <t xml:space="preserve"> 9.2.6 </t>
  </si>
  <si>
    <t xml:space="preserve"> 9.2.7 </t>
  </si>
  <si>
    <t xml:space="preserve"> 9.2.8 </t>
  </si>
  <si>
    <t xml:space="preserve"> 9.2.9 </t>
  </si>
  <si>
    <t xml:space="preserve"> 9.2.10 </t>
  </si>
  <si>
    <t xml:space="preserve"> 9.2.11 </t>
  </si>
  <si>
    <t xml:space="preserve"> 9.2.12 </t>
  </si>
  <si>
    <t xml:space="preserve"> 9.2.13 </t>
  </si>
  <si>
    <t xml:space="preserve"> 9.2.14 </t>
  </si>
  <si>
    <t xml:space="preserve"> 9.2.15 </t>
  </si>
  <si>
    <t xml:space="preserve"> 9.2.16 </t>
  </si>
  <si>
    <t xml:space="preserve"> 9.2.17 </t>
  </si>
  <si>
    <t xml:space="preserve"> 9.2.18 </t>
  </si>
  <si>
    <t xml:space="preserve"> 9.2.19 </t>
  </si>
  <si>
    <t xml:space="preserve"> 9.2.20 </t>
  </si>
  <si>
    <t xml:space="preserve"> 9.2.21 </t>
  </si>
  <si>
    <t xml:space="preserve"> 9.2.22 </t>
  </si>
  <si>
    <t xml:space="preserve"> 9.2.23 </t>
  </si>
  <si>
    <t xml:space="preserve"> 9.2.24 </t>
  </si>
  <si>
    <t xml:space="preserve"> 9.3 </t>
  </si>
  <si>
    <t xml:space="preserve"> 9.3.1 </t>
  </si>
  <si>
    <t xml:space="preserve"> 9.3.2 </t>
  </si>
  <si>
    <t xml:space="preserve"> 9.3.3 </t>
  </si>
  <si>
    <t xml:space="preserve"> 9.3.4 </t>
  </si>
  <si>
    <t xml:space="preserve"> 9.3.5 </t>
  </si>
  <si>
    <t xml:space="preserve"> 9.3.6 </t>
  </si>
  <si>
    <t xml:space="preserve"> 9.3.7 </t>
  </si>
  <si>
    <t xml:space="preserve"> 9.3.8 </t>
  </si>
  <si>
    <t xml:space="preserve"> 9.3.9 </t>
  </si>
  <si>
    <t xml:space="preserve"> 9.3.10 </t>
  </si>
  <si>
    <t xml:space="preserve"> 9.3.11 </t>
  </si>
  <si>
    <t xml:space="preserve"> 9.3.12 </t>
  </si>
  <si>
    <t xml:space="preserve"> 9.3.13 </t>
  </si>
  <si>
    <t xml:space="preserve"> 9.3.14 </t>
  </si>
  <si>
    <t xml:space="preserve"> 9.3.15 </t>
  </si>
  <si>
    <t xml:space="preserve"> 9.3.16 </t>
  </si>
  <si>
    <t xml:space="preserve"> 9.3.17 </t>
  </si>
  <si>
    <t xml:space="preserve"> 9.3.18 </t>
  </si>
  <si>
    <t xml:space="preserve"> 9.3.19 </t>
  </si>
  <si>
    <t xml:space="preserve"> 9.3.20 </t>
  </si>
  <si>
    <t xml:space="preserve"> 9.3.21 </t>
  </si>
  <si>
    <t xml:space="preserve"> 9.3.22 </t>
  </si>
  <si>
    <t xml:space="preserve"> 9.3.23 </t>
  </si>
  <si>
    <t xml:space="preserve"> 9.3.24 </t>
  </si>
  <si>
    <t xml:space="preserve"> 9.3.25 </t>
  </si>
  <si>
    <t xml:space="preserve"> 9.3.26 </t>
  </si>
  <si>
    <t xml:space="preserve"> 9.3.27 </t>
  </si>
  <si>
    <t xml:space="preserve"> 9.3.28 </t>
  </si>
  <si>
    <t xml:space="preserve"> 9.3.29 </t>
  </si>
  <si>
    <t xml:space="preserve"> 9.3.30 </t>
  </si>
  <si>
    <t xml:space="preserve"> 9.3.31 </t>
  </si>
  <si>
    <t xml:space="preserve"> 9.3.32 </t>
  </si>
  <si>
    <t xml:space="preserve"> 9.3.33 </t>
  </si>
  <si>
    <t xml:space="preserve"> 9.3.34 </t>
  </si>
  <si>
    <t xml:space="preserve"> 9.4 </t>
  </si>
  <si>
    <t>Aparelhos, metais e bancadas</t>
  </si>
  <si>
    <t xml:space="preserve"> 9.4.1 </t>
  </si>
  <si>
    <t xml:space="preserve"> 9.4.2 </t>
  </si>
  <si>
    <t xml:space="preserve"> 9.4.3 </t>
  </si>
  <si>
    <t>VASO SANITARIO SIFONADO CONVENCIONAL PARA PCD SEM FURO FRONTAL COM LOUÇA BRANCA SEM ASSENTO - FORNECIMENTO E INSTALAÇÃO. AF_01/2020</t>
  </si>
  <si>
    <t xml:space="preserve"> 9.4.4 </t>
  </si>
  <si>
    <t xml:space="preserve"> 9.4.5 </t>
  </si>
  <si>
    <t xml:space="preserve"> 9.4.6 </t>
  </si>
  <si>
    <t xml:space="preserve"> 9.4.7 </t>
  </si>
  <si>
    <t xml:space="preserve"> 9.4.8 </t>
  </si>
  <si>
    <t xml:space="preserve"> 9.4.9 </t>
  </si>
  <si>
    <t xml:space="preserve"> 9.4.10 </t>
  </si>
  <si>
    <t xml:space="preserve"> 190806 </t>
  </si>
  <si>
    <t xml:space="preserve"> H00022 </t>
  </si>
  <si>
    <t xml:space="preserve"> 9.4.11 </t>
  </si>
  <si>
    <t xml:space="preserve"> 9.5 </t>
  </si>
  <si>
    <t xml:space="preserve"> 9.5.1 </t>
  </si>
  <si>
    <t xml:space="preserve"> 10 </t>
  </si>
  <si>
    <t xml:space="preserve"> 10.1 </t>
  </si>
  <si>
    <t xml:space="preserve"> 270220 </t>
  </si>
  <si>
    <t>limpeza de obra</t>
  </si>
  <si>
    <t xml:space="preserve"> 10.1.1 </t>
  </si>
  <si>
    <t xml:space="preserve">  </t>
  </si>
  <si>
    <t>PREÇO POR M²</t>
  </si>
  <si>
    <t>Revestimento Ceramico</t>
  </si>
  <si>
    <t xml:space="preserve"> 7.2.2 </t>
  </si>
  <si>
    <t xml:space="preserve"> 97605 </t>
  </si>
  <si>
    <t>LUMINÁRIA ARANDELA TIPO MEIA LUA, DE SOBREPOR, COM 1 LÂMPADA LED DE 6 W, SEM REATOR - FORNECIMENTO E INSTALAÇÃO. AF_09/2024</t>
  </si>
  <si>
    <t xml:space="preserve"> 91848 </t>
  </si>
  <si>
    <t>ELETRODUTO FLEXÍVEL CORRUGADO, PEAD, DN 32 MM (1"), PARA CIRCUITOS TERMINAIS, INSTALADO EM LAJE - FORNECIMENTO E INSTALAÇÃO. AF_03/2023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</si>
  <si>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</si>
  <si>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</si>
  <si>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101527 </t>
  </si>
  <si>
    <t>ENTRADA DE ENERGIA ELÉTRICA, SUBTERRÂNEA, BIFÁSICA, COM CAIXA DE EMBUTIR, CABO DE 25 MM2 E DISJUNTOR DIN 50A (NÃO INCLUSA MURETA DE ALVENARIA). AF_07/2020_PS</t>
  </si>
  <si>
    <t xml:space="preserve"> 105967 </t>
  </si>
  <si>
    <t>POSTE DE AÇO CÔNICO CONTÍNUO CURVO DUPLO, ENGASTAMENTO SIMPLES COM 1 M DE SOLO, H=6M - FORNECIMENTO E INSTALAÇÃO. AF_04/2025</t>
  </si>
  <si>
    <t xml:space="preserve"> 97669 </t>
  </si>
  <si>
    <t>ELETRODUTO FLEXÍVEL CORRUGADO, PEAD, DN 90 (3"), PARA REDE ENTERRADA DE DISTRIBUIÇÃO DE ENERGIA ELÉTRICA - FORNECIMENTO E INSTALAÇÃO. AF_12/2021</t>
  </si>
  <si>
    <t xml:space="preserve"> 91924 </t>
  </si>
  <si>
    <t>CABO DE COBRE FLEXÍVEL ISOLADO, 1,5 MM², ANTI-CHAMA 450/750 V, PARA CIRCUITOS TERMINAIS - FORNECIMENTO E INSTALAÇÃO. AF_03/2023</t>
  </si>
  <si>
    <t xml:space="preserve"> 7.5 </t>
  </si>
  <si>
    <t xml:space="preserve"> 7.5.1 </t>
  </si>
  <si>
    <t xml:space="preserve"> 130112 </t>
  </si>
  <si>
    <t>Concreto simples c/ seixo e=5cm traço 1:2:3</t>
  </si>
  <si>
    <t xml:space="preserve"> 7.5.2 </t>
  </si>
  <si>
    <t xml:space="preserve"> 6.1.5 </t>
  </si>
  <si>
    <t xml:space="preserve"> 11 </t>
  </si>
  <si>
    <t xml:space="preserve"> 105028 </t>
  </si>
  <si>
    <t>CONTRAVERGA PRÉ-MOLDADA, ESPESSURA DE *10* CM. AF_03/2024</t>
  </si>
  <si>
    <t xml:space="preserve"> 105022 </t>
  </si>
  <si>
    <t>VERGA PRÉ-MOLDADA COM ATÉ 1,5 M DE VÃO, ESPESSURA DE *10* CM. AF_03/2024</t>
  </si>
  <si>
    <r>
      <t>SECRETARIA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rgb="FF000000"/>
        <rFont val="Arial"/>
        <family val="2"/>
      </rPr>
      <t>MUNICIPAL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rgb="FF000000"/>
        <rFont val="Arial"/>
        <family val="2"/>
      </rPr>
      <t>DE</t>
    </r>
    <r>
      <rPr>
        <b/>
        <sz val="10"/>
        <color theme="1"/>
        <rFont val="Arial"/>
        <family val="2"/>
      </rPr>
      <t xml:space="preserve"> OBRAS E INFRAESTRUTURA</t>
    </r>
  </si>
  <si>
    <t>Revestimentos externos</t>
  </si>
  <si>
    <t xml:space="preserve"> 7.5.3 </t>
  </si>
  <si>
    <t xml:space="preserve"> 7.5.4 </t>
  </si>
  <si>
    <t>6,00</t>
  </si>
  <si>
    <t>48,00</t>
  </si>
  <si>
    <t>8,00</t>
  </si>
  <si>
    <t xml:space="preserve"> 94964 </t>
  </si>
  <si>
    <t>CONCRETO FCK = 20MPA, TRAÇO 1:2,7:3 (EM MASSA SECA DE CIMENTO/ AREIA MÉDIA/ BRITA 1) - PREPARO MECÂNICO COM BETONEIRA 400 L. AF_05/2021</t>
  </si>
  <si>
    <t xml:space="preserve"> 92270 </t>
  </si>
  <si>
    <t>FABRICAÇÃO DE FÔRMA PARA VIGAS, COM MADEIRA SERRADA, E = 25 MM. AF_09/2020</t>
  </si>
  <si>
    <t xml:space="preserve"> 87294 </t>
  </si>
  <si>
    <t>ARGAMASSA TRAÇO 1:2:9 (EM VOLUME DE CIMENTO, CAL E AREIA MÉDIA ÚMIDA) PARA EMBOÇO/MASSA ÚNICA/ASSENTAMENTO DE ALVENARIA DE VEDAÇÃO, PREPARO MECÂNICO COM BETONEIRA 600 L. AF_08/2019</t>
  </si>
  <si>
    <t xml:space="preserve"> 92262 </t>
  </si>
  <si>
    <t>INSTALAÇÃO DE TESOURA (INTEIRA OU MEIA), BIAPOIADA, EM MADEIRA NÃO APARELHADA, PARA VÃOS MAIORES OU IGUAIS A 10,0 M E MENORES QUE 12,0 M, INCLUSO IÇAMENTO. AF_07/2019</t>
  </si>
  <si>
    <t xml:space="preserve"> 00004344 </t>
  </si>
  <si>
    <t>PARAFUSO FRANCES METRICO ZINCADO, DIAMETRO 12 MM, COMPRIMENTO 150 MM, COM PORCA SEXTAVADA E ARRUELA DE PRESSAO MEDIA</t>
  </si>
  <si>
    <t xml:space="preserve"> 00004400 </t>
  </si>
  <si>
    <t>CAIBRO NAO APARELHADO, *6 X 8* CM, EM MACARANDUBA/MASSARANDUBA, ANGELIM OU EQUIVALENTE DA REGIAO - BRUTA</t>
  </si>
  <si>
    <t xml:space="preserve"> 00004472 </t>
  </si>
  <si>
    <t>VIGA NAO APARELHADA *6 X 16* CM, EM MACARANDUBA/MASSARANDUBA, ANGELIM OU EQUIVALENTE DA REGIAO - BRUTA</t>
  </si>
  <si>
    <t xml:space="preserve"> 00021142 </t>
  </si>
  <si>
    <t>ESTRIBO COM PARAFUSO EM CHAPA DE FERRO FUNDIDO DE 2" X 3/16" X 35 CM, SECAO "U", PARA MADEIRAMENTO DE TELHADO</t>
  </si>
  <si>
    <t xml:space="preserve"> 00039027 </t>
  </si>
  <si>
    <t xml:space="preserve"> 00004415 </t>
  </si>
  <si>
    <t>SARRAFO NAO APARELHADO *2,5 X 5* CM, EM MACARANDUBA/MASSARANDUBA, ANGELIM, PEROBA-ROSA OU EQUIVALENTE DA REGIAO - BRUTA</t>
  </si>
  <si>
    <t xml:space="preserve"> 00040623 </t>
  </si>
  <si>
    <t>PAR</t>
  </si>
  <si>
    <t xml:space="preserve"> J00003 </t>
  </si>
  <si>
    <t>Cimento</t>
  </si>
  <si>
    <t>SC</t>
  </si>
  <si>
    <t xml:space="preserve"> J00007 </t>
  </si>
  <si>
    <t>Seixo lavado</t>
  </si>
  <si>
    <t xml:space="preserve"> J00005 </t>
  </si>
  <si>
    <t>Areia</t>
  </si>
  <si>
    <t>50,00</t>
  </si>
  <si>
    <t xml:space="preserve"> 00038769 </t>
  </si>
  <si>
    <t>LUMINARIA ARANDELA TIPO MEIA-LUA COM VIDRO FOSCO *30 X 15* CM, PARA 1 LAMPADA, BASE E27, POTENCIA MAXIMA 40/60 W (NAO INCLUI LAMPADA)</t>
  </si>
  <si>
    <t>24,00</t>
  </si>
  <si>
    <t>Instalações Elétricas - Eletrodutos Embutidos, Cabos, Caixas, Tomadas e Interruptores</t>
  </si>
  <si>
    <t xml:space="preserve"> 00044090 </t>
  </si>
  <si>
    <t>ELETRODUTO PEAD FLEXIVEL CORRUGADO 32 MM (1")</t>
  </si>
  <si>
    <t>100,00</t>
  </si>
  <si>
    <t>Postes de Concreto e Metálicos</t>
  </si>
  <si>
    <t xml:space="preserve"> 00045345 </t>
  </si>
  <si>
    <t>POSTE CONICO CONTINUO EM ACO GALVANIZADO, CURVO, BRACO DUPLO, ENGASTADO, H = 6 M, DIAMETRO INFERIOR *110* MM</t>
  </si>
  <si>
    <t xml:space="preserve"> 00002442 </t>
  </si>
  <si>
    <t>ELETRODUTO/DUTO PEAD FLEXIVEL PAREDE SIMPLES, CORRUGACAO HELICOIDAL, COR PRETA, SEM ROSCA, DE 3", CRC 680 N, PARA CABEAMENTO SUBTERRANEO (NBR 15715)</t>
  </si>
  <si>
    <t xml:space="preserve"> 00001013 </t>
  </si>
  <si>
    <t>CABO DE COBRE, FLEXIVEL, CLASSE 4 OU 5, ISOLACAO EM PVC/A, ANTICHAMA BWF-B, 1 CONDUTOR, 450/750 V, SECAO NOMINAL 1,5 MM2</t>
  </si>
  <si>
    <t>120,00</t>
  </si>
  <si>
    <t>60,00</t>
  </si>
  <si>
    <t>2,00</t>
  </si>
  <si>
    <t>288,00</t>
  </si>
  <si>
    <t xml:space="preserve"> 7.3.2 </t>
  </si>
  <si>
    <t xml:space="preserve"> PMI 13 </t>
  </si>
  <si>
    <t>Mobilização e Desmobilização de Equipamento e Mão de Obra</t>
  </si>
  <si>
    <t xml:space="preserve"> 91338 </t>
  </si>
  <si>
    <t>PORTA DE ALUMÍNIO DE ABRIR COM LAMBRI, COM GUARNIÇÃO, FIXAÇÃO COM PARAFUSOS - FORNECIMENTO E INSTALAÇÃO. AF_12/2019</t>
  </si>
  <si>
    <t xml:space="preserve"> 5.2.6 </t>
  </si>
  <si>
    <t xml:space="preserve"> 090062 </t>
  </si>
  <si>
    <t>Porta mad. compens. c/ caix. aduela e alizar</t>
  </si>
  <si>
    <t xml:space="preserve"> 260168 </t>
  </si>
  <si>
    <t>Plantio de grama (incl. terra preta)</t>
  </si>
  <si>
    <t xml:space="preserve"> 7.3.3 </t>
  </si>
  <si>
    <t xml:space="preserve"> 7.3.4 </t>
  </si>
  <si>
    <t>ceramica (piso)</t>
  </si>
  <si>
    <t xml:space="preserve"> 8.2.2 </t>
  </si>
  <si>
    <t xml:space="preserve"> C.002 </t>
  </si>
  <si>
    <t>GUIA (MEIO-FIO) CONCRETO, MOLDADA IN LOCO EM TRECHO CURVO COM EXTRUSORA, 12 CM BASE X 22 CM ALTURA.</t>
  </si>
  <si>
    <t>Rodapés e peitoris</t>
  </si>
  <si>
    <t xml:space="preserve"> 8.3.2 </t>
  </si>
  <si>
    <t xml:space="preserve"> 86872 </t>
  </si>
  <si>
    <t>TANQUE DE LOUÇA BRANCA COM COLUNA, 30L OU EQUIVALENTE - FORNECIMENTO E INSTALAÇÃO. AF_01/2020</t>
  </si>
  <si>
    <t>SEOP - SERVIÇOS OPERACIONAIS</t>
  </si>
  <si>
    <t xml:space="preserve"> 73340 </t>
  </si>
  <si>
    <t>CAMINHÃO TOCO, PBT 14.300 KG, CARGA ÚTIL MÁX. 9.710 KG, DIST. ENTRE EIXOS 3,56 M, POTÊNCIA 185 CV, INCLUSIVE CARROCERIA FIXA ABERTA DE MADEIRA P/ TRANSPORTE GERAL DE CARGA SECA, DIMEN. APROX. 2,50 X 6,50 X 0,50 M - MATERIAIS NA OPERAÇÃO. AF_06/2014</t>
  </si>
  <si>
    <t xml:space="preserve"> 88282 </t>
  </si>
  <si>
    <t>MOTORISTA DE CAMINHÃO COM ENCARGOS COMPLEMENTARES</t>
  </si>
  <si>
    <t xml:space="preserve"> 88286 </t>
  </si>
  <si>
    <t>MOTORISTA OPERADOR DE MUNCK COM ENCARGOS COMPLEMENTARES</t>
  </si>
  <si>
    <t>1,00</t>
  </si>
  <si>
    <t>360,00</t>
  </si>
  <si>
    <t xml:space="preserve"> 00004914 </t>
  </si>
  <si>
    <t>PORTA DE ABRIR EM ALUMINIO COM LAMBRI HORIZONTAL/LAMINADA, ACABAMENTO ANODIZADO NATURAL, SEM GUARNICAO/ALIZAR/VISTA</t>
  </si>
  <si>
    <t xml:space="preserve"> 00036888 </t>
  </si>
  <si>
    <t>GUARNICAO / MOLDURA / ARREMATE DE ACABAMENTO PARA ESQUADRIA, EM ALUMINIO PERFIL 25, ACABAMENTO ANODIZADO BRANCO OU BRILHANTE, PARA 1 FACE</t>
  </si>
  <si>
    <t xml:space="preserve"> 00007568 </t>
  </si>
  <si>
    <t>BUCHA DE NYLON SEM ABA S10, COM PARAFUSO DE 6,10 X 65 MM EM ACO ZINCADO COM ROSCA SOBERBA, CABECA CHATA E FENDA PHILLIPS</t>
  </si>
  <si>
    <t>400,00</t>
  </si>
  <si>
    <t xml:space="preserve"> D00092 </t>
  </si>
  <si>
    <t>Porta em compensado (preço medio)</t>
  </si>
  <si>
    <t xml:space="preserve"> D00096 </t>
  </si>
  <si>
    <t>Caixilho em madeira de lei</t>
  </si>
  <si>
    <t xml:space="preserve"> D00097 </t>
  </si>
  <si>
    <t>Alizar em madeira de lei</t>
  </si>
  <si>
    <t>12,60</t>
  </si>
  <si>
    <t xml:space="preserve"> 280018 </t>
  </si>
  <si>
    <t>JARDINEIRO COM ENCARGOS COMPLEMENTARES</t>
  </si>
  <si>
    <t xml:space="preserve"> J00008 </t>
  </si>
  <si>
    <t>Terra preta vegetal</t>
  </si>
  <si>
    <t xml:space="preserve"> U00003 </t>
  </si>
  <si>
    <t>Grama em placa</t>
  </si>
  <si>
    <t>25,94</t>
  </si>
  <si>
    <t xml:space="preserve"> 88631 </t>
  </si>
  <si>
    <t>ARGAMASSA TRAÇO 1:4 (EM VOLUME DE CIMENTO E AREIA MÉDIA ÚMIDA), PREPARO MANUAL. AF_08/2019</t>
  </si>
  <si>
    <t xml:space="preserve"> E00640 </t>
  </si>
  <si>
    <t>AREIA MEDIA - POSTO JAZIDA/FORNECEDOR (RETIRADO NA JAZIDA, COMTRANSPORTE)</t>
  </si>
  <si>
    <t xml:space="preserve"> D00345 </t>
  </si>
  <si>
    <t>Argamassa AC-III</t>
  </si>
  <si>
    <t>8,94</t>
  </si>
  <si>
    <t>152,60</t>
  </si>
  <si>
    <t xml:space="preserve"> 00020271 </t>
  </si>
  <si>
    <t>TANQUE DE LOUCA BRANCA, COM COLUNA, *30* L</t>
  </si>
  <si>
    <t>Total sem BDI</t>
  </si>
  <si>
    <t>Total do BDI</t>
  </si>
  <si>
    <t>Total Geral</t>
  </si>
  <si>
    <t>OBRA: PROVISÃO DE  40 UNIDADES  HABITACIONAIS NO MUNICÍPIO DE BREU BRANCO/PA</t>
  </si>
  <si>
    <t xml:space="preserve"> 1.4 </t>
  </si>
  <si>
    <t xml:space="preserve"> 010005 </t>
  </si>
  <si>
    <t>Barracão de madeira/Almoxarifado</t>
  </si>
  <si>
    <t xml:space="preserve"> 96558 </t>
  </si>
  <si>
    <t>CONCRETAGEM DE SAPATA, FCK 30 MPA, COM USO DE BOMBA - LANÇAMENTO, ADENSAMENTO E ACABAMENTO. AF_01/2024</t>
  </si>
  <si>
    <t xml:space="preserve"> 103672 </t>
  </si>
  <si>
    <t>CONCRETAGEM DE PILARES, FCK = 25 MPA, COM USO DE BOMBA - LANÇAMENTO, ADENSAMENTO E ACABAMENTO. AF_02/2022_PS</t>
  </si>
  <si>
    <t xml:space="preserve"> 070047 </t>
  </si>
  <si>
    <t>Cobertura - telha de fibrocimento e=6mm</t>
  </si>
  <si>
    <t>EMASSAMENTO EXTERNO MASSA ACRILICA - MASSA E PINTURA</t>
  </si>
  <si>
    <t xml:space="preserve"> PRÓPRIA 0079 </t>
  </si>
  <si>
    <t>REVESTIMENTO GESSO</t>
  </si>
  <si>
    <t xml:space="preserve">SINAPI - 09/2025 - Pará
SEDOP - 10/2025 - Pará
</t>
  </si>
  <si>
    <t xml:space="preserve"> 1.5 </t>
  </si>
  <si>
    <t xml:space="preserve"> 011171 </t>
  </si>
  <si>
    <t>Licenças e taxas da obra (até 500m2)</t>
  </si>
  <si>
    <t>cj</t>
  </si>
  <si>
    <t xml:space="preserve"> 090620 </t>
  </si>
  <si>
    <t>Portão de ferro 7/8" c/ ferragens (incl. pint. anti-corrosiva)</t>
  </si>
  <si>
    <t xml:space="preserve"> 091516 </t>
  </si>
  <si>
    <t>Esquadria basculante em vidro temperado de 8mm</t>
  </si>
  <si>
    <t xml:space="preserve"> 92564 </t>
  </si>
  <si>
    <t>FABRICAÇÃO E INSTALAÇÃO DE TESOURA INTEIRA EM MADEIRA NÃO APARELHADA, VÃO DE 12 M, PARA TELHA ONDULADA DE FIBROCIMENTO, METÁLICA, PLÁSTICA OU TERMOACÚSTICA, INCLUSO IÇAMENTO. AF_07/2019</t>
  </si>
  <si>
    <t xml:space="preserve"> 130495 </t>
  </si>
  <si>
    <t>Granito preto e=2cm</t>
  </si>
  <si>
    <t>Sinalização Vertical Viária</t>
  </si>
  <si>
    <t>Pintura em Madeira</t>
  </si>
  <si>
    <t>Livro SINAPI: Cálculos e Parâmetros</t>
  </si>
  <si>
    <t>1.380,55</t>
  </si>
  <si>
    <t>Custos Horários Produtivo e Improdutivo dos Equipamentos</t>
  </si>
  <si>
    <t>Depreciação, Juros, Impostos e Seguros, Manutenção e Materiais na Operação dos Equipamentos</t>
  </si>
  <si>
    <t xml:space="preserve"> D00059 </t>
  </si>
  <si>
    <t>Cadeado No. 30</t>
  </si>
  <si>
    <t xml:space="preserve"> D00060 </t>
  </si>
  <si>
    <t>Aldrava p/ cadeado (4x1/2")</t>
  </si>
  <si>
    <t xml:space="preserve"> D00049 </t>
  </si>
  <si>
    <t>Telha fibrotex (1.22x0.55m) e=4mm</t>
  </si>
  <si>
    <t xml:space="preserve"> D00015 </t>
  </si>
  <si>
    <t>Tábua de madeira forte 4m</t>
  </si>
  <si>
    <t xml:space="preserve"> D00019 </t>
  </si>
  <si>
    <t>Régua 3"x1" 4 m apar.</t>
  </si>
  <si>
    <t xml:space="preserve"> D00016 </t>
  </si>
  <si>
    <t>Tábua de madeira branca 4m</t>
  </si>
  <si>
    <t xml:space="preserve"> D00061 </t>
  </si>
  <si>
    <t>Fechadura de sobrepor comum</t>
  </si>
  <si>
    <t xml:space="preserve"> D00081 </t>
  </si>
  <si>
    <t>Prego 2 1/2"x10</t>
  </si>
  <si>
    <t xml:space="preserve"> D00062 </t>
  </si>
  <si>
    <t>Dobradiça 3"x3" com parafuso</t>
  </si>
  <si>
    <t xml:space="preserve"> D00343 </t>
  </si>
  <si>
    <t>Taxa de Incêndio</t>
  </si>
  <si>
    <t>Taxas</t>
  </si>
  <si>
    <t xml:space="preserve"> D00322 </t>
  </si>
  <si>
    <t>Ligação provisória - luz</t>
  </si>
  <si>
    <t xml:space="preserve"> D00389 </t>
  </si>
  <si>
    <t>Taxa do CREA (II)</t>
  </si>
  <si>
    <t xml:space="preserve"> D00387 </t>
  </si>
  <si>
    <t>Taxa da PMB (II)</t>
  </si>
  <si>
    <t xml:space="preserve"> D00321 </t>
  </si>
  <si>
    <t>Ligação provisoria - agua/esgoto</t>
  </si>
  <si>
    <t>248,25</t>
  </si>
  <si>
    <t>Armação para Estruturas de Concreto Armado</t>
  </si>
  <si>
    <t>143,50</t>
  </si>
  <si>
    <t>8.213,50</t>
  </si>
  <si>
    <t>2.461,00</t>
  </si>
  <si>
    <t>1.207,50</t>
  </si>
  <si>
    <t>2.595,50</t>
  </si>
  <si>
    <t>1.690,70</t>
  </si>
  <si>
    <t>Concretagem para Estruturas de Concreto Armado</t>
  </si>
  <si>
    <t>92,90</t>
  </si>
  <si>
    <t>684,15</t>
  </si>
  <si>
    <t>1.599,50</t>
  </si>
  <si>
    <t>651,00</t>
  </si>
  <si>
    <t>630,10</t>
  </si>
  <si>
    <t>1.432,50</t>
  </si>
  <si>
    <t>683,00</t>
  </si>
  <si>
    <t>1.346,05</t>
  </si>
  <si>
    <t>49,10</t>
  </si>
  <si>
    <t>48,20</t>
  </si>
  <si>
    <t>Fôrmas para Estruturas de Concreto Armado</t>
  </si>
  <si>
    <t>368,50</t>
  </si>
  <si>
    <t>211,00</t>
  </si>
  <si>
    <t>53,50</t>
  </si>
  <si>
    <t>Graute e Armação</t>
  </si>
  <si>
    <t>69,25</t>
  </si>
  <si>
    <t>4.247,30</t>
  </si>
  <si>
    <t>254,00</t>
  </si>
  <si>
    <t>26,35</t>
  </si>
  <si>
    <t>Produção de Concreto</t>
  </si>
  <si>
    <t>Pintura em Superfícies Metálicas</t>
  </si>
  <si>
    <t>Alvenaria Estrutural - Blocos de Concreto</t>
  </si>
  <si>
    <t>Argamassas</t>
  </si>
  <si>
    <t>6.185,65</t>
  </si>
  <si>
    <t>Esquadrias - Janelas</t>
  </si>
  <si>
    <t>Esquadrias - Portas</t>
  </si>
  <si>
    <t>CARPINTEIRO DE ESQUADRIAS COM ENCARGOS COMPLEMENTARES</t>
  </si>
  <si>
    <t>160,00</t>
  </si>
  <si>
    <t xml:space="preserve"> D00232 </t>
  </si>
  <si>
    <t>Portão de ferro 7/8" c/ ferragens - sec.redonda (incl. pint. anti-corrosiva)</t>
  </si>
  <si>
    <t>67,95</t>
  </si>
  <si>
    <t>74,20</t>
  </si>
  <si>
    <t xml:space="preserve"> D00291 </t>
  </si>
  <si>
    <t>Vidro temperado fumê e= 8mm</t>
  </si>
  <si>
    <t>34,20</t>
  </si>
  <si>
    <t>114,00</t>
  </si>
  <si>
    <t>Vergas, contravergas e fixação de alvenaria</t>
  </si>
  <si>
    <t>333,35</t>
  </si>
  <si>
    <t>484,65</t>
  </si>
  <si>
    <t>Estrutura e Trama para Cobertura</t>
  </si>
  <si>
    <t>1.376,45</t>
  </si>
  <si>
    <t>79,15</t>
  </si>
  <si>
    <t>22,35</t>
  </si>
  <si>
    <t>PREGO DE ACO POLIDO COM CABECA 19 X 36 (3 1/4 X 9)</t>
  </si>
  <si>
    <t>CHAPA PARA EMENDA DE VIGA, EM ACO GROSSO, QUALIDADE ESTRUTURAL, BITOLA 3/16", E= 4,75 MM, 4 FUROS, LARGURA 45 MM, COMPRIMENTO 500 MM</t>
  </si>
  <si>
    <t>22,00</t>
  </si>
  <si>
    <t xml:space="preserve"> D00048 </t>
  </si>
  <si>
    <t>Telha brasilit ondulada (1.83x1.10m) e=6mm</t>
  </si>
  <si>
    <t>151,60</t>
  </si>
  <si>
    <t>Revestimentos Cerâmicos Internos</t>
  </si>
  <si>
    <t>AZULEJISTA OU LADRILHEIRO COM ENCARGOS COMPLEMENTARES</t>
  </si>
  <si>
    <t>1.447,80</t>
  </si>
  <si>
    <t>5.331,25</t>
  </si>
  <si>
    <t>1.105,10</t>
  </si>
  <si>
    <t>518,50</t>
  </si>
  <si>
    <t>39,30</t>
  </si>
  <si>
    <t>3.009,35</t>
  </si>
  <si>
    <t>340,20</t>
  </si>
  <si>
    <t>1.281,25</t>
  </si>
  <si>
    <t>1.422,25</t>
  </si>
  <si>
    <t>8.371,25</t>
  </si>
  <si>
    <t>380,80</t>
  </si>
  <si>
    <t>135,90</t>
  </si>
  <si>
    <t>Passeios de Concreto</t>
  </si>
  <si>
    <t>138,10</t>
  </si>
  <si>
    <t>28,50</t>
  </si>
  <si>
    <t>626,80</t>
  </si>
  <si>
    <t>4.653,75</t>
  </si>
  <si>
    <t xml:space="preserve"> A00029 </t>
  </si>
  <si>
    <t>Granito p/ piso e=2cm (preto)</t>
  </si>
  <si>
    <t>50,80</t>
  </si>
  <si>
    <t>5,00</t>
  </si>
  <si>
    <t>Instalações Elétricas - Quadros, Cabos, Disjuntores, Contatores e Barramentos Blindados</t>
  </si>
  <si>
    <t>40,00</t>
  </si>
  <si>
    <t>Iluminação Predial e Monitoramento</t>
  </si>
  <si>
    <t>240,00</t>
  </si>
  <si>
    <t>760,00</t>
  </si>
  <si>
    <t>Redes Enterradas de Distribuição Elétrica</t>
  </si>
  <si>
    <t>ELETRODUTO DE PVC RIGIDO ROSCAVEL DE 4", SEM LUVA</t>
  </si>
  <si>
    <t>66,86</t>
  </si>
  <si>
    <t>ELETRODUTO DE PVC RIGIDO ROSCAVEL DE 2", SEM LUVA</t>
  </si>
  <si>
    <t>172,80</t>
  </si>
  <si>
    <t>2.335,60</t>
  </si>
  <si>
    <t>390,80</t>
  </si>
  <si>
    <t>80,00</t>
  </si>
  <si>
    <t>3.660,00</t>
  </si>
  <si>
    <t>13.651,20</t>
  </si>
  <si>
    <t>2.746,17</t>
  </si>
  <si>
    <t>915,40</t>
  </si>
  <si>
    <t>Sistema de Proteção contra Descargas Atmosféricas - SPDA</t>
  </si>
  <si>
    <t>Instalações Elétricas - Rede de Distribuição</t>
  </si>
  <si>
    <t>DISJUNTOR BIPOLAR TIPO DIN, CORRENTE NOMINAL DE 50A - FORNECIMENTO E INSTALAÇÃO. AF_07/2025</t>
  </si>
  <si>
    <t>47,28</t>
  </si>
  <si>
    <t>2.800,00</t>
  </si>
  <si>
    <t>Instalações Prediais de Água Fria em PVC</t>
  </si>
  <si>
    <t>4,75</t>
  </si>
  <si>
    <t>315,75</t>
  </si>
  <si>
    <t>20,00</t>
  </si>
  <si>
    <t>Válvulas e Registros para Sistemas Prediais</t>
  </si>
  <si>
    <t>15,00</t>
  </si>
  <si>
    <t>Caixas de Água para Edificações</t>
  </si>
  <si>
    <t>Instalações Prediais de Esgoto - Tubos e Conexões</t>
  </si>
  <si>
    <t>585,20</t>
  </si>
  <si>
    <t>315,50</t>
  </si>
  <si>
    <t>47,20</t>
  </si>
  <si>
    <t>517,40</t>
  </si>
  <si>
    <t>180,00</t>
  </si>
  <si>
    <t>280,00</t>
  </si>
  <si>
    <t>Caixas Enterradas</t>
  </si>
  <si>
    <t>Estruturas Pré-Fabricadas e Pré-Moldadas</t>
  </si>
  <si>
    <t>Escoramento e Preparo de Fundo de Valas</t>
  </si>
  <si>
    <t>Instalações Prediais de Esgoto - Caixas e Ralos</t>
  </si>
  <si>
    <t>30,00</t>
  </si>
  <si>
    <t>Instalações Prediais de Águas Pluviais - Tubos, Conexões, Caixas e Ralos</t>
  </si>
  <si>
    <t>192,65</t>
  </si>
  <si>
    <t>Telhamento para Cobertura</t>
  </si>
  <si>
    <t>274,70</t>
  </si>
  <si>
    <t>433,70</t>
  </si>
  <si>
    <t>Louças e Metais</t>
  </si>
  <si>
    <t>38,00</t>
  </si>
  <si>
    <t>CUBA ACO INOX (AISI 304) DE EMBUTIR COM VALVULA 3 1/2", DE *46 X 30 X 12* CM</t>
  </si>
  <si>
    <t>2.242,70</t>
  </si>
  <si>
    <t>236,50</t>
  </si>
  <si>
    <t>628,25</t>
  </si>
  <si>
    <t>6,50</t>
  </si>
  <si>
    <t xml:space="preserve"> 90777 </t>
  </si>
  <si>
    <t>1.791,69</t>
  </si>
  <si>
    <t xml:space="preserve">CPRB </t>
  </si>
  <si>
    <t xml:space="preserve">AREA  (m²) TOTAL 40 UNIDADES </t>
  </si>
  <si>
    <t>110,00</t>
  </si>
  <si>
    <t>140,00</t>
  </si>
  <si>
    <t>70,00</t>
  </si>
  <si>
    <t>330,00</t>
  </si>
  <si>
    <t>130,00</t>
  </si>
  <si>
    <t>200,00</t>
  </si>
  <si>
    <t>9º MÊS</t>
  </si>
  <si>
    <t>270  DIAS</t>
  </si>
  <si>
    <t>240 DIAS</t>
  </si>
  <si>
    <t>300 DIAS</t>
  </si>
  <si>
    <t>10º MÊS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</si>
</sst>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 R$ &quot;#,##0.00\ ;&quot; R$ (&quot;#,##0.00\);&quot; R$ -&quot;#\ ;@\ "/>
    <numFmt numFmtId="166" formatCode="0.0_ "/>
    <numFmt numFmtId="167" formatCode="&quot;R$ &quot;#,##0.00"/>
    <numFmt numFmtId="168" formatCode="#,##0.0000000"/>
    <numFmt numFmtId="169" formatCode="&quot;R$&quot;\ #,##0.00"/>
    <numFmt numFmtId="170" formatCode="0.0000%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theme="1"/>
      <name val="Calibri"/>
      <family val="2"/>
      <charset val="134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i/>
      <sz val="9"/>
      <color indexed="8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i/>
      <sz val="8"/>
      <name val="Arial"/>
      <family val="2"/>
    </font>
    <font>
      <i/>
      <sz val="10"/>
      <color theme="1"/>
      <name val="Century Gothic"/>
      <family val="2"/>
    </font>
    <font>
      <sz val="9"/>
      <color theme="1"/>
      <name val="Century Gothic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0"/>
      <color theme="0"/>
      <name val="Arial"/>
      <family val="1"/>
    </font>
    <font>
      <sz val="11"/>
      <color rgb="FFFF0000"/>
      <name val="Calibri"/>
      <family val="2"/>
      <scheme val="minor"/>
    </font>
    <font>
      <b/>
      <sz val="12"/>
      <name val="Arial"/>
      <family val="1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/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rgb="FF000000"/>
      </top>
      <bottom/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/>
      <top/>
      <bottom/>
      <diagonal/>
    </border>
    <border>
      <left/>
      <right/>
      <top style="thin">
        <color rgb="FFCCCCCC"/>
      </top>
      <bottom/>
      <diagonal/>
    </border>
  </borders>
  <cellStyleXfs count="32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5" fillId="0" borderId="0"/>
    <xf numFmtId="164" fontId="2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ill="0" applyBorder="0" applyAlignment="0" applyProtection="0"/>
    <xf numFmtId="166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1" fillId="0" borderId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5">
    <xf numFmtId="0" fontId="0" fillId="0" borderId="0" xfId="0"/>
    <xf numFmtId="0" fontId="2" fillId="2" borderId="0" xfId="1" applyFill="1" applyAlignment="1">
      <alignment horizontal="left" vertical="center"/>
    </xf>
    <xf numFmtId="0" fontId="8" fillId="0" borderId="0" xfId="13" applyFont="1" applyAlignment="1">
      <alignment horizontal="left" vertical="top"/>
    </xf>
    <xf numFmtId="0" fontId="3" fillId="2" borderId="0" xfId="8" applyFont="1" applyFill="1" applyAlignment="1">
      <alignment horizontal="left" vertical="center" wrapText="1"/>
    </xf>
    <xf numFmtId="0" fontId="3" fillId="2" borderId="0" xfId="8" applyFont="1" applyFill="1" applyAlignment="1">
      <alignment horizontal="center" vertical="center" wrapText="1"/>
    </xf>
    <xf numFmtId="0" fontId="8" fillId="0" borderId="0" xfId="14" applyFont="1"/>
    <xf numFmtId="0" fontId="8" fillId="0" borderId="0" xfId="12" applyFont="1" applyAlignment="1">
      <alignment horizontal="left" vertical="center"/>
    </xf>
    <xf numFmtId="0" fontId="8" fillId="0" borderId="0" xfId="12" applyFont="1" applyAlignment="1">
      <alignment horizontal="center" vertical="center"/>
    </xf>
    <xf numFmtId="2" fontId="3" fillId="2" borderId="0" xfId="8" applyNumberFormat="1" applyFont="1" applyFill="1" applyAlignment="1">
      <alignment horizontal="center" vertical="center" wrapText="1"/>
    </xf>
    <xf numFmtId="2" fontId="8" fillId="0" borderId="0" xfId="12" applyNumberFormat="1" applyFont="1" applyAlignment="1">
      <alignment horizontal="center" vertical="center"/>
    </xf>
    <xf numFmtId="0" fontId="20" fillId="0" borderId="0" xfId="12" applyFont="1" applyAlignment="1">
      <alignment horizontal="left" vertical="top"/>
    </xf>
    <xf numFmtId="0" fontId="2" fillId="2" borderId="0" xfId="1" applyFill="1" applyAlignment="1">
      <alignment horizontal="left" vertical="center" wrapText="1"/>
    </xf>
    <xf numFmtId="43" fontId="2" fillId="2" borderId="0" xfId="1" applyNumberFormat="1" applyFill="1" applyAlignment="1">
      <alignment horizontal="left" vertical="center" wrapText="1"/>
    </xf>
    <xf numFmtId="0" fontId="2" fillId="2" borderId="0" xfId="1" applyFill="1" applyAlignment="1">
      <alignment horizontal="center" vertical="center" wrapText="1"/>
    </xf>
    <xf numFmtId="0" fontId="21" fillId="2" borderId="0" xfId="0" applyFont="1" applyFill="1"/>
    <xf numFmtId="0" fontId="21" fillId="0" borderId="0" xfId="0" applyFont="1"/>
    <xf numFmtId="43" fontId="2" fillId="2" borderId="0" xfId="1" applyNumberFormat="1" applyFill="1" applyAlignment="1">
      <alignment horizontal="center" vertical="center" wrapText="1"/>
    </xf>
    <xf numFmtId="49" fontId="22" fillId="2" borderId="0" xfId="1" applyNumberFormat="1" applyFont="1" applyFill="1" applyAlignment="1">
      <alignment horizontal="right" vertical="center"/>
    </xf>
    <xf numFmtId="0" fontId="0" fillId="2" borderId="0" xfId="0" applyFill="1"/>
    <xf numFmtId="9" fontId="24" fillId="0" borderId="14" xfId="8" applyNumberFormat="1" applyFont="1" applyBorder="1" applyAlignment="1">
      <alignment horizontal="center" vertical="center"/>
    </xf>
    <xf numFmtId="167" fontId="25" fillId="0" borderId="19" xfId="8" applyNumberFormat="1" applyFont="1" applyBorder="1" applyAlignment="1">
      <alignment horizontal="center" vertical="center" wrapText="1"/>
    </xf>
    <xf numFmtId="165" fontId="25" fillId="0" borderId="19" xfId="9" applyFont="1" applyFill="1" applyBorder="1" applyAlignment="1" applyProtection="1">
      <alignment horizontal="center" vertical="center"/>
    </xf>
    <xf numFmtId="49" fontId="26" fillId="2" borderId="4" xfId="8" applyNumberFormat="1" applyFont="1" applyFill="1" applyBorder="1" applyAlignment="1">
      <alignment horizontal="center" vertical="center"/>
    </xf>
    <xf numFmtId="0" fontId="26" fillId="2" borderId="2" xfId="8" applyFont="1" applyFill="1" applyBorder="1" applyAlignment="1">
      <alignment horizontal="left" vertical="center"/>
    </xf>
    <xf numFmtId="167" fontId="25" fillId="2" borderId="2" xfId="8" applyNumberFormat="1" applyFont="1" applyFill="1" applyBorder="1" applyAlignment="1">
      <alignment horizontal="center"/>
    </xf>
    <xf numFmtId="165" fontId="25" fillId="2" borderId="2" xfId="9" applyFont="1" applyFill="1" applyBorder="1" applyAlignment="1" applyProtection="1">
      <alignment horizontal="center" wrapText="1"/>
    </xf>
    <xf numFmtId="10" fontId="24" fillId="2" borderId="3" xfId="8" applyNumberFormat="1" applyFont="1" applyFill="1" applyBorder="1" applyAlignment="1">
      <alignment horizontal="center" vertical="center"/>
    </xf>
    <xf numFmtId="167" fontId="24" fillId="2" borderId="7" xfId="8" applyNumberFormat="1" applyFont="1" applyFill="1" applyBorder="1" applyAlignment="1">
      <alignment horizontal="center" vertical="center"/>
    </xf>
    <xf numFmtId="167" fontId="25" fillId="2" borderId="7" xfId="8" applyNumberFormat="1" applyFont="1" applyFill="1" applyBorder="1" applyAlignment="1">
      <alignment horizontal="center" vertical="center"/>
    </xf>
    <xf numFmtId="2" fontId="24" fillId="2" borderId="15" xfId="8" applyNumberFormat="1" applyFont="1" applyFill="1" applyBorder="1" applyAlignment="1">
      <alignment horizontal="center" vertical="center"/>
    </xf>
    <xf numFmtId="43" fontId="0" fillId="2" borderId="0" xfId="21" applyFont="1" applyFill="1"/>
    <xf numFmtId="10" fontId="24" fillId="2" borderId="23" xfId="8" applyNumberFormat="1" applyFont="1" applyFill="1" applyBorder="1" applyAlignment="1">
      <alignment horizontal="center" vertical="center"/>
    </xf>
    <xf numFmtId="9" fontId="25" fillId="2" borderId="23" xfId="8" applyNumberFormat="1" applyFont="1" applyFill="1" applyBorder="1" applyAlignment="1">
      <alignment horizontal="center" vertical="center"/>
    </xf>
    <xf numFmtId="10" fontId="24" fillId="2" borderId="20" xfId="8" applyNumberFormat="1" applyFont="1" applyFill="1" applyBorder="1" applyAlignment="1">
      <alignment horizontal="center" vertical="center"/>
    </xf>
    <xf numFmtId="43" fontId="0" fillId="2" borderId="0" xfId="0" applyNumberFormat="1" applyFill="1"/>
    <xf numFmtId="0" fontId="25" fillId="2" borderId="23" xfId="8" applyFont="1" applyFill="1" applyBorder="1" applyAlignment="1">
      <alignment horizontal="center" vertical="center"/>
    </xf>
    <xf numFmtId="167" fontId="24" fillId="2" borderId="23" xfId="8" applyNumberFormat="1" applyFont="1" applyFill="1" applyBorder="1" applyAlignment="1">
      <alignment horizontal="center" vertical="center"/>
    </xf>
    <xf numFmtId="167" fontId="27" fillId="2" borderId="20" xfId="8" applyNumberFormat="1" applyFont="1" applyFill="1" applyBorder="1" applyAlignment="1">
      <alignment horizontal="center" vertical="center"/>
    </xf>
    <xf numFmtId="0" fontId="25" fillId="2" borderId="25" xfId="8" applyFont="1" applyFill="1" applyBorder="1" applyAlignment="1">
      <alignment horizontal="center" vertical="center"/>
    </xf>
    <xf numFmtId="10" fontId="24" fillId="2" borderId="25" xfId="8" applyNumberFormat="1" applyFont="1" applyFill="1" applyBorder="1" applyAlignment="1">
      <alignment horizontal="center" vertical="center"/>
    </xf>
    <xf numFmtId="165" fontId="24" fillId="2" borderId="25" xfId="9" applyFont="1" applyFill="1" applyBorder="1" applyAlignment="1" applyProtection="1">
      <alignment horizontal="center" vertical="center"/>
    </xf>
    <xf numFmtId="9" fontId="27" fillId="2" borderId="26" xfId="8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left" vertical="top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43" fontId="2" fillId="2" borderId="0" xfId="21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4" fontId="2" fillId="2" borderId="0" xfId="21" applyNumberFormat="1" applyFont="1" applyFill="1" applyAlignment="1">
      <alignment horizontal="right" vertical="center"/>
    </xf>
    <xf numFmtId="0" fontId="28" fillId="2" borderId="0" xfId="0" applyFont="1" applyFill="1" applyAlignment="1">
      <alignment horizontal="center" vertical="top" wrapText="1"/>
    </xf>
    <xf numFmtId="0" fontId="28" fillId="2" borderId="0" xfId="0" applyFont="1" applyFill="1" applyAlignment="1">
      <alignment horizontal="center" vertical="top"/>
    </xf>
    <xf numFmtId="0" fontId="29" fillId="2" borderId="0" xfId="0" applyFont="1" applyFill="1" applyAlignment="1">
      <alignment horizontal="left" vertical="top" wrapText="1"/>
    </xf>
    <xf numFmtId="0" fontId="30" fillId="2" borderId="1" xfId="0" applyFont="1" applyFill="1" applyBorder="1" applyAlignment="1">
      <alignment horizontal="center"/>
    </xf>
    <xf numFmtId="43" fontId="2" fillId="2" borderId="0" xfId="21" applyFont="1" applyFill="1" applyBorder="1" applyAlignment="1">
      <alignment horizontal="center" vertical="center"/>
    </xf>
    <xf numFmtId="4" fontId="2" fillId="2" borderId="0" xfId="21" applyNumberFormat="1" applyFont="1" applyFill="1" applyBorder="1" applyAlignment="1">
      <alignment horizontal="right" vertical="center"/>
    </xf>
    <xf numFmtId="43" fontId="2" fillId="2" borderId="0" xfId="21" applyFont="1" applyFill="1" applyBorder="1" applyAlignment="1">
      <alignment horizontal="right" vertical="center"/>
    </xf>
    <xf numFmtId="2" fontId="30" fillId="2" borderId="0" xfId="21" applyNumberFormat="1" applyFont="1" applyFill="1" applyBorder="1" applyAlignment="1">
      <alignment horizontal="right" vertical="center"/>
    </xf>
    <xf numFmtId="0" fontId="17" fillId="5" borderId="5" xfId="0" applyFont="1" applyFill="1" applyBorder="1" applyAlignment="1">
      <alignment horizontal="left" vertical="top" wrapText="1"/>
    </xf>
    <xf numFmtId="4" fontId="10" fillId="2" borderId="0" xfId="8" applyNumberFormat="1" applyFont="1" applyFill="1" applyAlignment="1">
      <alignment horizontal="center" vertical="center" wrapText="1"/>
    </xf>
    <xf numFmtId="4" fontId="9" fillId="0" borderId="0" xfId="14" applyNumberFormat="1" applyFont="1" applyAlignment="1">
      <alignment horizontal="center" vertical="center"/>
    </xf>
    <xf numFmtId="4" fontId="9" fillId="0" borderId="0" xfId="12" applyNumberFormat="1" applyFont="1" applyAlignment="1">
      <alignment horizontal="center" vertical="center"/>
    </xf>
    <xf numFmtId="0" fontId="0" fillId="0" borderId="0" xfId="0" applyAlignment="1">
      <alignment wrapText="1"/>
    </xf>
    <xf numFmtId="0" fontId="8" fillId="2" borderId="0" xfId="13" applyFont="1" applyFill="1" applyAlignment="1">
      <alignment horizontal="left" vertical="top"/>
    </xf>
    <xf numFmtId="0" fontId="8" fillId="2" borderId="0" xfId="14" applyFont="1" applyFill="1"/>
    <xf numFmtId="0" fontId="13" fillId="2" borderId="0" xfId="12" applyFont="1" applyFill="1" applyAlignment="1">
      <alignment horizontal="left" vertical="center"/>
    </xf>
    <xf numFmtId="0" fontId="0" fillId="2" borderId="0" xfId="0" applyFill="1" applyAlignment="1">
      <alignment wrapText="1"/>
    </xf>
    <xf numFmtId="0" fontId="18" fillId="7" borderId="5" xfId="0" applyFont="1" applyFill="1" applyBorder="1" applyAlignment="1">
      <alignment horizontal="left" vertical="top" wrapTex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7" fillId="8" borderId="5" xfId="0" applyFont="1" applyFill="1" applyBorder="1" applyAlignment="1">
      <alignment horizontal="left" vertical="top" wrapText="1"/>
    </xf>
    <xf numFmtId="0" fontId="18" fillId="7" borderId="5" xfId="0" applyFont="1" applyFill="1" applyBorder="1" applyAlignment="1">
      <alignment horizontal="center" vertical="top" wrapText="1"/>
    </xf>
    <xf numFmtId="0" fontId="17" fillId="8" borderId="5" xfId="0" applyFont="1" applyFill="1" applyBorder="1" applyAlignment="1">
      <alignment horizontal="center" vertical="top" wrapText="1"/>
    </xf>
    <xf numFmtId="0" fontId="2" fillId="2" borderId="0" xfId="1" applyFill="1" applyAlignment="1">
      <alignment horizontal="center" vertical="center"/>
    </xf>
    <xf numFmtId="0" fontId="11" fillId="2" borderId="0" xfId="12" applyFont="1" applyFill="1" applyAlignment="1">
      <alignment horizontal="center" vertical="center"/>
    </xf>
    <xf numFmtId="0" fontId="17" fillId="8" borderId="5" xfId="0" applyFont="1" applyFill="1" applyBorder="1" applyAlignment="1">
      <alignment vertical="top" wrapText="1"/>
    </xf>
    <xf numFmtId="0" fontId="11" fillId="8" borderId="5" xfId="0" applyFont="1" applyFill="1" applyBorder="1" applyAlignment="1">
      <alignment horizontal="center" vertical="top" wrapText="1"/>
    </xf>
    <xf numFmtId="0" fontId="11" fillId="5" borderId="5" xfId="0" applyFont="1" applyFill="1" applyBorder="1" applyAlignment="1">
      <alignment horizontal="center" vertical="top" wrapText="1"/>
    </xf>
    <xf numFmtId="4" fontId="11" fillId="7" borderId="27" xfId="0" applyNumberFormat="1" applyFont="1" applyFill="1" applyBorder="1" applyAlignment="1">
      <alignment horizontal="center" vertical="top" wrapText="1"/>
    </xf>
    <xf numFmtId="0" fontId="17" fillId="8" borderId="29" xfId="0" applyFont="1" applyFill="1" applyBorder="1" applyAlignment="1">
      <alignment horizontal="center" vertical="top" wrapText="1"/>
    </xf>
    <xf numFmtId="0" fontId="17" fillId="5" borderId="30" xfId="0" applyFont="1" applyFill="1" applyBorder="1" applyAlignment="1">
      <alignment horizontal="center" vertical="top" wrapText="1"/>
    </xf>
    <xf numFmtId="0" fontId="17" fillId="5" borderId="5" xfId="0" applyFont="1" applyFill="1" applyBorder="1" applyAlignment="1">
      <alignment horizontal="center" vertical="top" wrapText="1"/>
    </xf>
    <xf numFmtId="4" fontId="18" fillId="7" borderId="27" xfId="0" applyNumberFormat="1" applyFont="1" applyFill="1" applyBorder="1" applyAlignment="1">
      <alignment horizontal="center" vertical="top" wrapText="1"/>
    </xf>
    <xf numFmtId="167" fontId="23" fillId="7" borderId="31" xfId="8" applyNumberFormat="1" applyFont="1" applyFill="1" applyBorder="1" applyAlignment="1">
      <alignment horizontal="center" vertical="center"/>
    </xf>
    <xf numFmtId="49" fontId="23" fillId="7" borderId="1" xfId="8" applyNumberFormat="1" applyFont="1" applyFill="1" applyBorder="1" applyAlignment="1">
      <alignment horizontal="center" vertical="center"/>
    </xf>
    <xf numFmtId="43" fontId="0" fillId="0" borderId="0" xfId="21" applyFont="1"/>
    <xf numFmtId="0" fontId="11" fillId="2" borderId="0" xfId="12" applyFont="1" applyFill="1" applyAlignment="1">
      <alignment wrapText="1"/>
    </xf>
    <xf numFmtId="0" fontId="11" fillId="2" borderId="0" xfId="12" applyFont="1" applyFill="1" applyAlignment="1">
      <alignment vertical="top"/>
    </xf>
    <xf numFmtId="10" fontId="30" fillId="8" borderId="1" xfId="20" applyNumberFormat="1" applyFont="1" applyFill="1" applyBorder="1" applyAlignment="1">
      <alignment horizontal="center"/>
    </xf>
    <xf numFmtId="0" fontId="30" fillId="8" borderId="1" xfId="20" applyFont="1" applyFill="1" applyBorder="1" applyAlignment="1">
      <alignment horizontal="right"/>
    </xf>
    <xf numFmtId="0" fontId="30" fillId="2" borderId="4" xfId="20" applyFont="1" applyFill="1" applyBorder="1" applyAlignment="1">
      <alignment horizontal="right"/>
    </xf>
    <xf numFmtId="0" fontId="30" fillId="2" borderId="2" xfId="20" applyFont="1" applyFill="1" applyBorder="1" applyAlignment="1">
      <alignment horizontal="left"/>
    </xf>
    <xf numFmtId="10" fontId="30" fillId="2" borderId="3" xfId="20" applyNumberFormat="1" applyFont="1" applyFill="1" applyBorder="1" applyAlignment="1">
      <alignment horizontal="center"/>
    </xf>
    <xf numFmtId="0" fontId="30" fillId="4" borderId="1" xfId="20" applyFont="1" applyFill="1" applyBorder="1" applyAlignment="1">
      <alignment horizontal="right"/>
    </xf>
    <xf numFmtId="10" fontId="30" fillId="4" borderId="1" xfId="20" applyNumberFormat="1" applyFont="1" applyFill="1" applyBorder="1" applyAlignment="1">
      <alignment horizontal="center"/>
    </xf>
    <xf numFmtId="0" fontId="2" fillId="2" borderId="1" xfId="20" applyFont="1" applyFill="1" applyBorder="1" applyAlignment="1">
      <alignment horizontal="right"/>
    </xf>
    <xf numFmtId="10" fontId="2" fillId="2" borderId="1" xfId="20" applyNumberFormat="1" applyFont="1" applyFill="1" applyBorder="1" applyAlignment="1">
      <alignment horizontal="center"/>
    </xf>
    <xf numFmtId="0" fontId="30" fillId="0" borderId="1" xfId="20" applyFont="1" applyBorder="1" applyAlignment="1">
      <alignment horizontal="right"/>
    </xf>
    <xf numFmtId="10" fontId="30" fillId="0" borderId="1" xfId="20" applyNumberFormat="1" applyFont="1" applyBorder="1" applyAlignment="1">
      <alignment horizontal="center"/>
    </xf>
    <xf numFmtId="0" fontId="30" fillId="2" borderId="1" xfId="20" applyFont="1" applyFill="1" applyBorder="1" applyAlignment="1">
      <alignment horizontal="right"/>
    </xf>
    <xf numFmtId="2" fontId="2" fillId="2" borderId="1" xfId="20" applyNumberFormat="1" applyFont="1" applyFill="1" applyBorder="1" applyAlignment="1">
      <alignment horizontal="center"/>
    </xf>
    <xf numFmtId="0" fontId="2" fillId="2" borderId="1" xfId="20" applyFont="1" applyFill="1" applyBorder="1" applyAlignment="1">
      <alignment horizontal="center"/>
    </xf>
    <xf numFmtId="4" fontId="11" fillId="4" borderId="27" xfId="0" applyNumberFormat="1" applyFont="1" applyFill="1" applyBorder="1" applyAlignment="1">
      <alignment horizontal="center" vertical="top" wrapText="1"/>
    </xf>
    <xf numFmtId="0" fontId="11" fillId="4" borderId="5" xfId="0" applyFont="1" applyFill="1" applyBorder="1" applyAlignment="1">
      <alignment horizontal="left" vertical="top" wrapText="1"/>
    </xf>
    <xf numFmtId="0" fontId="11" fillId="4" borderId="5" xfId="0" applyFont="1" applyFill="1" applyBorder="1" applyAlignment="1">
      <alignment horizontal="center" vertical="top" wrapText="1"/>
    </xf>
    <xf numFmtId="9" fontId="24" fillId="8" borderId="14" xfId="8" applyNumberFormat="1" applyFont="1" applyFill="1" applyBorder="1" applyAlignment="1">
      <alignment horizontal="center" vertical="center"/>
    </xf>
    <xf numFmtId="10" fontId="25" fillId="8" borderId="14" xfId="8" applyNumberFormat="1" applyFont="1" applyFill="1" applyBorder="1" applyAlignment="1">
      <alignment horizontal="center" vertical="center"/>
    </xf>
    <xf numFmtId="0" fontId="11" fillId="2" borderId="0" xfId="12" applyFont="1" applyFill="1" applyAlignment="1">
      <alignment horizontal="center" wrapText="1"/>
    </xf>
    <xf numFmtId="0" fontId="17" fillId="10" borderId="5" xfId="0" applyFont="1" applyFill="1" applyBorder="1" applyAlignment="1">
      <alignment horizontal="left" vertical="top" wrapText="1"/>
    </xf>
    <xf numFmtId="0" fontId="17" fillId="10" borderId="5" xfId="0" applyFont="1" applyFill="1" applyBorder="1" applyAlignment="1">
      <alignment horizontal="right" vertical="top" wrapText="1"/>
    </xf>
    <xf numFmtId="4" fontId="17" fillId="10" borderId="5" xfId="0" applyNumberFormat="1" applyFont="1" applyFill="1" applyBorder="1" applyAlignment="1">
      <alignment horizontal="right" vertical="top" wrapText="1"/>
    </xf>
    <xf numFmtId="0" fontId="15" fillId="6" borderId="5" xfId="0" applyFont="1" applyFill="1" applyBorder="1" applyAlignment="1">
      <alignment horizontal="left" vertical="top" wrapText="1"/>
    </xf>
    <xf numFmtId="0" fontId="15" fillId="6" borderId="5" xfId="0" applyFont="1" applyFill="1" applyBorder="1" applyAlignment="1">
      <alignment horizontal="right" vertical="top" wrapText="1"/>
    </xf>
    <xf numFmtId="0" fontId="15" fillId="6" borderId="5" xfId="0" applyFont="1" applyFill="1" applyBorder="1" applyAlignment="1">
      <alignment horizontal="center" vertical="top" wrapText="1"/>
    </xf>
    <xf numFmtId="0" fontId="18" fillId="11" borderId="5" xfId="0" applyFont="1" applyFill="1" applyBorder="1" applyAlignment="1">
      <alignment horizontal="left" vertical="top" wrapText="1"/>
    </xf>
    <xf numFmtId="0" fontId="18" fillId="11" borderId="5" xfId="0" applyFont="1" applyFill="1" applyBorder="1" applyAlignment="1">
      <alignment horizontal="center" vertical="top" wrapText="1"/>
    </xf>
    <xf numFmtId="168" fontId="18" fillId="11" borderId="5" xfId="0" applyNumberFormat="1" applyFont="1" applyFill="1" applyBorder="1" applyAlignment="1">
      <alignment horizontal="right" vertical="top" wrapText="1"/>
    </xf>
    <xf numFmtId="4" fontId="18" fillId="11" borderId="5" xfId="0" applyNumberFormat="1" applyFont="1" applyFill="1" applyBorder="1" applyAlignment="1">
      <alignment horizontal="right" vertical="top" wrapText="1"/>
    </xf>
    <xf numFmtId="0" fontId="19" fillId="12" borderId="5" xfId="0" applyFont="1" applyFill="1" applyBorder="1" applyAlignment="1">
      <alignment horizontal="left" vertical="top" wrapText="1"/>
    </xf>
    <xf numFmtId="0" fontId="19" fillId="12" borderId="5" xfId="0" applyFont="1" applyFill="1" applyBorder="1" applyAlignment="1">
      <alignment horizontal="center" vertical="top" wrapText="1"/>
    </xf>
    <xf numFmtId="168" fontId="19" fillId="12" borderId="5" xfId="0" applyNumberFormat="1" applyFont="1" applyFill="1" applyBorder="1" applyAlignment="1">
      <alignment horizontal="right" vertical="top" wrapText="1"/>
    </xf>
    <xf numFmtId="4" fontId="19" fillId="12" borderId="5" xfId="0" applyNumberFormat="1" applyFont="1" applyFill="1" applyBorder="1" applyAlignment="1">
      <alignment horizontal="right" vertical="top" wrapText="1"/>
    </xf>
    <xf numFmtId="0" fontId="19" fillId="13" borderId="5" xfId="0" applyFont="1" applyFill="1" applyBorder="1" applyAlignment="1">
      <alignment horizontal="left" vertical="top" wrapText="1"/>
    </xf>
    <xf numFmtId="0" fontId="19" fillId="13" borderId="5" xfId="0" applyFont="1" applyFill="1" applyBorder="1" applyAlignment="1">
      <alignment horizontal="center" vertical="top" wrapText="1"/>
    </xf>
    <xf numFmtId="168" fontId="19" fillId="13" borderId="5" xfId="0" applyNumberFormat="1" applyFont="1" applyFill="1" applyBorder="1" applyAlignment="1">
      <alignment horizontal="right" vertical="top" wrapText="1"/>
    </xf>
    <xf numFmtId="4" fontId="19" fillId="13" borderId="5" xfId="0" applyNumberFormat="1" applyFont="1" applyFill="1" applyBorder="1" applyAlignment="1">
      <alignment horizontal="right" vertical="top" wrapText="1"/>
    </xf>
    <xf numFmtId="0" fontId="19" fillId="6" borderId="0" xfId="0" applyFont="1" applyFill="1" applyAlignment="1">
      <alignment horizontal="right" vertical="top" wrapText="1"/>
    </xf>
    <xf numFmtId="4" fontId="19" fillId="6" borderId="0" xfId="0" applyNumberFormat="1" applyFont="1" applyFill="1" applyAlignment="1">
      <alignment horizontal="right" vertical="top" wrapText="1"/>
    </xf>
    <xf numFmtId="0" fontId="16" fillId="6" borderId="0" xfId="0" applyFont="1" applyFill="1" applyAlignment="1">
      <alignment horizontal="right" vertical="top" wrapText="1"/>
    </xf>
    <xf numFmtId="168" fontId="16" fillId="6" borderId="0" xfId="0" applyNumberFormat="1" applyFont="1" applyFill="1" applyAlignment="1">
      <alignment horizontal="right" vertical="top" wrapText="1"/>
    </xf>
    <xf numFmtId="4" fontId="16" fillId="6" borderId="0" xfId="0" applyNumberFormat="1" applyFont="1" applyFill="1" applyAlignment="1">
      <alignment horizontal="right" vertical="top" wrapText="1"/>
    </xf>
    <xf numFmtId="0" fontId="18" fillId="11" borderId="39" xfId="0" applyFont="1" applyFill="1" applyBorder="1" applyAlignment="1">
      <alignment horizontal="left" vertical="top" wrapText="1"/>
    </xf>
    <xf numFmtId="43" fontId="0" fillId="0" borderId="0" xfId="2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11" borderId="5" xfId="0" applyFont="1" applyFill="1" applyBorder="1" applyAlignment="1">
      <alignment horizontal="right" vertical="top" wrapText="1"/>
    </xf>
    <xf numFmtId="0" fontId="19" fillId="12" borderId="5" xfId="0" applyFont="1" applyFill="1" applyBorder="1" applyAlignment="1">
      <alignment horizontal="right" vertical="top" wrapText="1"/>
    </xf>
    <xf numFmtId="0" fontId="19" fillId="13" borderId="5" xfId="0" applyFont="1" applyFill="1" applyBorder="1" applyAlignment="1">
      <alignment horizontal="right" vertical="top" wrapText="1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7" borderId="0" xfId="0" applyFill="1" applyAlignment="1">
      <alignment wrapText="1"/>
    </xf>
    <xf numFmtId="4" fontId="3" fillId="7" borderId="0" xfId="8" applyNumberFormat="1" applyFont="1" applyFill="1" applyAlignment="1">
      <alignment horizontal="center" vertical="center"/>
    </xf>
    <xf numFmtId="4" fontId="13" fillId="7" borderId="0" xfId="13" applyNumberFormat="1" applyFont="1" applyFill="1" applyAlignment="1">
      <alignment horizontal="center" vertical="center"/>
    </xf>
    <xf numFmtId="0" fontId="16" fillId="7" borderId="0" xfId="20" applyFont="1" applyFill="1" applyAlignment="1">
      <alignment horizontal="left" vertical="top" wrapText="1"/>
    </xf>
    <xf numFmtId="0" fontId="16" fillId="2" borderId="0" xfId="0" applyFont="1" applyFill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34" fillId="9" borderId="5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9" fontId="0" fillId="0" borderId="0" xfId="31" applyFont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18" fillId="0" borderId="5" xfId="0" applyFont="1" applyBorder="1" applyAlignment="1">
      <alignment horizontal="left" vertical="center" wrapText="1"/>
    </xf>
    <xf numFmtId="0" fontId="34" fillId="9" borderId="30" xfId="0" applyFont="1" applyFill="1" applyBorder="1" applyAlignment="1">
      <alignment horizontal="center" vertical="center" wrapText="1"/>
    </xf>
    <xf numFmtId="4" fontId="18" fillId="0" borderId="5" xfId="0" applyNumberFormat="1" applyFont="1" applyBorder="1" applyAlignment="1">
      <alignment horizontal="center" vertical="center" wrapText="1"/>
    </xf>
    <xf numFmtId="4" fontId="18" fillId="0" borderId="29" xfId="0" applyNumberFormat="1" applyFont="1" applyBorder="1" applyAlignment="1">
      <alignment horizontal="center" vertical="center" wrapText="1"/>
    </xf>
    <xf numFmtId="9" fontId="0" fillId="2" borderId="0" xfId="31" applyFont="1" applyFill="1" applyAlignment="1">
      <alignment horizontal="center" vertical="center"/>
    </xf>
    <xf numFmtId="9" fontId="34" fillId="9" borderId="5" xfId="31" applyFont="1" applyFill="1" applyBorder="1" applyAlignment="1">
      <alignment horizontal="center" vertical="center" wrapText="1"/>
    </xf>
    <xf numFmtId="10" fontId="18" fillId="0" borderId="5" xfId="31" applyNumberFormat="1" applyFont="1" applyBorder="1" applyAlignment="1">
      <alignment horizontal="center" vertical="center" wrapText="1"/>
    </xf>
    <xf numFmtId="10" fontId="18" fillId="0" borderId="29" xfId="31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9" fontId="16" fillId="0" borderId="5" xfId="31" applyFont="1" applyFill="1" applyBorder="1" applyAlignment="1">
      <alignment horizontal="center" vertical="center" wrapText="1"/>
    </xf>
    <xf numFmtId="10" fontId="34" fillId="9" borderId="5" xfId="31" applyNumberFormat="1" applyFont="1" applyFill="1" applyBorder="1" applyAlignment="1">
      <alignment horizontal="center" vertical="center" wrapText="1"/>
    </xf>
    <xf numFmtId="10" fontId="34" fillId="9" borderId="30" xfId="31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3" borderId="5" xfId="0" applyFont="1" applyFill="1" applyBorder="1" applyAlignment="1">
      <alignment horizontal="left" vertical="center" wrapText="1"/>
    </xf>
    <xf numFmtId="0" fontId="34" fillId="9" borderId="5" xfId="0" applyFont="1" applyFill="1" applyBorder="1" applyAlignment="1">
      <alignment horizontal="left" vertical="center" wrapText="1"/>
    </xf>
    <xf numFmtId="0" fontId="34" fillId="9" borderId="30" xfId="0" applyFont="1" applyFill="1" applyBorder="1" applyAlignment="1">
      <alignment horizontal="left" vertical="center" wrapText="1"/>
    </xf>
    <xf numFmtId="0" fontId="18" fillId="0" borderId="41" xfId="0" applyFont="1" applyBorder="1" applyAlignment="1">
      <alignment horizontal="left" vertical="center" wrapText="1"/>
    </xf>
    <xf numFmtId="0" fontId="21" fillId="0" borderId="0" xfId="0" applyFont="1" applyAlignment="1">
      <alignment vertical="center"/>
    </xf>
    <xf numFmtId="0" fontId="11" fillId="14" borderId="5" xfId="0" applyFont="1" applyFill="1" applyBorder="1" applyAlignment="1">
      <alignment horizontal="center" vertical="center" wrapText="1"/>
    </xf>
    <xf numFmtId="0" fontId="11" fillId="14" borderId="5" xfId="0" applyFont="1" applyFill="1" applyBorder="1" applyAlignment="1">
      <alignment horizontal="left" vertical="center" wrapText="1"/>
    </xf>
    <xf numFmtId="43" fontId="16" fillId="2" borderId="0" xfId="21" applyFont="1" applyFill="1" applyAlignment="1">
      <alignment horizontal="center" vertical="center" wrapText="1"/>
    </xf>
    <xf numFmtId="43" fontId="15" fillId="2" borderId="0" xfId="21" applyFont="1" applyFill="1" applyAlignment="1">
      <alignment horizontal="center" vertical="center" wrapText="1"/>
    </xf>
    <xf numFmtId="43" fontId="16" fillId="0" borderId="5" xfId="21" applyFont="1" applyFill="1" applyBorder="1" applyAlignment="1">
      <alignment horizontal="center" vertical="center" wrapText="1"/>
    </xf>
    <xf numFmtId="43" fontId="34" fillId="9" borderId="5" xfId="21" applyFont="1" applyFill="1" applyBorder="1" applyAlignment="1">
      <alignment horizontal="center" vertical="center" wrapText="1"/>
    </xf>
    <xf numFmtId="43" fontId="18" fillId="0" borderId="5" xfId="21" applyFont="1" applyBorder="1" applyAlignment="1">
      <alignment horizontal="center" vertical="center" wrapText="1"/>
    </xf>
    <xf numFmtId="43" fontId="34" fillId="9" borderId="30" xfId="21" applyFont="1" applyFill="1" applyBorder="1" applyAlignment="1">
      <alignment horizontal="center" vertical="center" wrapText="1"/>
    </xf>
    <xf numFmtId="43" fontId="2" fillId="0" borderId="5" xfId="21" applyFont="1" applyFill="1" applyBorder="1" applyAlignment="1">
      <alignment horizontal="center" vertical="center" wrapText="1"/>
    </xf>
    <xf numFmtId="43" fontId="11" fillId="14" borderId="5" xfId="21" applyFont="1" applyFill="1" applyBorder="1" applyAlignment="1">
      <alignment horizontal="center" vertical="center" wrapText="1"/>
    </xf>
    <xf numFmtId="43" fontId="18" fillId="0" borderId="41" xfId="21" applyFont="1" applyBorder="1" applyAlignment="1">
      <alignment horizontal="center" vertical="center" wrapText="1"/>
    </xf>
    <xf numFmtId="10" fontId="11" fillId="14" borderId="5" xfId="31" applyNumberFormat="1" applyFont="1" applyFill="1" applyBorder="1" applyAlignment="1">
      <alignment horizontal="center" vertical="center" wrapText="1"/>
    </xf>
    <xf numFmtId="169" fontId="11" fillId="14" borderId="5" xfId="31" applyNumberFormat="1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left" vertical="center" wrapText="1"/>
    </xf>
    <xf numFmtId="43" fontId="18" fillId="0" borderId="30" xfId="21" applyFont="1" applyBorder="1" applyAlignment="1">
      <alignment horizontal="center" vertical="center" wrapText="1"/>
    </xf>
    <xf numFmtId="10" fontId="0" fillId="0" borderId="0" xfId="0" applyNumberFormat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left" wrapText="1"/>
    </xf>
    <xf numFmtId="10" fontId="18" fillId="0" borderId="5" xfId="31" applyNumberFormat="1" applyFont="1" applyBorder="1" applyAlignment="1">
      <alignment horizontal="center" wrapText="1"/>
    </xf>
    <xf numFmtId="10" fontId="25" fillId="2" borderId="14" xfId="8" applyNumberFormat="1" applyFont="1" applyFill="1" applyBorder="1" applyAlignment="1">
      <alignment horizontal="center" vertical="center"/>
    </xf>
    <xf numFmtId="167" fontId="25" fillId="2" borderId="19" xfId="8" applyNumberFormat="1" applyFont="1" applyFill="1" applyBorder="1" applyAlignment="1">
      <alignment horizontal="center" vertical="center" wrapText="1"/>
    </xf>
    <xf numFmtId="0" fontId="19" fillId="6" borderId="0" xfId="0" applyFont="1" applyFill="1" applyAlignment="1">
      <alignment horizontal="center" vertical="top" wrapText="1"/>
    </xf>
    <xf numFmtId="0" fontId="19" fillId="6" borderId="0" xfId="0" applyFont="1" applyFill="1" applyAlignment="1">
      <alignment horizontal="left" vertical="top" wrapText="1"/>
    </xf>
    <xf numFmtId="167" fontId="0" fillId="2" borderId="0" xfId="0" applyNumberFormat="1" applyFill="1"/>
    <xf numFmtId="169" fontId="16" fillId="2" borderId="0" xfId="0" applyNumberFormat="1" applyFont="1" applyFill="1" applyAlignment="1">
      <alignment horizontal="center" vertical="center" wrapText="1"/>
    </xf>
    <xf numFmtId="169" fontId="23" fillId="2" borderId="0" xfId="0" applyNumberFormat="1" applyFont="1" applyFill="1" applyAlignment="1">
      <alignment horizontal="center" vertical="center" wrapText="1"/>
    </xf>
    <xf numFmtId="169" fontId="23" fillId="2" borderId="0" xfId="1" applyNumberFormat="1" applyFont="1" applyFill="1" applyAlignment="1">
      <alignment horizontal="center" vertical="center"/>
    </xf>
    <xf numFmtId="169" fontId="2" fillId="2" borderId="0" xfId="1" applyNumberFormat="1" applyFill="1" applyAlignment="1">
      <alignment horizontal="center" vertical="center"/>
    </xf>
    <xf numFmtId="169" fontId="15" fillId="2" borderId="0" xfId="0" applyNumberFormat="1" applyFont="1" applyFill="1" applyAlignment="1">
      <alignment horizontal="center" vertical="center" wrapText="1"/>
    </xf>
    <xf numFmtId="169" fontId="16" fillId="0" borderId="5" xfId="0" applyNumberFormat="1" applyFont="1" applyBorder="1" applyAlignment="1">
      <alignment horizontal="center" vertical="center" wrapText="1"/>
    </xf>
    <xf numFmtId="169" fontId="34" fillId="9" borderId="5" xfId="0" applyNumberFormat="1" applyFont="1" applyFill="1" applyBorder="1" applyAlignment="1">
      <alignment horizontal="center" vertical="center" wrapText="1"/>
    </xf>
    <xf numFmtId="169" fontId="18" fillId="0" borderId="5" xfId="0" applyNumberFormat="1" applyFont="1" applyBorder="1" applyAlignment="1">
      <alignment horizontal="center" vertical="center" wrapText="1"/>
    </xf>
    <xf numFmtId="169" fontId="18" fillId="0" borderId="30" xfId="0" applyNumberFormat="1" applyFont="1" applyBorder="1" applyAlignment="1">
      <alignment horizontal="center" vertical="center" wrapText="1"/>
    </xf>
    <xf numFmtId="169" fontId="34" fillId="9" borderId="30" xfId="0" applyNumberFormat="1" applyFont="1" applyFill="1" applyBorder="1" applyAlignment="1">
      <alignment horizontal="center" vertical="center" wrapText="1"/>
    </xf>
    <xf numFmtId="169" fontId="18" fillId="0" borderId="29" xfId="0" applyNumberFormat="1" applyFont="1" applyBorder="1" applyAlignment="1">
      <alignment horizontal="center" vertical="center" wrapText="1"/>
    </xf>
    <xf numFmtId="169" fontId="18" fillId="0" borderId="41" xfId="0" applyNumberFormat="1" applyFont="1" applyBorder="1" applyAlignment="1">
      <alignment horizontal="center" vertical="center" wrapText="1"/>
    </xf>
    <xf numFmtId="169" fontId="2" fillId="0" borderId="5" xfId="0" applyNumberFormat="1" applyFont="1" applyBorder="1" applyAlignment="1">
      <alignment horizontal="center" vertical="center" wrapText="1"/>
    </xf>
    <xf numFmtId="169" fontId="11" fillId="14" borderId="5" xfId="0" applyNumberFormat="1" applyFont="1" applyFill="1" applyBorder="1" applyAlignment="1">
      <alignment horizontal="center" vertical="center" wrapText="1"/>
    </xf>
    <xf numFmtId="169" fontId="18" fillId="0" borderId="40" xfId="0" applyNumberFormat="1" applyFont="1" applyBorder="1" applyAlignment="1">
      <alignment horizontal="center" vertical="center" wrapText="1"/>
    </xf>
    <xf numFmtId="169" fontId="0" fillId="0" borderId="0" xfId="0" applyNumberFormat="1" applyAlignment="1">
      <alignment horizontal="center" vertical="center"/>
    </xf>
    <xf numFmtId="169" fontId="18" fillId="0" borderId="0" xfId="0" applyNumberFormat="1" applyFont="1" applyAlignment="1">
      <alignment horizontal="center" vertical="center" wrapText="1"/>
    </xf>
    <xf numFmtId="10" fontId="23" fillId="2" borderId="0" xfId="31" applyNumberFormat="1" applyFont="1" applyFill="1" applyAlignment="1">
      <alignment horizontal="center" vertical="center"/>
    </xf>
    <xf numFmtId="10" fontId="30" fillId="8" borderId="42" xfId="0" applyNumberFormat="1" applyFont="1" applyFill="1" applyBorder="1" applyAlignment="1">
      <alignment horizontal="center" vertical="center"/>
    </xf>
    <xf numFmtId="0" fontId="15" fillId="7" borderId="0" xfId="20" applyFont="1" applyFill="1" applyAlignment="1">
      <alignment vertical="top" wrapText="1"/>
    </xf>
    <xf numFmtId="169" fontId="16" fillId="0" borderId="44" xfId="0" applyNumberFormat="1" applyFont="1" applyBorder="1" applyAlignment="1">
      <alignment horizontal="center" vertical="center" wrapText="1"/>
    </xf>
    <xf numFmtId="43" fontId="0" fillId="0" borderId="0" xfId="21" applyFont="1" applyAlignment="1">
      <alignment horizontal="center"/>
    </xf>
    <xf numFmtId="43" fontId="0" fillId="0" borderId="0" xfId="0" applyNumberFormat="1" applyAlignment="1">
      <alignment horizontal="center"/>
    </xf>
    <xf numFmtId="10" fontId="18" fillId="0" borderId="27" xfId="31" applyNumberFormat="1" applyFont="1" applyBorder="1" applyAlignment="1">
      <alignment horizontal="center" vertical="center" wrapText="1"/>
    </xf>
    <xf numFmtId="10" fontId="34" fillId="9" borderId="27" xfId="31" applyNumberFormat="1" applyFont="1" applyFill="1" applyBorder="1" applyAlignment="1">
      <alignment horizontal="center" vertical="center" wrapText="1"/>
    </xf>
    <xf numFmtId="0" fontId="35" fillId="0" borderId="0" xfId="0" applyFont="1"/>
    <xf numFmtId="169" fontId="0" fillId="0" borderId="0" xfId="0" applyNumberFormat="1" applyAlignment="1">
      <alignment horizontal="center"/>
    </xf>
    <xf numFmtId="0" fontId="38" fillId="4" borderId="1" xfId="0" applyFont="1" applyFill="1" applyBorder="1" applyAlignment="1">
      <alignment horizontal="center" vertical="center"/>
    </xf>
    <xf numFmtId="43" fontId="35" fillId="0" borderId="0" xfId="0" applyNumberFormat="1" applyFont="1"/>
    <xf numFmtId="0" fontId="0" fillId="15" borderId="0" xfId="0" applyFill="1"/>
    <xf numFmtId="43" fontId="18" fillId="0" borderId="41" xfId="21" applyFont="1" applyFill="1" applyBorder="1" applyAlignment="1">
      <alignment horizontal="center" vertical="center" wrapText="1"/>
    </xf>
    <xf numFmtId="10" fontId="18" fillId="0" borderId="5" xfId="31" applyNumberFormat="1" applyFont="1" applyFill="1" applyBorder="1" applyAlignment="1">
      <alignment horizontal="center" vertical="center" wrapText="1"/>
    </xf>
    <xf numFmtId="43" fontId="0" fillId="0" borderId="0" xfId="21" applyFont="1" applyFill="1"/>
    <xf numFmtId="0" fontId="16" fillId="6" borderId="0" xfId="0" applyFont="1" applyFill="1" applyAlignment="1">
      <alignment horizontal="center" vertical="top" wrapText="1"/>
    </xf>
    <xf numFmtId="10" fontId="0" fillId="0" borderId="0" xfId="31" applyNumberFormat="1" applyFont="1" applyAlignment="1">
      <alignment horizontal="center"/>
    </xf>
    <xf numFmtId="10" fontId="0" fillId="15" borderId="0" xfId="31" applyNumberFormat="1" applyFont="1" applyFill="1" applyAlignment="1">
      <alignment horizontal="center"/>
    </xf>
    <xf numFmtId="10" fontId="35" fillId="0" borderId="0" xfId="31" applyNumberFormat="1" applyFont="1" applyBorder="1" applyAlignment="1">
      <alignment horizontal="center"/>
    </xf>
    <xf numFmtId="10" fontId="2" fillId="0" borderId="5" xfId="31" applyNumberFormat="1" applyFont="1" applyBorder="1" applyAlignment="1">
      <alignment horizontal="center" vertical="top" wrapText="1"/>
    </xf>
    <xf numFmtId="10" fontId="35" fillId="0" borderId="0" xfId="31" applyNumberFormat="1" applyFont="1" applyAlignment="1">
      <alignment horizontal="center"/>
    </xf>
    <xf numFmtId="10" fontId="0" fillId="0" borderId="0" xfId="31" applyNumberFormat="1" applyFont="1" applyAlignment="1">
      <alignment horizontal="left"/>
    </xf>
    <xf numFmtId="10" fontId="32" fillId="0" borderId="0" xfId="31" applyNumberFormat="1" applyFont="1" applyAlignment="1">
      <alignment horizontal="center"/>
    </xf>
    <xf numFmtId="2" fontId="0" fillId="0" borderId="0" xfId="31" applyNumberFormat="1" applyFont="1" applyAlignment="1">
      <alignment horizontal="center"/>
    </xf>
    <xf numFmtId="170" fontId="0" fillId="0" borderId="0" xfId="31" applyNumberFormat="1" applyFont="1" applyAlignment="1">
      <alignment horizontal="center"/>
    </xf>
    <xf numFmtId="10" fontId="25" fillId="0" borderId="14" xfId="8" applyNumberFormat="1" applyFont="1" applyBorder="1" applyAlignment="1">
      <alignment horizontal="center" vertical="center"/>
    </xf>
    <xf numFmtId="43" fontId="32" fillId="4" borderId="1" xfId="0" applyNumberFormat="1" applyFont="1" applyFill="1" applyBorder="1" applyAlignment="1">
      <alignment horizontal="center" vertical="center"/>
    </xf>
    <xf numFmtId="0" fontId="32" fillId="4" borderId="1" xfId="0" applyFont="1" applyFill="1" applyBorder="1" applyAlignment="1">
      <alignment horizontal="center" vertical="center"/>
    </xf>
    <xf numFmtId="169" fontId="37" fillId="0" borderId="1" xfId="0" applyNumberFormat="1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23" fillId="2" borderId="0" xfId="0" applyFont="1" applyFill="1" applyAlignment="1">
      <alignment horizontal="center" vertical="center" wrapText="1"/>
    </xf>
    <xf numFmtId="0" fontId="23" fillId="2" borderId="0" xfId="1" applyFont="1" applyFill="1" applyAlignment="1">
      <alignment horizontal="left" vertical="center" wrapText="1"/>
    </xf>
    <xf numFmtId="0" fontId="23" fillId="2" borderId="0" xfId="1" applyFont="1" applyFill="1" applyAlignment="1">
      <alignment horizontal="left" vertical="center"/>
    </xf>
    <xf numFmtId="0" fontId="2" fillId="2" borderId="0" xfId="1" applyFill="1" applyAlignment="1">
      <alignment horizontal="center" vertical="center"/>
    </xf>
    <xf numFmtId="0" fontId="15" fillId="2" borderId="0" xfId="0" applyFont="1" applyFill="1" applyAlignment="1">
      <alignment horizontal="left" vertical="top" wrapText="1"/>
    </xf>
    <xf numFmtId="0" fontId="36" fillId="2" borderId="43" xfId="0" applyFont="1" applyFill="1" applyBorder="1" applyAlignment="1">
      <alignment horizontal="center" wrapText="1"/>
    </xf>
    <xf numFmtId="0" fontId="16" fillId="6" borderId="0" xfId="0" applyFont="1" applyFill="1" applyAlignment="1">
      <alignment horizontal="center" vertical="top" wrapText="1"/>
    </xf>
    <xf numFmtId="0" fontId="11" fillId="2" borderId="0" xfId="12" applyFont="1" applyFill="1" applyAlignment="1">
      <alignment horizontal="center" wrapText="1"/>
    </xf>
    <xf numFmtId="0" fontId="11" fillId="2" borderId="0" xfId="12" applyFont="1" applyFill="1" applyAlignment="1">
      <alignment horizontal="center" vertical="top"/>
    </xf>
    <xf numFmtId="44" fontId="23" fillId="0" borderId="6" xfId="8" applyNumberFormat="1" applyFont="1" applyBorder="1" applyAlignment="1">
      <alignment horizontal="center" vertical="center"/>
    </xf>
    <xf numFmtId="44" fontId="23" fillId="0" borderId="16" xfId="8" applyNumberFormat="1" applyFont="1" applyBorder="1" applyAlignment="1">
      <alignment horizontal="center" vertical="center"/>
    </xf>
    <xf numFmtId="11" fontId="23" fillId="0" borderId="11" xfId="8" applyNumberFormat="1" applyFont="1" applyBorder="1" applyAlignment="1">
      <alignment horizontal="left" vertical="center" wrapText="1"/>
    </xf>
    <xf numFmtId="11" fontId="23" fillId="0" borderId="21" xfId="8" applyNumberFormat="1" applyFont="1" applyBorder="1" applyAlignment="1">
      <alignment horizontal="left" vertical="center" wrapText="1"/>
    </xf>
    <xf numFmtId="11" fontId="23" fillId="0" borderId="22" xfId="8" applyNumberFormat="1" applyFont="1" applyBorder="1" applyAlignment="1">
      <alignment horizontal="left" vertical="center" wrapText="1"/>
    </xf>
    <xf numFmtId="11" fontId="23" fillId="0" borderId="8" xfId="8" applyNumberFormat="1" applyFont="1" applyBorder="1" applyAlignment="1">
      <alignment horizontal="left" vertical="center" wrapText="1"/>
    </xf>
    <xf numFmtId="11" fontId="23" fillId="0" borderId="17" xfId="8" applyNumberFormat="1" applyFont="1" applyBorder="1" applyAlignment="1">
      <alignment horizontal="left" vertical="center" wrapText="1"/>
    </xf>
    <xf numFmtId="11" fontId="23" fillId="0" borderId="18" xfId="8" applyNumberFormat="1" applyFont="1" applyBorder="1" applyAlignment="1">
      <alignment horizontal="left" vertical="center" wrapText="1"/>
    </xf>
    <xf numFmtId="10" fontId="24" fillId="0" borderId="20" xfId="8" applyNumberFormat="1" applyFont="1" applyBorder="1" applyAlignment="1">
      <alignment horizontal="center" vertical="center"/>
    </xf>
    <xf numFmtId="0" fontId="2" fillId="2" borderId="0" xfId="1" applyFill="1" applyAlignment="1">
      <alignment horizontal="left" vertical="center" wrapText="1"/>
    </xf>
    <xf numFmtId="0" fontId="33" fillId="8" borderId="35" xfId="8" applyFont="1" applyFill="1" applyBorder="1" applyAlignment="1">
      <alignment horizontal="center" vertical="center"/>
    </xf>
    <xf numFmtId="0" fontId="33" fillId="8" borderId="36" xfId="8" applyFont="1" applyFill="1" applyBorder="1" applyAlignment="1">
      <alignment horizontal="center" vertical="center"/>
    </xf>
    <xf numFmtId="0" fontId="33" fillId="8" borderId="37" xfId="8" applyFont="1" applyFill="1" applyBorder="1" applyAlignment="1">
      <alignment horizontal="center" vertical="center"/>
    </xf>
    <xf numFmtId="0" fontId="23" fillId="7" borderId="6" xfId="8" applyFont="1" applyFill="1" applyBorder="1" applyAlignment="1">
      <alignment horizontal="center" vertical="center"/>
    </xf>
    <xf numFmtId="0" fontId="23" fillId="7" borderId="9" xfId="8" applyFont="1" applyFill="1" applyBorder="1" applyAlignment="1">
      <alignment horizontal="center" vertical="center"/>
    </xf>
    <xf numFmtId="0" fontId="23" fillId="7" borderId="7" xfId="8" applyFont="1" applyFill="1" applyBorder="1" applyAlignment="1">
      <alignment horizontal="center" vertical="center"/>
    </xf>
    <xf numFmtId="0" fontId="23" fillId="7" borderId="8" xfId="8" applyFont="1" applyFill="1" applyBorder="1" applyAlignment="1">
      <alignment horizontal="center" vertical="center"/>
    </xf>
    <xf numFmtId="0" fontId="23" fillId="7" borderId="10" xfId="8" applyFont="1" applyFill="1" applyBorder="1" applyAlignment="1">
      <alignment horizontal="center" vertical="center"/>
    </xf>
    <xf numFmtId="0" fontId="23" fillId="7" borderId="11" xfId="8" applyFont="1" applyFill="1" applyBorder="1" applyAlignment="1">
      <alignment horizontal="center" vertical="center"/>
    </xf>
    <xf numFmtId="16" fontId="23" fillId="7" borderId="34" xfId="8" applyNumberFormat="1" applyFont="1" applyFill="1" applyBorder="1" applyAlignment="1">
      <alignment horizontal="center" vertical="center"/>
    </xf>
    <xf numFmtId="16" fontId="23" fillId="7" borderId="1" xfId="8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3" fillId="2" borderId="6" xfId="8" applyFont="1" applyFill="1" applyBorder="1" applyAlignment="1">
      <alignment horizontal="right" vertical="center"/>
    </xf>
    <xf numFmtId="0" fontId="23" fillId="2" borderId="7" xfId="8" applyFont="1" applyFill="1" applyBorder="1" applyAlignment="1">
      <alignment horizontal="right" vertical="center"/>
    </xf>
    <xf numFmtId="0" fontId="23" fillId="2" borderId="16" xfId="8" applyFont="1" applyFill="1" applyBorder="1" applyAlignment="1">
      <alignment horizontal="right" vertical="center"/>
    </xf>
    <xf numFmtId="0" fontId="23" fillId="2" borderId="23" xfId="8" applyFont="1" applyFill="1" applyBorder="1" applyAlignment="1">
      <alignment horizontal="right" vertical="center"/>
    </xf>
    <xf numFmtId="0" fontId="23" fillId="2" borderId="24" xfId="8" applyFont="1" applyFill="1" applyBorder="1" applyAlignment="1">
      <alignment horizontal="right" vertical="center"/>
    </xf>
    <xf numFmtId="0" fontId="23" fillId="2" borderId="25" xfId="8" applyFont="1" applyFill="1" applyBorder="1" applyAlignment="1">
      <alignment horizontal="right" vertical="center"/>
    </xf>
    <xf numFmtId="44" fontId="23" fillId="2" borderId="4" xfId="8" applyNumberFormat="1" applyFont="1" applyFill="1" applyBorder="1" applyAlignment="1">
      <alignment horizontal="center" vertical="center"/>
    </xf>
    <xf numFmtId="44" fontId="23" fillId="2" borderId="2" xfId="8" applyNumberFormat="1" applyFont="1" applyFill="1" applyBorder="1" applyAlignment="1">
      <alignment horizontal="center" vertical="center"/>
    </xf>
    <xf numFmtId="44" fontId="23" fillId="2" borderId="3" xfId="8" applyNumberFormat="1" applyFont="1" applyFill="1" applyBorder="1" applyAlignment="1">
      <alignment horizontal="center" vertical="center"/>
    </xf>
    <xf numFmtId="11" fontId="23" fillId="0" borderId="12" xfId="8" applyNumberFormat="1" applyFont="1" applyBorder="1" applyAlignment="1">
      <alignment horizontal="left" vertical="center" wrapText="1"/>
    </xf>
    <xf numFmtId="11" fontId="23" fillId="0" borderId="0" xfId="8" applyNumberFormat="1" applyFont="1" applyAlignment="1">
      <alignment horizontal="left" vertical="center" wrapText="1"/>
    </xf>
    <xf numFmtId="11" fontId="23" fillId="0" borderId="13" xfId="8" applyNumberFormat="1" applyFont="1" applyBorder="1" applyAlignment="1">
      <alignment horizontal="left" vertical="center" wrapText="1"/>
    </xf>
    <xf numFmtId="1" fontId="23" fillId="0" borderId="6" xfId="8" applyNumberFormat="1" applyFont="1" applyBorder="1" applyAlignment="1">
      <alignment horizontal="center" vertical="center"/>
    </xf>
    <xf numFmtId="1" fontId="23" fillId="0" borderId="16" xfId="8" applyNumberFormat="1" applyFont="1" applyBorder="1" applyAlignment="1">
      <alignment horizontal="center" vertical="center"/>
    </xf>
    <xf numFmtId="0" fontId="30" fillId="8" borderId="1" xfId="20" applyFont="1" applyFill="1" applyBorder="1" applyAlignment="1">
      <alignment horizontal="left"/>
    </xf>
    <xf numFmtId="0" fontId="30" fillId="4" borderId="1" xfId="20" applyFont="1" applyFill="1" applyBorder="1" applyAlignment="1">
      <alignment horizontal="left"/>
    </xf>
    <xf numFmtId="0" fontId="2" fillId="2" borderId="4" xfId="20" applyFont="1" applyFill="1" applyBorder="1" applyAlignment="1">
      <alignment horizontal="center"/>
    </xf>
    <xf numFmtId="0" fontId="2" fillId="2" borderId="2" xfId="20" applyFont="1" applyFill="1" applyBorder="1" applyAlignment="1">
      <alignment horizontal="center"/>
    </xf>
    <xf numFmtId="0" fontId="2" fillId="2" borderId="3" xfId="20" applyFont="1" applyFill="1" applyBorder="1" applyAlignment="1">
      <alignment horizontal="center"/>
    </xf>
    <xf numFmtId="0" fontId="30" fillId="2" borderId="1" xfId="20" applyFont="1" applyFill="1" applyBorder="1" applyAlignment="1">
      <alignment horizontal="left"/>
    </xf>
    <xf numFmtId="0" fontId="30" fillId="0" borderId="4" xfId="20" applyFont="1" applyBorder="1" applyAlignment="1">
      <alignment horizontal="center"/>
    </xf>
    <xf numFmtId="0" fontId="30" fillId="0" borderId="2" xfId="20" applyFont="1" applyBorder="1" applyAlignment="1">
      <alignment horizontal="center"/>
    </xf>
    <xf numFmtId="0" fontId="30" fillId="0" borderId="3" xfId="20" applyFont="1" applyBorder="1" applyAlignment="1">
      <alignment horizontal="center"/>
    </xf>
    <xf numFmtId="0" fontId="2" fillId="2" borderId="1" xfId="20" applyFont="1" applyFill="1" applyBorder="1" applyAlignment="1">
      <alignment horizontal="left"/>
    </xf>
    <xf numFmtId="0" fontId="30" fillId="2" borderId="1" xfId="0" applyFont="1" applyFill="1" applyBorder="1" applyAlignment="1">
      <alignment horizontal="center"/>
    </xf>
    <xf numFmtId="0" fontId="30" fillId="2" borderId="2" xfId="0" applyFont="1" applyFill="1" applyBorder="1" applyAlignment="1">
      <alignment horizontal="center" vertical="center"/>
    </xf>
    <xf numFmtId="0" fontId="11" fillId="2" borderId="0" xfId="12" applyFont="1" applyFill="1" applyAlignment="1">
      <alignment horizontal="center"/>
    </xf>
    <xf numFmtId="0" fontId="11" fillId="2" borderId="0" xfId="12" applyFont="1" applyFill="1" applyAlignment="1">
      <alignment horizontal="center" vertical="center"/>
    </xf>
    <xf numFmtId="0" fontId="30" fillId="2" borderId="4" xfId="0" applyFont="1" applyFill="1" applyBorder="1" applyAlignment="1">
      <alignment horizontal="center" vertical="center"/>
    </xf>
    <xf numFmtId="0" fontId="30" fillId="2" borderId="3" xfId="0" applyFont="1" applyFill="1" applyBorder="1" applyAlignment="1">
      <alignment horizontal="center" vertical="center"/>
    </xf>
    <xf numFmtId="0" fontId="19" fillId="12" borderId="5" xfId="0" applyFont="1" applyFill="1" applyBorder="1" applyAlignment="1">
      <alignment horizontal="left" vertical="top" wrapText="1"/>
    </xf>
    <xf numFmtId="0" fontId="19" fillId="13" borderId="5" xfId="0" applyFont="1" applyFill="1" applyBorder="1" applyAlignment="1">
      <alignment horizontal="left" vertical="top" wrapText="1"/>
    </xf>
    <xf numFmtId="0" fontId="19" fillId="6" borderId="0" xfId="0" applyFont="1" applyFill="1" applyAlignment="1">
      <alignment horizontal="right" vertical="top" wrapText="1"/>
    </xf>
    <xf numFmtId="0" fontId="18" fillId="11" borderId="5" xfId="0" applyFont="1" applyFill="1" applyBorder="1" applyAlignment="1">
      <alignment horizontal="left" vertical="top" wrapText="1"/>
    </xf>
    <xf numFmtId="0" fontId="15" fillId="6" borderId="5" xfId="0" applyFont="1" applyFill="1" applyBorder="1" applyAlignment="1">
      <alignment horizontal="left" vertical="top" wrapText="1"/>
    </xf>
    <xf numFmtId="0" fontId="16" fillId="7" borderId="0" xfId="0" applyFont="1" applyFill="1" applyAlignment="1">
      <alignment horizontal="center" wrapText="1"/>
    </xf>
    <xf numFmtId="0" fontId="14" fillId="2" borderId="32" xfId="20" applyFill="1" applyBorder="1"/>
    <xf numFmtId="0" fontId="14" fillId="2" borderId="33" xfId="20" applyFill="1" applyBorder="1"/>
    <xf numFmtId="10" fontId="16" fillId="7" borderId="0" xfId="20" applyNumberFormat="1" applyFont="1" applyFill="1" applyAlignment="1">
      <alignment horizontal="left" vertical="top" wrapText="1"/>
    </xf>
    <xf numFmtId="0" fontId="16" fillId="7" borderId="0" xfId="20" applyFont="1" applyFill="1" applyAlignment="1">
      <alignment horizontal="left" vertical="top" wrapText="1"/>
    </xf>
    <xf numFmtId="0" fontId="16" fillId="7" borderId="38" xfId="20" applyFont="1" applyFill="1" applyBorder="1" applyAlignment="1">
      <alignment horizontal="left" wrapText="1"/>
    </xf>
    <xf numFmtId="0" fontId="17" fillId="10" borderId="5" xfId="0" applyFont="1" applyFill="1" applyBorder="1" applyAlignment="1">
      <alignment horizontal="left" vertical="top" wrapText="1"/>
    </xf>
    <xf numFmtId="0" fontId="23" fillId="2" borderId="0" xfId="1" applyFont="1" applyFill="1" applyAlignment="1">
      <alignment vertical="center" wrapText="1"/>
    </xf>
    <xf numFmtId="0" fontId="23" fillId="2" borderId="0" xfId="1" applyFont="1" applyFill="1" applyAlignment="1">
      <alignment vertical="center"/>
    </xf>
    <xf numFmtId="0" fontId="16" fillId="7" borderId="0" xfId="0" applyFont="1" applyFill="1" applyAlignment="1">
      <alignment horizontal="center" vertical="center" wrapText="1"/>
    </xf>
    <xf numFmtId="0" fontId="16" fillId="6" borderId="0" xfId="0" applyFont="1" applyFill="1" applyAlignment="1">
      <alignment horizontal="right" vertical="top" wrapText="1"/>
    </xf>
    <xf numFmtId="0" fontId="16" fillId="6" borderId="0" xfId="0" applyFont="1" applyFill="1" applyAlignment="1">
      <alignment horizontal="left" vertical="top" wrapText="1"/>
    </xf>
    <xf numFmtId="4" fontId="16" fillId="6" borderId="0" xfId="0" applyNumberFormat="1" applyFont="1" applyFill="1" applyAlignment="1">
      <alignment horizontal="right" vertical="top" wrapText="1"/>
    </xf>
    <xf numFmtId="0" fontId="4" fillId="0" borderId="28" xfId="12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45" xfId="0" applyBorder="1" applyAlignment="1">
      <alignment horizontal="center"/>
    </xf>
  </cellXfs>
  <cellStyles count="32">
    <cellStyle name="Excel Built-in Normal" xfId="3" xr:uid="{00000000-0005-0000-0000-000000000000}"/>
    <cellStyle name="Moeda 2" xfId="9" xr:uid="{00000000-0005-0000-0000-000002000000}"/>
    <cellStyle name="Moeda 3" xfId="18" xr:uid="{00000000-0005-0000-0000-000003000000}"/>
    <cellStyle name="Moeda 3 2" xfId="28" xr:uid="{00000000-0005-0000-0000-000004000000}"/>
    <cellStyle name="Normal" xfId="0" builtinId="0"/>
    <cellStyle name="Normal 2" xfId="1" xr:uid="{00000000-0005-0000-0000-000006000000}"/>
    <cellStyle name="Normal 2 2" xfId="8" xr:uid="{00000000-0005-0000-0000-000007000000}"/>
    <cellStyle name="Normal 3" xfId="12" xr:uid="{00000000-0005-0000-0000-000008000000}"/>
    <cellStyle name="Normal 3 3" xfId="13" xr:uid="{00000000-0005-0000-0000-000009000000}"/>
    <cellStyle name="Normal 4" xfId="15" xr:uid="{00000000-0005-0000-0000-00000A000000}"/>
    <cellStyle name="Normal 5" xfId="20" xr:uid="{00000000-0005-0000-0000-00000B000000}"/>
    <cellStyle name="Normal 6" xfId="14" xr:uid="{00000000-0005-0000-0000-00000C000000}"/>
    <cellStyle name="Porcentagem" xfId="31" builtinId="5"/>
    <cellStyle name="Porcentagem 2" xfId="11" xr:uid="{00000000-0005-0000-0000-00000E000000}"/>
    <cellStyle name="Porcentagem 4" xfId="7" xr:uid="{00000000-0005-0000-0000-00000F000000}"/>
    <cellStyle name="Porcentagem 5" xfId="19" xr:uid="{00000000-0005-0000-0000-000010000000}"/>
    <cellStyle name="Separador de milhares 2" xfId="10" xr:uid="{00000000-0005-0000-0000-000011000000}"/>
    <cellStyle name="Vírgula" xfId="21" builtinId="3"/>
    <cellStyle name="Vírgula 2" xfId="16" xr:uid="{00000000-0005-0000-0000-000013000000}"/>
    <cellStyle name="Vírgula 2 2" xfId="26" xr:uid="{00000000-0005-0000-0000-000014000000}"/>
    <cellStyle name="Vírgula 3" xfId="6" xr:uid="{00000000-0005-0000-0000-000015000000}"/>
    <cellStyle name="Vírgula 3 2" xfId="17" xr:uid="{00000000-0005-0000-0000-000016000000}"/>
    <cellStyle name="Vírgula 3 2 2" xfId="27" xr:uid="{00000000-0005-0000-0000-000017000000}"/>
    <cellStyle name="Vírgula 3 3" xfId="25" xr:uid="{00000000-0005-0000-0000-000018000000}"/>
    <cellStyle name="Vírgula 4" xfId="5" xr:uid="{00000000-0005-0000-0000-000019000000}"/>
    <cellStyle name="Vírgula 4 2" xfId="24" xr:uid="{00000000-0005-0000-0000-00001A000000}"/>
    <cellStyle name="Vírgula 5" xfId="29" xr:uid="{00000000-0005-0000-0000-00001B000000}"/>
    <cellStyle name="Vírgula 5 2" xfId="2" xr:uid="{00000000-0005-0000-0000-00001C000000}"/>
    <cellStyle name="Vírgula 5 2 2" xfId="22" xr:uid="{00000000-0005-0000-0000-00001D000000}"/>
    <cellStyle name="Vírgula 6" xfId="4" xr:uid="{00000000-0005-0000-0000-00001E000000}"/>
    <cellStyle name="Vírgula 6 2" xfId="23" xr:uid="{00000000-0005-0000-0000-00001F000000}"/>
    <cellStyle name="Vírgula 7" xfId="30" xr:uid="{4358B2FF-8189-4B19-9FDD-CE0B8AF10511}"/>
  </cellStyles>
  <dxfs count="0"/>
  <tableStyles count="0" defaultTableStyle="TableStyleMedium2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2407561</xdr:colOff>
      <xdr:row>1</xdr:row>
      <xdr:rowOff>78478</xdr:rowOff>
    </xdr:from>
    <xdr:to>
      <xdr:col>3</xdr:col>
      <xdr:colOff>3203443</xdr:colOff>
      <xdr:row>4</xdr:row>
      <xdr:rowOff>74855</xdr:rowOff>
    </xdr:to>
    <xdr:pic>
      <xdr:nvPicPr>
        <xdr:cNvPr id="2" name="Imagem 1" descr="WhatsApp Image 2021-01-21 at 16.38.02.jpeg">
          <a:extLst>
            <a:ext uri="{FF2B5EF4-FFF2-40B4-BE49-F238E27FC236}">
              <a16:creationId xmlns:a16="http://schemas.microsoft.com/office/drawing/2014/main" id="{604EA6E8-7BD2-40D3-9027-C1C1F87CB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72220" y="257772"/>
          <a:ext cx="795882" cy="534259"/>
        </a:xfrm>
        <a:prstGeom prst="rect">
          <a:avLst/>
        </a:prstGeom>
      </xdr:spPr>
    </xdr:pic>
    <xdr:clientData/>
  </xdr:twoCellAnchor>
  <xdr:oneCellAnchor>
    <xdr:from>
      <xdr:col>3</xdr:col>
      <xdr:colOff>2042160</xdr:colOff>
      <xdr:row>230</xdr:row>
      <xdr:rowOff>68580</xdr:rowOff>
    </xdr:from>
    <xdr:ext cx="3474720" cy="609013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9695E531-6B84-4338-BF9A-6F45DCDB16DA}"/>
            </a:ext>
          </a:extLst>
        </xdr:cNvPr>
        <xdr:cNvSpPr txBox="1"/>
      </xdr:nvSpPr>
      <xdr:spPr>
        <a:xfrm>
          <a:off x="4221480" y="64609980"/>
          <a:ext cx="347472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pt-BR" sz="1100"/>
            <a:t>MAYCON DOUGLAS DE SOUSA LIMA </a:t>
          </a:r>
        </a:p>
        <a:p>
          <a:pPr algn="ctr"/>
          <a:r>
            <a:rPr lang="pt-BR" sz="1100"/>
            <a:t>Responsável Técnico – Arquiteto e Urbanista</a:t>
          </a:r>
        </a:p>
        <a:p>
          <a:pPr algn="ctr"/>
          <a:r>
            <a:rPr lang="pt-BR" sz="1100"/>
            <a:t>CAU-PA: A314480-1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507987</xdr:colOff>
      <xdr:row>0</xdr:row>
      <xdr:rowOff>0</xdr:rowOff>
    </xdr:from>
    <xdr:to>
      <xdr:col>10</xdr:col>
      <xdr:colOff>81915</xdr:colOff>
      <xdr:row>0</xdr:row>
      <xdr:rowOff>754380</xdr:rowOff>
    </xdr:to>
    <xdr:pic>
      <xdr:nvPicPr>
        <xdr:cNvPr id="4" name="Imagem 3" descr="WhatsApp Image 2021-01-21 at 16.38.02.jpe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20067" y="0"/>
          <a:ext cx="1128408" cy="754380"/>
        </a:xfrm>
        <a:prstGeom prst="rect">
          <a:avLst/>
        </a:prstGeom>
      </xdr:spPr>
    </xdr:pic>
    <xdr:clientData/>
  </xdr:twoCellAnchor>
  <xdr:oneCellAnchor>
    <xdr:from>
      <xdr:col>8</xdr:col>
      <xdr:colOff>243840</xdr:colOff>
      <xdr:row>43</xdr:row>
      <xdr:rowOff>38100</xdr:rowOff>
    </xdr:from>
    <xdr:ext cx="3474720" cy="609013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24B8A118-16B0-4F80-B439-4FEF036F1329}"/>
            </a:ext>
          </a:extLst>
        </xdr:cNvPr>
        <xdr:cNvSpPr txBox="1"/>
      </xdr:nvSpPr>
      <xdr:spPr>
        <a:xfrm>
          <a:off x="5455920" y="9090660"/>
          <a:ext cx="347472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pt-BR" sz="1100"/>
            <a:t>MAYCON DOUGLAS DE SOUSA LIMA </a:t>
          </a:r>
        </a:p>
        <a:p>
          <a:pPr algn="ctr"/>
          <a:r>
            <a:rPr lang="pt-BR" sz="1100"/>
            <a:t>Responsável Técnico – Arquiteto e Urbanista</a:t>
          </a:r>
        </a:p>
        <a:p>
          <a:pPr algn="ctr"/>
          <a:r>
            <a:rPr lang="pt-BR" sz="1100"/>
            <a:t>CAU-PA: A314480-1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1524000</xdr:colOff>
      <xdr:row>0</xdr:row>
      <xdr:rowOff>158116</xdr:rowOff>
    </xdr:from>
    <xdr:to>
      <xdr:col>3</xdr:col>
      <xdr:colOff>293370</xdr:colOff>
      <xdr:row>0</xdr:row>
      <xdr:rowOff>981246</xdr:rowOff>
    </xdr:to>
    <xdr:pic>
      <xdr:nvPicPr>
        <xdr:cNvPr id="4" name="Imagem 3" descr="WhatsApp Image 2021-01-21 at 16.38.02.jpe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43200" y="158116"/>
          <a:ext cx="1268730" cy="823130"/>
        </a:xfrm>
        <a:prstGeom prst="rect">
          <a:avLst/>
        </a:prstGeom>
      </xdr:spPr>
    </xdr:pic>
    <xdr:clientData/>
  </xdr:twoCellAnchor>
  <xdr:oneCellAnchor>
    <xdr:from>
      <xdr:col>2</xdr:col>
      <xdr:colOff>464820</xdr:colOff>
      <xdr:row>35</xdr:row>
      <xdr:rowOff>99060</xdr:rowOff>
    </xdr:from>
    <xdr:ext cx="3474720" cy="609013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1A44E65D-3190-4A45-80E1-3D1626809216}"/>
            </a:ext>
          </a:extLst>
        </xdr:cNvPr>
        <xdr:cNvSpPr txBox="1"/>
      </xdr:nvSpPr>
      <xdr:spPr>
        <a:xfrm>
          <a:off x="1684020" y="7932420"/>
          <a:ext cx="347472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pt-BR" sz="1100"/>
            <a:t>MAYCON DOUGLAS DE SOUSA LIMA </a:t>
          </a:r>
        </a:p>
        <a:p>
          <a:pPr algn="ctr"/>
          <a:r>
            <a:rPr lang="pt-BR" sz="1100"/>
            <a:t>Responsável Técnico – Arquiteto e Urbanista</a:t>
          </a:r>
        </a:p>
        <a:p>
          <a:pPr algn="ctr"/>
          <a:r>
            <a:rPr lang="pt-BR" sz="1100"/>
            <a:t>CAU-PA: A314480-1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4581525</xdr:colOff>
      <xdr:row>12</xdr:row>
      <xdr:rowOff>0</xdr:rowOff>
    </xdr:from>
    <xdr:ext cx="184731" cy="264560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7096125" y="5276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twoCellAnchor editAs="oneCell">
    <xdr:from>
      <xdr:col>3</xdr:col>
      <xdr:colOff>1461305</xdr:colOff>
      <xdr:row>1</xdr:row>
      <xdr:rowOff>1</xdr:rowOff>
    </xdr:from>
    <xdr:to>
      <xdr:col>3</xdr:col>
      <xdr:colOff>2309531</xdr:colOff>
      <xdr:row>3</xdr:row>
      <xdr:rowOff>197225</xdr:rowOff>
    </xdr:to>
    <xdr:pic>
      <xdr:nvPicPr>
        <xdr:cNvPr id="2" name="Imagem 1" descr="WhatsApp Image 2021-01-21 at 16.38.02.jpeg">
          <a:extLst>
            <a:ext uri="{FF2B5EF4-FFF2-40B4-BE49-F238E27FC236}">
              <a16:creationId xmlns:a16="http://schemas.microsoft.com/office/drawing/2014/main" id="{75E23463-3C03-4907-8BAB-9FF799A870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82293" y="179295"/>
          <a:ext cx="848226" cy="555812"/>
        </a:xfrm>
        <a:prstGeom prst="rect">
          <a:avLst/>
        </a:prstGeom>
      </xdr:spPr>
    </xdr:pic>
    <xdr:clientData/>
  </xdr:twoCellAnchor>
  <xdr:oneCellAnchor>
    <xdr:from>
      <xdr:col>2</xdr:col>
      <xdr:colOff>4581525</xdr:colOff>
      <xdr:row>13</xdr:row>
      <xdr:rowOff>0</xdr:rowOff>
    </xdr:from>
    <xdr:ext cx="184731" cy="264560"/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id="{44C67CE0-2916-40A7-B7FC-6DBF4B0C2DEE}"/>
            </a:ext>
          </a:extLst>
        </xdr:cNvPr>
        <xdr:cNvSpPr txBox="1"/>
      </xdr:nvSpPr>
      <xdr:spPr>
        <a:xfrm>
          <a:off x="6137237" y="2493818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4581525</xdr:colOff>
      <xdr:row>13</xdr:row>
      <xdr:rowOff>0</xdr:rowOff>
    </xdr:from>
    <xdr:ext cx="184731" cy="264560"/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id="{C84B08F2-5442-417A-BEAD-98467825B20F}"/>
            </a:ext>
          </a:extLst>
        </xdr:cNvPr>
        <xdr:cNvSpPr txBox="1"/>
      </xdr:nvSpPr>
      <xdr:spPr>
        <a:xfrm>
          <a:off x="6137237" y="4079394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1559858</xdr:colOff>
      <xdr:row>2017</xdr:row>
      <xdr:rowOff>89647</xdr:rowOff>
    </xdr:from>
    <xdr:ext cx="3474720" cy="609013"/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6AFB8432-571D-4F94-9102-8518950EB982}"/>
            </a:ext>
          </a:extLst>
        </xdr:cNvPr>
        <xdr:cNvSpPr txBox="1"/>
      </xdr:nvSpPr>
      <xdr:spPr>
        <a:xfrm>
          <a:off x="4276164" y="532799365"/>
          <a:ext cx="347472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pt-BR" sz="1100"/>
            <a:t>MAYCON DOUGLAS DE SOUSA LIMA </a:t>
          </a:r>
        </a:p>
        <a:p>
          <a:pPr algn="ctr"/>
          <a:r>
            <a:rPr lang="pt-BR" sz="1100"/>
            <a:t>Responsável Técnico – Arquiteto e Urbanista</a:t>
          </a:r>
        </a:p>
        <a:p>
          <a:pPr algn="ctr"/>
          <a:r>
            <a:rPr lang="pt-BR" sz="1100"/>
            <a:t>CAU-PA: A314480-1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3527885</xdr:colOff>
      <xdr:row>0</xdr:row>
      <xdr:rowOff>195665</xdr:rowOff>
    </xdr:from>
    <xdr:to>
      <xdr:col>5</xdr:col>
      <xdr:colOff>234008</xdr:colOff>
      <xdr:row>0</xdr:row>
      <xdr:rowOff>990601</xdr:rowOff>
    </xdr:to>
    <xdr:pic>
      <xdr:nvPicPr>
        <xdr:cNvPr id="4" name="Imagem 3" descr="WhatsApp Image 2021-01-21 at 16.38.02.jpe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1505" y="195665"/>
          <a:ext cx="1194303" cy="794936"/>
        </a:xfrm>
        <a:prstGeom prst="rect">
          <a:avLst/>
        </a:prstGeom>
      </xdr:spPr>
    </xdr:pic>
    <xdr:clientData/>
  </xdr:twoCellAnchor>
  <xdr:oneCellAnchor>
    <xdr:from>
      <xdr:col>3</xdr:col>
      <xdr:colOff>1920240</xdr:colOff>
      <xdr:row>217</xdr:row>
      <xdr:rowOff>175260</xdr:rowOff>
    </xdr:from>
    <xdr:ext cx="3474720" cy="609013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2A5673ED-793A-4152-8542-B7E337B52944}"/>
            </a:ext>
          </a:extLst>
        </xdr:cNvPr>
        <xdr:cNvSpPr txBox="1"/>
      </xdr:nvSpPr>
      <xdr:spPr>
        <a:xfrm>
          <a:off x="4213860" y="80901540"/>
          <a:ext cx="347472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pt-BR" sz="1100"/>
            <a:t>MAYCON DOUGLAS DE SOUSA LIMA </a:t>
          </a:r>
        </a:p>
        <a:p>
          <a:pPr algn="ctr"/>
          <a:r>
            <a:rPr lang="pt-BR" sz="1100"/>
            <a:t>Responsável Técnico – Arquiteto e Urbanista</a:t>
          </a:r>
        </a:p>
        <a:p>
          <a:pPr algn="ctr"/>
          <a:r>
            <a:rPr lang="pt-BR" sz="1100"/>
            <a:t>CAU-PA: A314480-1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459154</xdr:colOff>
      <xdr:row>0</xdr:row>
      <xdr:rowOff>136771</xdr:rowOff>
    </xdr:from>
    <xdr:to>
      <xdr:col>5</xdr:col>
      <xdr:colOff>123336</xdr:colOff>
      <xdr:row>3</xdr:row>
      <xdr:rowOff>175525</xdr:rowOff>
    </xdr:to>
    <xdr:pic>
      <xdr:nvPicPr>
        <xdr:cNvPr id="2" name="Imagem 1" descr="WhatsApp Image 2021-01-21 at 16.38.02.jpeg">
          <a:extLst>
            <a:ext uri="{FF2B5EF4-FFF2-40B4-BE49-F238E27FC236}">
              <a16:creationId xmlns:a16="http://schemas.microsoft.com/office/drawing/2014/main" id="{8CF386B7-0107-4657-B2A0-40CB4DD04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76231" y="136771"/>
          <a:ext cx="875567" cy="595600"/>
        </a:xfrm>
        <a:prstGeom prst="rect">
          <a:avLst/>
        </a:prstGeom>
      </xdr:spPr>
    </xdr:pic>
    <xdr:clientData/>
  </xdr:twoCellAnchor>
  <xdr:twoCellAnchor editAs="oneCell">
    <xdr:from>
      <xdr:col>0</xdr:col>
      <xdr:colOff>224693</xdr:colOff>
      <xdr:row>8</xdr:row>
      <xdr:rowOff>173891</xdr:rowOff>
    </xdr:from>
    <xdr:to>
      <xdr:col>8</xdr:col>
      <xdr:colOff>410309</xdr:colOff>
      <xdr:row>41</xdr:row>
      <xdr:rowOff>126370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4E96954-E1AB-279F-D652-60C79BD4C7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3678" r="4018"/>
        <a:stretch/>
      </xdr:blipFill>
      <xdr:spPr>
        <a:xfrm>
          <a:off x="224693" y="1658814"/>
          <a:ext cx="5031154" cy="6077787"/>
        </a:xfrm>
        <a:prstGeom prst="rect">
          <a:avLst/>
        </a:prstGeom>
      </xdr:spPr>
    </xdr:pic>
    <xdr:clientData/>
  </xdr:twoCellAnchor>
  <xdr:oneCellAnchor>
    <xdr:from>
      <xdr:col>1</xdr:col>
      <xdr:colOff>351693</xdr:colOff>
      <xdr:row>44</xdr:row>
      <xdr:rowOff>136770</xdr:rowOff>
    </xdr:from>
    <xdr:ext cx="3474720" cy="609013"/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CD256870-DFC8-4F58-BC37-0902E80FABAD}"/>
            </a:ext>
          </a:extLst>
        </xdr:cNvPr>
        <xdr:cNvSpPr txBox="1"/>
      </xdr:nvSpPr>
      <xdr:spPr>
        <a:xfrm>
          <a:off x="957385" y="8303847"/>
          <a:ext cx="347472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pt-BR" sz="1100"/>
            <a:t>MAYCON DOUGLAS DE SOUSA LIMA </a:t>
          </a:r>
        </a:p>
        <a:p>
          <a:pPr algn="ctr"/>
          <a:r>
            <a:rPr lang="pt-BR" sz="1100"/>
            <a:t>Responsável Técnico – Arquiteto e Urbanista</a:t>
          </a:r>
        </a:p>
        <a:p>
          <a:pPr algn="ctr"/>
          <a:r>
            <a:rPr lang="pt-BR" sz="1100"/>
            <a:t>CAU-PA: A314480-1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33BF9-05D3-4155-BE8A-72798B9CEC0B}">
  <sheetPr>
    <pageSetUpPr fitToPage="1"/>
  </sheetPr>
  <dimension ref="A1:T234"/>
  <sheetViews>
    <sheetView tabSelected="1" view="pageBreakPreview" topLeftCell="A215" zoomScaleNormal="100" zoomScaleSheetLayoutView="100" workbookViewId="0">
      <selection activeCell="D237" sqref="D237"/>
    </sheetView>
  </sheetViews>
  <sheetFormatPr defaultRowHeight="14.4"/>
  <cols>
    <col min="1" max="1" width="8.33203125" style="132" customWidth="1"/>
    <col min="2" max="2" width="13.88671875" style="132" customWidth="1"/>
    <col min="3" max="3" width="9.5546875" style="132" customWidth="1"/>
    <col min="4" max="4" width="89" style="168" customWidth="1"/>
    <col min="5" max="5" width="4.77734375" style="132" bestFit="1" customWidth="1"/>
    <col min="6" max="6" width="9.21875" style="131" customWidth="1"/>
    <col min="7" max="7" width="12.88671875" style="209" customWidth="1"/>
    <col min="8" max="8" width="13.44140625" style="209" bestFit="1" customWidth="1"/>
    <col min="9" max="9" width="15.21875" style="209" customWidth="1"/>
    <col min="10" max="10" width="9.33203125" style="147" customWidth="1"/>
    <col min="11" max="11" width="16.5546875" style="68" bestFit="1" customWidth="1"/>
    <col min="12" max="12" width="17.5546875" style="68" customWidth="1"/>
  </cols>
  <sheetData>
    <row r="1" spans="1:12">
      <c r="A1" s="142"/>
      <c r="B1" s="142"/>
      <c r="C1" s="142"/>
      <c r="D1" s="142"/>
      <c r="E1" s="142"/>
      <c r="F1" s="171"/>
      <c r="G1" s="194"/>
      <c r="H1" s="194"/>
      <c r="I1" s="194"/>
      <c r="J1" s="153"/>
    </row>
    <row r="2" spans="1:12">
      <c r="A2" s="142"/>
      <c r="B2" s="142"/>
      <c r="C2" s="142"/>
      <c r="D2" s="142"/>
      <c r="E2" s="142"/>
      <c r="F2" s="171"/>
      <c r="G2" s="194"/>
      <c r="H2" s="194"/>
      <c r="I2" s="194"/>
      <c r="J2" s="153"/>
    </row>
    <row r="3" spans="1:12">
      <c r="A3" s="142"/>
      <c r="B3" s="142"/>
      <c r="C3" s="142"/>
      <c r="D3" s="142"/>
      <c r="E3" s="142"/>
      <c r="F3" s="171"/>
      <c r="G3" s="194"/>
      <c r="H3" s="194"/>
      <c r="I3" s="194"/>
      <c r="J3" s="153"/>
    </row>
    <row r="4" spans="1:12">
      <c r="A4" s="142"/>
      <c r="B4" s="142"/>
      <c r="C4" s="142"/>
      <c r="D4" s="142"/>
      <c r="E4" s="142"/>
      <c r="F4" s="171"/>
      <c r="G4" s="194"/>
      <c r="H4" s="194"/>
      <c r="I4" s="194"/>
      <c r="J4" s="153"/>
    </row>
    <row r="5" spans="1:12">
      <c r="A5" s="142"/>
      <c r="B5" s="142"/>
      <c r="C5" s="142"/>
      <c r="D5" s="142"/>
      <c r="E5" s="142"/>
      <c r="F5" s="171"/>
      <c r="G5" s="194"/>
      <c r="H5" s="194"/>
      <c r="I5" s="194"/>
      <c r="J5" s="153"/>
    </row>
    <row r="6" spans="1:12">
      <c r="A6" s="242" t="s">
        <v>76</v>
      </c>
      <c r="B6" s="242"/>
      <c r="C6" s="242"/>
      <c r="D6" s="242"/>
      <c r="E6" s="242"/>
      <c r="F6" s="242"/>
      <c r="G6" s="242"/>
      <c r="H6" s="195"/>
      <c r="I6" s="195"/>
      <c r="J6" s="153"/>
    </row>
    <row r="7" spans="1:12">
      <c r="A7" s="242" t="s">
        <v>90</v>
      </c>
      <c r="B7" s="242"/>
      <c r="C7" s="242"/>
      <c r="D7" s="242"/>
      <c r="E7" s="242"/>
      <c r="F7" s="242"/>
      <c r="G7" s="242"/>
      <c r="H7" s="195" t="s">
        <v>73</v>
      </c>
      <c r="I7" s="195"/>
      <c r="J7" s="153"/>
    </row>
    <row r="8" spans="1:12" ht="36" customHeight="1">
      <c r="A8" s="243" t="s">
        <v>1337</v>
      </c>
      <c r="B8" s="243"/>
      <c r="C8" s="243"/>
      <c r="D8" s="244"/>
      <c r="E8" s="244"/>
      <c r="F8" s="244"/>
      <c r="G8" s="244"/>
      <c r="H8" s="211">
        <v>0.24660000000000001</v>
      </c>
      <c r="I8" s="196"/>
      <c r="J8" s="153"/>
    </row>
    <row r="9" spans="1:12">
      <c r="A9" s="245"/>
      <c r="B9" s="245"/>
      <c r="C9" s="245"/>
      <c r="D9" s="245"/>
      <c r="E9" s="245"/>
      <c r="F9" s="245"/>
      <c r="G9" s="245"/>
      <c r="H9" s="197"/>
      <c r="I9" s="197"/>
      <c r="J9" s="153"/>
    </row>
    <row r="10" spans="1:12">
      <c r="A10" s="246"/>
      <c r="B10" s="246"/>
      <c r="C10" s="246"/>
      <c r="D10" s="246"/>
      <c r="E10" s="148"/>
      <c r="F10" s="172"/>
      <c r="G10" s="198"/>
      <c r="H10" s="198"/>
      <c r="I10" s="198"/>
      <c r="J10" s="153"/>
    </row>
    <row r="11" spans="1:12" ht="31.8" customHeight="1">
      <c r="A11" s="227"/>
      <c r="B11" s="227"/>
      <c r="C11" s="227"/>
      <c r="D11" s="227"/>
      <c r="E11" s="248" t="s">
        <v>1350</v>
      </c>
      <c r="F11" s="248"/>
      <c r="G11" s="248"/>
      <c r="H11" s="248"/>
      <c r="I11" s="248"/>
      <c r="J11" s="248"/>
    </row>
    <row r="12" spans="1:12" ht="30" customHeight="1">
      <c r="A12" s="247" t="s">
        <v>1</v>
      </c>
      <c r="B12" s="247"/>
      <c r="C12" s="247"/>
      <c r="D12" s="247"/>
      <c r="E12" s="247"/>
      <c r="F12" s="247"/>
      <c r="G12" s="247"/>
      <c r="H12" s="247"/>
      <c r="I12" s="247"/>
      <c r="J12" s="247"/>
    </row>
    <row r="13" spans="1:12">
      <c r="A13" s="143" t="s">
        <v>2</v>
      </c>
      <c r="B13" s="143"/>
      <c r="C13" s="143"/>
      <c r="D13" s="164" t="s">
        <v>5</v>
      </c>
      <c r="E13" s="157" t="s">
        <v>6</v>
      </c>
      <c r="F13" s="173" t="s">
        <v>957</v>
      </c>
      <c r="G13" s="199" t="s">
        <v>958</v>
      </c>
      <c r="H13" s="199" t="s">
        <v>960</v>
      </c>
      <c r="I13" s="199" t="s">
        <v>959</v>
      </c>
      <c r="J13" s="158" t="s">
        <v>48</v>
      </c>
      <c r="K13" s="214"/>
      <c r="L13" s="214"/>
    </row>
    <row r="14" spans="1:12">
      <c r="A14" s="144" t="s">
        <v>10</v>
      </c>
      <c r="B14" s="144" t="s">
        <v>1191</v>
      </c>
      <c r="C14" s="144"/>
      <c r="D14" s="165" t="s">
        <v>961</v>
      </c>
      <c r="E14" s="144"/>
      <c r="F14" s="174">
        <v>1</v>
      </c>
      <c r="G14" s="200" t="s">
        <v>75</v>
      </c>
      <c r="H14" s="200"/>
      <c r="I14" s="200">
        <f>SUM(I15:I19)</f>
        <v>59607.92</v>
      </c>
      <c r="J14" s="159">
        <f>SUM(J15:J19)</f>
        <v>9.9047831980075777E-3</v>
      </c>
      <c r="K14" s="228"/>
    </row>
    <row r="15" spans="1:12" ht="26.4">
      <c r="A15" s="145" t="s">
        <v>94</v>
      </c>
      <c r="B15" s="145" t="s">
        <v>95</v>
      </c>
      <c r="C15" s="145" t="s">
        <v>14</v>
      </c>
      <c r="D15" s="149" t="s">
        <v>96</v>
      </c>
      <c r="E15" s="145" t="s">
        <v>12</v>
      </c>
      <c r="F15" s="175">
        <v>6</v>
      </c>
      <c r="G15" s="201">
        <v>468.64</v>
      </c>
      <c r="H15" s="201">
        <f>ROUND(G15*$H$8+G15,2)</f>
        <v>584.21</v>
      </c>
      <c r="I15" s="201">
        <f>ROUND(H15*F15,2)</f>
        <v>3505.26</v>
      </c>
      <c r="J15" s="155">
        <f>I15/$I$220</f>
        <v>5.8245347854191261E-4</v>
      </c>
      <c r="K15" s="228"/>
    </row>
    <row r="16" spans="1:12">
      <c r="A16" s="145" t="s">
        <v>334</v>
      </c>
      <c r="B16" s="145" t="s">
        <v>988</v>
      </c>
      <c r="C16" s="145" t="s">
        <v>11</v>
      </c>
      <c r="D16" s="149" t="s">
        <v>967</v>
      </c>
      <c r="E16" s="145" t="s">
        <v>17</v>
      </c>
      <c r="F16" s="175">
        <v>1380.55</v>
      </c>
      <c r="G16" s="201">
        <v>2.69</v>
      </c>
      <c r="H16" s="201">
        <f t="shared" ref="H16:H46" si="0">ROUND(G16*$H$8+G16,2)</f>
        <v>3.35</v>
      </c>
      <c r="I16" s="201">
        <f t="shared" ref="I16:I17" si="1">ROUND(H16*F16,2)</f>
        <v>4624.84</v>
      </c>
      <c r="J16" s="155">
        <f>I16/$I$220</f>
        <v>7.68489112276915E-4</v>
      </c>
      <c r="K16" s="228"/>
    </row>
    <row r="17" spans="1:13">
      <c r="A17" s="145" t="s">
        <v>987</v>
      </c>
      <c r="B17" s="182" t="s">
        <v>1275</v>
      </c>
      <c r="C17" s="182" t="s">
        <v>13</v>
      </c>
      <c r="D17" s="183" t="s">
        <v>1276</v>
      </c>
      <c r="E17" s="182" t="s">
        <v>20</v>
      </c>
      <c r="F17" s="184">
        <v>1</v>
      </c>
      <c r="G17" s="202">
        <v>30391.87</v>
      </c>
      <c r="H17" s="201">
        <f t="shared" si="0"/>
        <v>37886.51</v>
      </c>
      <c r="I17" s="201">
        <f t="shared" si="1"/>
        <v>37886.51</v>
      </c>
      <c r="J17" s="155">
        <f>I17/$I$220</f>
        <v>6.2954330176115203E-3</v>
      </c>
      <c r="K17" s="228"/>
    </row>
    <row r="18" spans="1:13">
      <c r="A18" s="182" t="s">
        <v>1338</v>
      </c>
      <c r="B18" s="182" t="s">
        <v>1339</v>
      </c>
      <c r="C18" s="182" t="s">
        <v>11</v>
      </c>
      <c r="D18" s="183" t="s">
        <v>1340</v>
      </c>
      <c r="E18" s="182" t="s">
        <v>12</v>
      </c>
      <c r="F18" s="184">
        <v>6.5</v>
      </c>
      <c r="G18" s="202">
        <v>569.87</v>
      </c>
      <c r="H18" s="201">
        <f t="shared" ref="H18" si="2">ROUND(G18*$H$8+G18,2)</f>
        <v>710.4</v>
      </c>
      <c r="I18" s="201">
        <f t="shared" ref="I18" si="3">ROUND(H18*F18,2)</f>
        <v>4617.6000000000004</v>
      </c>
      <c r="J18" s="155">
        <f>I18/$I$220</f>
        <v>7.6728607364792787E-4</v>
      </c>
      <c r="K18" s="228"/>
    </row>
    <row r="19" spans="1:13">
      <c r="A19" s="182" t="s">
        <v>1351</v>
      </c>
      <c r="B19" s="182" t="s">
        <v>1352</v>
      </c>
      <c r="C19" s="182" t="s">
        <v>11</v>
      </c>
      <c r="D19" s="183" t="s">
        <v>1353</v>
      </c>
      <c r="E19" s="182" t="s">
        <v>1354</v>
      </c>
      <c r="F19" s="184">
        <v>1</v>
      </c>
      <c r="G19" s="202">
        <v>7198.55</v>
      </c>
      <c r="H19" s="201">
        <f t="shared" ref="H19" si="4">ROUND(G19*$H$8+G19,2)</f>
        <v>8973.7099999999991</v>
      </c>
      <c r="I19" s="201">
        <f t="shared" ref="I19" si="5">ROUND(H19*F19,2)</f>
        <v>8973.7099999999991</v>
      </c>
      <c r="J19" s="155">
        <f>I19/$I$220</f>
        <v>1.4911215159293023E-3</v>
      </c>
      <c r="K19" s="228"/>
    </row>
    <row r="20" spans="1:13">
      <c r="A20" s="150" t="s">
        <v>97</v>
      </c>
      <c r="B20" s="150" t="s">
        <v>1191</v>
      </c>
      <c r="C20" s="150"/>
      <c r="D20" s="166" t="s">
        <v>336</v>
      </c>
      <c r="E20" s="150"/>
      <c r="F20" s="176">
        <v>1</v>
      </c>
      <c r="G20" s="203" t="s">
        <v>75</v>
      </c>
      <c r="H20" s="203"/>
      <c r="I20" s="203">
        <f>I21</f>
        <v>151590.82</v>
      </c>
      <c r="J20" s="160">
        <f>J21</f>
        <v>2.5189172964065702E-2</v>
      </c>
      <c r="K20" s="228"/>
    </row>
    <row r="21" spans="1:13" s="223" customFormat="1">
      <c r="A21" s="145" t="s">
        <v>98</v>
      </c>
      <c r="B21" s="182" t="s">
        <v>335</v>
      </c>
      <c r="C21" s="182" t="s">
        <v>13</v>
      </c>
      <c r="D21" s="183" t="s">
        <v>336</v>
      </c>
      <c r="E21" s="182" t="s">
        <v>230</v>
      </c>
      <c r="F21" s="184">
        <v>1</v>
      </c>
      <c r="G21" s="202">
        <v>121603.42</v>
      </c>
      <c r="H21" s="201">
        <f t="shared" ref="H21" si="6">ROUND(G21*$H$8+G21,2)</f>
        <v>151590.82</v>
      </c>
      <c r="I21" s="201">
        <f t="shared" ref="I21" si="7">ROUND(H21*F21,2)</f>
        <v>151590.82</v>
      </c>
      <c r="J21" s="155">
        <f>I21/$I$220</f>
        <v>2.5189172964065702E-2</v>
      </c>
      <c r="K21" s="229"/>
      <c r="L21" s="68"/>
    </row>
    <row r="22" spans="1:13">
      <c r="A22" s="144" t="s">
        <v>99</v>
      </c>
      <c r="B22" s="144" t="s">
        <v>1191</v>
      </c>
      <c r="C22" s="144"/>
      <c r="D22" s="165" t="s">
        <v>991</v>
      </c>
      <c r="E22" s="144"/>
      <c r="F22" s="174">
        <v>1</v>
      </c>
      <c r="G22" s="200" t="s">
        <v>75</v>
      </c>
      <c r="H22" s="200"/>
      <c r="I22" s="200">
        <f>SUM(I23:I29)</f>
        <v>725608.77</v>
      </c>
      <c r="J22" s="159">
        <f>SUM(J23:J29)</f>
        <v>0.12057118506102787</v>
      </c>
      <c r="K22" s="228"/>
    </row>
    <row r="23" spans="1:13" ht="26.4">
      <c r="A23" s="145" t="s">
        <v>100</v>
      </c>
      <c r="B23" s="145" t="s">
        <v>1341</v>
      </c>
      <c r="C23" s="145" t="s">
        <v>14</v>
      </c>
      <c r="D23" s="149" t="s">
        <v>1342</v>
      </c>
      <c r="E23" s="145" t="s">
        <v>21</v>
      </c>
      <c r="F23" s="175">
        <v>248.25</v>
      </c>
      <c r="G23" s="201">
        <v>988.89</v>
      </c>
      <c r="H23" s="204">
        <f t="shared" si="0"/>
        <v>1232.75</v>
      </c>
      <c r="I23" s="204">
        <f t="shared" ref="I23:I29" si="8">ROUND(H23*F23,2)</f>
        <v>306030.19</v>
      </c>
      <c r="J23" s="217">
        <f t="shared" ref="J23:J29" si="9">I23/$I$220</f>
        <v>5.0851676824070803E-2</v>
      </c>
      <c r="K23" s="228"/>
    </row>
    <row r="24" spans="1:13" ht="26.4">
      <c r="A24" s="145" t="s">
        <v>992</v>
      </c>
      <c r="B24" s="145" t="s">
        <v>303</v>
      </c>
      <c r="C24" s="145" t="s">
        <v>14</v>
      </c>
      <c r="D24" s="149" t="s">
        <v>304</v>
      </c>
      <c r="E24" s="145" t="s">
        <v>22</v>
      </c>
      <c r="F24" s="175">
        <v>143.5</v>
      </c>
      <c r="G24" s="201">
        <v>15.15</v>
      </c>
      <c r="H24" s="204">
        <f t="shared" si="0"/>
        <v>18.89</v>
      </c>
      <c r="I24" s="204">
        <f t="shared" si="8"/>
        <v>2710.72</v>
      </c>
      <c r="J24" s="217">
        <f t="shared" si="9"/>
        <v>4.5042829728839893E-4</v>
      </c>
      <c r="K24" s="228"/>
    </row>
    <row r="25" spans="1:13" ht="26.4">
      <c r="A25" s="145" t="s">
        <v>993</v>
      </c>
      <c r="B25" s="145" t="s">
        <v>305</v>
      </c>
      <c r="C25" s="145" t="s">
        <v>14</v>
      </c>
      <c r="D25" s="149" t="s">
        <v>306</v>
      </c>
      <c r="E25" s="145" t="s">
        <v>22</v>
      </c>
      <c r="F25" s="175">
        <v>8213.5</v>
      </c>
      <c r="G25" s="201">
        <v>13.93</v>
      </c>
      <c r="H25" s="204">
        <f t="shared" si="0"/>
        <v>17.37</v>
      </c>
      <c r="I25" s="204">
        <f t="shared" si="8"/>
        <v>142668.5</v>
      </c>
      <c r="J25" s="217">
        <f t="shared" si="9"/>
        <v>2.3706590696084415E-2</v>
      </c>
      <c r="K25" s="228"/>
    </row>
    <row r="26" spans="1:13" ht="26.4">
      <c r="A26" s="145" t="s">
        <v>994</v>
      </c>
      <c r="B26" s="145" t="s">
        <v>307</v>
      </c>
      <c r="C26" s="145" t="s">
        <v>14</v>
      </c>
      <c r="D26" s="149" t="s">
        <v>308</v>
      </c>
      <c r="E26" s="145" t="s">
        <v>22</v>
      </c>
      <c r="F26" s="175">
        <v>2461</v>
      </c>
      <c r="G26" s="201">
        <v>10.45</v>
      </c>
      <c r="H26" s="204">
        <f t="shared" si="0"/>
        <v>13.03</v>
      </c>
      <c r="I26" s="204">
        <f t="shared" si="8"/>
        <v>32066.83</v>
      </c>
      <c r="J26" s="217">
        <f t="shared" si="9"/>
        <v>5.3284026518181701E-3</v>
      </c>
      <c r="K26" s="228"/>
    </row>
    <row r="27" spans="1:13" ht="26.4">
      <c r="A27" s="145" t="s">
        <v>995</v>
      </c>
      <c r="B27" s="145" t="s">
        <v>337</v>
      </c>
      <c r="C27" s="145" t="s">
        <v>14</v>
      </c>
      <c r="D27" s="149" t="s">
        <v>338</v>
      </c>
      <c r="E27" s="145" t="s">
        <v>22</v>
      </c>
      <c r="F27" s="175">
        <v>1207.5</v>
      </c>
      <c r="G27" s="201">
        <v>12.36</v>
      </c>
      <c r="H27" s="204">
        <f t="shared" si="0"/>
        <v>15.41</v>
      </c>
      <c r="I27" s="204">
        <f t="shared" si="8"/>
        <v>18607.580000000002</v>
      </c>
      <c r="J27" s="217">
        <f t="shared" si="9"/>
        <v>3.0919388856310011E-3</v>
      </c>
      <c r="K27" s="228"/>
    </row>
    <row r="28" spans="1:13" ht="28.8" customHeight="1">
      <c r="A28" s="145" t="s">
        <v>996</v>
      </c>
      <c r="B28" s="145" t="s">
        <v>309</v>
      </c>
      <c r="C28" s="145" t="s">
        <v>14</v>
      </c>
      <c r="D28" s="149" t="s">
        <v>310</v>
      </c>
      <c r="E28" s="145" t="s">
        <v>22</v>
      </c>
      <c r="F28" s="175">
        <v>2595.5</v>
      </c>
      <c r="G28" s="205">
        <v>19.809999999999999</v>
      </c>
      <c r="H28" s="204">
        <f t="shared" si="0"/>
        <v>24.7</v>
      </c>
      <c r="I28" s="204">
        <f t="shared" si="8"/>
        <v>64108.85</v>
      </c>
      <c r="J28" s="217">
        <f t="shared" si="9"/>
        <v>1.0652682736179824E-2</v>
      </c>
      <c r="K28" s="228"/>
    </row>
    <row r="29" spans="1:13" ht="26.4">
      <c r="A29" s="145" t="s">
        <v>997</v>
      </c>
      <c r="B29" s="145" t="s">
        <v>311</v>
      </c>
      <c r="C29" s="145" t="s">
        <v>14</v>
      </c>
      <c r="D29" s="149" t="s">
        <v>312</v>
      </c>
      <c r="E29" s="145" t="s">
        <v>12</v>
      </c>
      <c r="F29" s="175">
        <v>1690.7</v>
      </c>
      <c r="G29" s="205">
        <v>75.64</v>
      </c>
      <c r="H29" s="204">
        <f t="shared" si="0"/>
        <v>94.29</v>
      </c>
      <c r="I29" s="204">
        <f t="shared" si="8"/>
        <v>159416.1</v>
      </c>
      <c r="J29" s="217">
        <f t="shared" si="9"/>
        <v>2.6489464969955266E-2</v>
      </c>
      <c r="K29" s="228"/>
    </row>
    <row r="30" spans="1:13">
      <c r="A30" s="144" t="s">
        <v>101</v>
      </c>
      <c r="B30" s="144" t="s">
        <v>1191</v>
      </c>
      <c r="C30" s="144"/>
      <c r="D30" s="165" t="s">
        <v>998</v>
      </c>
      <c r="E30" s="144"/>
      <c r="F30" s="174">
        <v>1</v>
      </c>
      <c r="G30" s="200" t="s">
        <v>75</v>
      </c>
      <c r="H30" s="200"/>
      <c r="I30" s="200">
        <f>SUM(I31:I48)</f>
        <v>998818.3600000001</v>
      </c>
      <c r="J30" s="218">
        <f>SUM(J31:J48)</f>
        <v>0.16596920862176509</v>
      </c>
      <c r="K30" s="230"/>
      <c r="M30" s="219"/>
    </row>
    <row r="31" spans="1:13" ht="26.4">
      <c r="A31" s="161" t="s">
        <v>102</v>
      </c>
      <c r="B31" s="161" t="s">
        <v>1343</v>
      </c>
      <c r="C31" s="161" t="s">
        <v>14</v>
      </c>
      <c r="D31" s="163" t="s">
        <v>1344</v>
      </c>
      <c r="E31" s="161" t="s">
        <v>21</v>
      </c>
      <c r="F31" s="177">
        <v>92.9</v>
      </c>
      <c r="G31" s="205">
        <v>852.26</v>
      </c>
      <c r="H31" s="204">
        <f t="shared" si="0"/>
        <v>1062.43</v>
      </c>
      <c r="I31" s="204">
        <f t="shared" ref="I31:I44" si="10">ROUND(H31*F31,2)</f>
        <v>98699.75</v>
      </c>
      <c r="J31" s="217">
        <f t="shared" ref="J31:J48" si="11">I31/$I$220</f>
        <v>1.6400498884167548E-2</v>
      </c>
      <c r="K31" s="228"/>
    </row>
    <row r="32" spans="1:13" ht="26.4">
      <c r="A32" s="161" t="s">
        <v>103</v>
      </c>
      <c r="B32" s="161" t="s">
        <v>311</v>
      </c>
      <c r="C32" s="161" t="s">
        <v>14</v>
      </c>
      <c r="D32" s="163" t="s">
        <v>312</v>
      </c>
      <c r="E32" s="161" t="s">
        <v>12</v>
      </c>
      <c r="F32" s="177">
        <v>684.15</v>
      </c>
      <c r="G32" s="205">
        <v>75.64</v>
      </c>
      <c r="H32" s="204">
        <f t="shared" si="0"/>
        <v>94.29</v>
      </c>
      <c r="I32" s="204">
        <f t="shared" si="10"/>
        <v>64508.5</v>
      </c>
      <c r="J32" s="155">
        <f t="shared" si="11"/>
        <v>1.0719090800831027E-2</v>
      </c>
      <c r="K32" s="228"/>
    </row>
    <row r="33" spans="1:11" ht="26.4">
      <c r="A33" s="161" t="s">
        <v>104</v>
      </c>
      <c r="B33" s="161" t="s">
        <v>313</v>
      </c>
      <c r="C33" s="161" t="s">
        <v>14</v>
      </c>
      <c r="D33" s="163" t="s">
        <v>314</v>
      </c>
      <c r="E33" s="161" t="s">
        <v>22</v>
      </c>
      <c r="F33" s="177">
        <v>1599.5</v>
      </c>
      <c r="G33" s="205">
        <v>11.96</v>
      </c>
      <c r="H33" s="204">
        <f t="shared" si="0"/>
        <v>14.91</v>
      </c>
      <c r="I33" s="204">
        <f t="shared" si="10"/>
        <v>23848.55</v>
      </c>
      <c r="J33" s="155">
        <f t="shared" si="11"/>
        <v>3.9628075822280596E-3</v>
      </c>
      <c r="K33" s="228"/>
    </row>
    <row r="34" spans="1:11" ht="26.4">
      <c r="A34" s="161" t="s">
        <v>105</v>
      </c>
      <c r="B34" s="161" t="s">
        <v>315</v>
      </c>
      <c r="C34" s="161" t="s">
        <v>14</v>
      </c>
      <c r="D34" s="163" t="s">
        <v>316</v>
      </c>
      <c r="E34" s="161" t="s">
        <v>22</v>
      </c>
      <c r="F34" s="177">
        <v>651</v>
      </c>
      <c r="G34" s="205">
        <v>13.79</v>
      </c>
      <c r="H34" s="204">
        <f t="shared" si="0"/>
        <v>17.190000000000001</v>
      </c>
      <c r="I34" s="204">
        <f t="shared" si="10"/>
        <v>11190.69</v>
      </c>
      <c r="J34" s="155">
        <f t="shared" si="11"/>
        <v>1.8595072313563605E-3</v>
      </c>
      <c r="K34" s="228"/>
    </row>
    <row r="35" spans="1:11" ht="26.4">
      <c r="A35" s="161" t="s">
        <v>106</v>
      </c>
      <c r="B35" s="161" t="s">
        <v>311</v>
      </c>
      <c r="C35" s="161" t="s">
        <v>14</v>
      </c>
      <c r="D35" s="163" t="s">
        <v>312</v>
      </c>
      <c r="E35" s="161" t="s">
        <v>12</v>
      </c>
      <c r="F35" s="177">
        <v>630.1</v>
      </c>
      <c r="G35" s="205">
        <v>75.64</v>
      </c>
      <c r="H35" s="204">
        <f t="shared" si="0"/>
        <v>94.29</v>
      </c>
      <c r="I35" s="204">
        <f t="shared" si="10"/>
        <v>59412.13</v>
      </c>
      <c r="J35" s="155">
        <f t="shared" si="11"/>
        <v>9.8722496437024122E-3</v>
      </c>
      <c r="K35" s="228"/>
    </row>
    <row r="36" spans="1:11" ht="26.4">
      <c r="A36" s="161" t="s">
        <v>108</v>
      </c>
      <c r="B36" s="161" t="s">
        <v>313</v>
      </c>
      <c r="C36" s="161" t="s">
        <v>14</v>
      </c>
      <c r="D36" s="163" t="s">
        <v>314</v>
      </c>
      <c r="E36" s="161" t="s">
        <v>22</v>
      </c>
      <c r="F36" s="177">
        <v>1432.5</v>
      </c>
      <c r="G36" s="205">
        <v>11.96</v>
      </c>
      <c r="H36" s="204">
        <f t="shared" si="0"/>
        <v>14.91</v>
      </c>
      <c r="I36" s="204">
        <f t="shared" si="10"/>
        <v>21358.58</v>
      </c>
      <c r="J36" s="155">
        <f t="shared" si="11"/>
        <v>3.5490603315348145E-3</v>
      </c>
      <c r="K36" s="228"/>
    </row>
    <row r="37" spans="1:11" ht="26.4">
      <c r="A37" s="161" t="s">
        <v>117</v>
      </c>
      <c r="B37" s="161" t="s">
        <v>315</v>
      </c>
      <c r="C37" s="161" t="s">
        <v>14</v>
      </c>
      <c r="D37" s="163" t="s">
        <v>316</v>
      </c>
      <c r="E37" s="161" t="s">
        <v>22</v>
      </c>
      <c r="F37" s="177">
        <v>683</v>
      </c>
      <c r="G37" s="205">
        <v>13.79</v>
      </c>
      <c r="H37" s="204">
        <f t="shared" si="0"/>
        <v>17.190000000000001</v>
      </c>
      <c r="I37" s="204">
        <f t="shared" si="10"/>
        <v>11740.77</v>
      </c>
      <c r="J37" s="155">
        <f t="shared" si="11"/>
        <v>1.9509115806703443E-3</v>
      </c>
      <c r="K37" s="228"/>
    </row>
    <row r="38" spans="1:11">
      <c r="A38" s="161" t="s">
        <v>124</v>
      </c>
      <c r="B38" s="161" t="s">
        <v>999</v>
      </c>
      <c r="C38" s="161" t="s">
        <v>11</v>
      </c>
      <c r="D38" s="163" t="s">
        <v>978</v>
      </c>
      <c r="E38" s="161" t="s">
        <v>12</v>
      </c>
      <c r="F38" s="177">
        <v>1346.05</v>
      </c>
      <c r="G38" s="205">
        <v>159.03</v>
      </c>
      <c r="H38" s="204">
        <f t="shared" si="0"/>
        <v>198.25</v>
      </c>
      <c r="I38" s="204">
        <f t="shared" si="10"/>
        <v>266854.40999999997</v>
      </c>
      <c r="J38" s="155">
        <f t="shared" si="11"/>
        <v>4.4342011539443504E-2</v>
      </c>
      <c r="K38" s="228"/>
    </row>
    <row r="39" spans="1:11" ht="40.200000000000003">
      <c r="A39" s="186" t="s">
        <v>213</v>
      </c>
      <c r="B39" s="186" t="s">
        <v>341</v>
      </c>
      <c r="C39" s="186" t="s">
        <v>14</v>
      </c>
      <c r="D39" s="187" t="s">
        <v>342</v>
      </c>
      <c r="E39" s="186" t="s">
        <v>21</v>
      </c>
      <c r="F39" s="177">
        <v>49.1</v>
      </c>
      <c r="G39" s="205">
        <v>865.97</v>
      </c>
      <c r="H39" s="204">
        <f t="shared" si="0"/>
        <v>1079.52</v>
      </c>
      <c r="I39" s="204">
        <f t="shared" si="10"/>
        <v>53004.43</v>
      </c>
      <c r="J39" s="188">
        <f t="shared" si="11"/>
        <v>8.8075106073818507E-3</v>
      </c>
      <c r="K39" s="228"/>
    </row>
    <row r="40" spans="1:11" ht="26.4">
      <c r="A40" s="161" t="s">
        <v>220</v>
      </c>
      <c r="B40" s="161" t="s">
        <v>311</v>
      </c>
      <c r="C40" s="161" t="s">
        <v>14</v>
      </c>
      <c r="D40" s="163" t="s">
        <v>312</v>
      </c>
      <c r="E40" s="161" t="s">
        <v>12</v>
      </c>
      <c r="F40" s="177">
        <v>48.2</v>
      </c>
      <c r="G40" s="205">
        <v>75.64</v>
      </c>
      <c r="H40" s="204">
        <f t="shared" si="0"/>
        <v>94.29</v>
      </c>
      <c r="I40" s="204">
        <f t="shared" si="10"/>
        <v>4544.78</v>
      </c>
      <c r="J40" s="155">
        <f t="shared" si="11"/>
        <v>7.5518589782433063E-4</v>
      </c>
      <c r="K40" s="228"/>
    </row>
    <row r="41" spans="1:11" ht="26.4">
      <c r="A41" s="161" t="s">
        <v>282</v>
      </c>
      <c r="B41" s="161" t="s">
        <v>343</v>
      </c>
      <c r="C41" s="161" t="s">
        <v>14</v>
      </c>
      <c r="D41" s="163" t="s">
        <v>321</v>
      </c>
      <c r="E41" s="161" t="s">
        <v>21</v>
      </c>
      <c r="F41" s="177">
        <v>368.5</v>
      </c>
      <c r="G41" s="205">
        <v>19.07</v>
      </c>
      <c r="H41" s="204">
        <f t="shared" si="0"/>
        <v>23.77</v>
      </c>
      <c r="I41" s="204">
        <f t="shared" si="10"/>
        <v>8759.25</v>
      </c>
      <c r="J41" s="155">
        <f t="shared" si="11"/>
        <v>1.4554856506844708E-3</v>
      </c>
      <c r="K41" s="228"/>
    </row>
    <row r="42" spans="1:11" ht="26.4">
      <c r="A42" s="161" t="s">
        <v>1000</v>
      </c>
      <c r="B42" s="161" t="s">
        <v>369</v>
      </c>
      <c r="C42" s="161" t="s">
        <v>14</v>
      </c>
      <c r="D42" s="163" t="s">
        <v>370</v>
      </c>
      <c r="E42" s="161" t="s">
        <v>22</v>
      </c>
      <c r="F42" s="177">
        <v>211</v>
      </c>
      <c r="G42" s="205">
        <v>13.42</v>
      </c>
      <c r="H42" s="204">
        <f t="shared" si="0"/>
        <v>16.73</v>
      </c>
      <c r="I42" s="204">
        <f t="shared" si="10"/>
        <v>3530.03</v>
      </c>
      <c r="J42" s="155">
        <f t="shared" si="11"/>
        <v>5.8656939937616831E-4</v>
      </c>
      <c r="K42" s="228"/>
    </row>
    <row r="43" spans="1:11" ht="26.4">
      <c r="A43" s="161" t="s">
        <v>1001</v>
      </c>
      <c r="B43" s="161" t="s">
        <v>371</v>
      </c>
      <c r="C43" s="161" t="s">
        <v>14</v>
      </c>
      <c r="D43" s="163" t="s">
        <v>372</v>
      </c>
      <c r="E43" s="161" t="s">
        <v>22</v>
      </c>
      <c r="F43" s="177">
        <v>53.5</v>
      </c>
      <c r="G43" s="206">
        <v>13.24</v>
      </c>
      <c r="H43" s="204">
        <f t="shared" si="0"/>
        <v>16.5</v>
      </c>
      <c r="I43" s="204">
        <f t="shared" si="10"/>
        <v>882.75</v>
      </c>
      <c r="J43" s="155">
        <f t="shared" si="11"/>
        <v>1.4668264499149088E-4</v>
      </c>
      <c r="K43" s="228"/>
    </row>
    <row r="44" spans="1:11" ht="26.4">
      <c r="A44" s="161" t="s">
        <v>1002</v>
      </c>
      <c r="B44" s="161" t="s">
        <v>317</v>
      </c>
      <c r="C44" s="161" t="s">
        <v>14</v>
      </c>
      <c r="D44" s="163" t="s">
        <v>318</v>
      </c>
      <c r="E44" s="161" t="s">
        <v>21</v>
      </c>
      <c r="F44" s="177">
        <v>69.25</v>
      </c>
      <c r="G44" s="206">
        <v>871.23</v>
      </c>
      <c r="H44" s="204">
        <f t="shared" si="0"/>
        <v>1086.08</v>
      </c>
      <c r="I44" s="204">
        <f t="shared" si="10"/>
        <v>75211.039999999994</v>
      </c>
      <c r="J44" s="155">
        <f t="shared" si="11"/>
        <v>1.2497484315786825E-2</v>
      </c>
      <c r="K44" s="228"/>
    </row>
    <row r="45" spans="1:11" ht="26.4">
      <c r="A45" s="161" t="s">
        <v>1003</v>
      </c>
      <c r="B45" s="161" t="s">
        <v>313</v>
      </c>
      <c r="C45" s="161" t="s">
        <v>14</v>
      </c>
      <c r="D45" s="163" t="s">
        <v>314</v>
      </c>
      <c r="E45" s="161" t="s">
        <v>22</v>
      </c>
      <c r="F45" s="177">
        <v>4247.3</v>
      </c>
      <c r="G45" s="206">
        <v>11.96</v>
      </c>
      <c r="H45" s="204">
        <f t="shared" si="0"/>
        <v>14.91</v>
      </c>
      <c r="I45" s="204">
        <f t="shared" ref="I45:I46" si="12">ROUND(H45*F45,2)</f>
        <v>63327.24</v>
      </c>
      <c r="J45" s="155">
        <f t="shared" si="11"/>
        <v>1.0522806075571725E-2</v>
      </c>
      <c r="K45" s="228"/>
    </row>
    <row r="46" spans="1:11" ht="26.4">
      <c r="A46" s="161" t="s">
        <v>1004</v>
      </c>
      <c r="B46" s="161" t="s">
        <v>363</v>
      </c>
      <c r="C46" s="161" t="s">
        <v>14</v>
      </c>
      <c r="D46" s="163" t="s">
        <v>364</v>
      </c>
      <c r="E46" s="161" t="s">
        <v>22</v>
      </c>
      <c r="F46" s="177">
        <v>254</v>
      </c>
      <c r="G46" s="205">
        <v>10.62</v>
      </c>
      <c r="H46" s="204">
        <f t="shared" si="0"/>
        <v>13.24</v>
      </c>
      <c r="I46" s="204">
        <f t="shared" si="12"/>
        <v>3362.96</v>
      </c>
      <c r="J46" s="155">
        <f t="shared" si="11"/>
        <v>5.5880811985339473E-4</v>
      </c>
      <c r="K46" s="228"/>
    </row>
    <row r="47" spans="1:11" ht="26.4">
      <c r="A47" s="161" t="s">
        <v>1005</v>
      </c>
      <c r="B47" s="161" t="s">
        <v>365</v>
      </c>
      <c r="C47" s="161" t="s">
        <v>14</v>
      </c>
      <c r="D47" s="163" t="s">
        <v>366</v>
      </c>
      <c r="E47" s="161" t="s">
        <v>22</v>
      </c>
      <c r="F47" s="177">
        <v>26.35</v>
      </c>
      <c r="G47" s="206">
        <v>14.91</v>
      </c>
      <c r="H47" s="204">
        <f t="shared" ref="H47:H48" si="13">ROUND(G47*$H$8+G47,2)</f>
        <v>18.59</v>
      </c>
      <c r="I47" s="204">
        <f t="shared" ref="I47:I48" si="14">ROUND(H47*F47,2)</f>
        <v>489.85</v>
      </c>
      <c r="J47" s="155">
        <f t="shared" si="11"/>
        <v>8.1396197846595082E-5</v>
      </c>
      <c r="K47" s="228"/>
    </row>
    <row r="48" spans="1:11">
      <c r="A48" s="161" t="s">
        <v>1006</v>
      </c>
      <c r="B48" s="161" t="s">
        <v>344</v>
      </c>
      <c r="C48" s="161" t="s">
        <v>13</v>
      </c>
      <c r="D48" s="163" t="s">
        <v>345</v>
      </c>
      <c r="E48" s="161" t="s">
        <v>18</v>
      </c>
      <c r="F48" s="177">
        <v>5</v>
      </c>
      <c r="G48" s="206">
        <v>36594.36</v>
      </c>
      <c r="H48" s="204">
        <f t="shared" si="13"/>
        <v>45618.53</v>
      </c>
      <c r="I48" s="204">
        <f t="shared" si="14"/>
        <v>228092.65</v>
      </c>
      <c r="J48" s="155">
        <f t="shared" si="11"/>
        <v>3.7901142118514169E-2</v>
      </c>
      <c r="K48" s="228"/>
    </row>
    <row r="49" spans="1:20">
      <c r="A49" s="144" t="s">
        <v>290</v>
      </c>
      <c r="B49" s="144" t="s">
        <v>1191</v>
      </c>
      <c r="C49" s="144"/>
      <c r="D49" s="165" t="s">
        <v>940</v>
      </c>
      <c r="E49" s="144"/>
      <c r="F49" s="174">
        <v>1</v>
      </c>
      <c r="G49" s="200" t="s">
        <v>75</v>
      </c>
      <c r="H49" s="200"/>
      <c r="I49" s="200">
        <f>I50+I52+I59</f>
        <v>1163497.72</v>
      </c>
      <c r="J49" s="159">
        <f>J50+J52+J59</f>
        <v>0.19333324611857158</v>
      </c>
      <c r="K49" s="228"/>
    </row>
    <row r="50" spans="1:20">
      <c r="A50" s="169" t="s">
        <v>291</v>
      </c>
      <c r="B50" s="169" t="s">
        <v>1191</v>
      </c>
      <c r="C50" s="169"/>
      <c r="D50" s="170" t="s">
        <v>963</v>
      </c>
      <c r="E50" s="169"/>
      <c r="F50" s="178">
        <v>1</v>
      </c>
      <c r="G50" s="207" t="s">
        <v>75</v>
      </c>
      <c r="H50" s="207"/>
      <c r="I50" s="207">
        <f>I51</f>
        <v>736896.48</v>
      </c>
      <c r="J50" s="180">
        <f>SUM(J51)</f>
        <v>0.12244681367467489</v>
      </c>
      <c r="K50" s="228"/>
    </row>
    <row r="51" spans="1:20" ht="26.4">
      <c r="A51" s="161" t="s">
        <v>292</v>
      </c>
      <c r="B51" s="161" t="s">
        <v>1008</v>
      </c>
      <c r="C51" s="161" t="s">
        <v>14</v>
      </c>
      <c r="D51" s="163" t="s">
        <v>979</v>
      </c>
      <c r="E51" s="161" t="s">
        <v>12</v>
      </c>
      <c r="F51" s="177">
        <v>6185.65</v>
      </c>
      <c r="G51" s="205">
        <v>95.56</v>
      </c>
      <c r="H51" s="204">
        <f t="shared" ref="H51" si="15">ROUND(G51*$H$8+G51,2)</f>
        <v>119.13</v>
      </c>
      <c r="I51" s="204">
        <f t="shared" ref="I51" si="16">ROUND(H51*F51,2)</f>
        <v>736896.48</v>
      </c>
      <c r="J51" s="155">
        <f>I51/$I$220</f>
        <v>0.12244681367467489</v>
      </c>
      <c r="K51" s="228"/>
    </row>
    <row r="52" spans="1:20">
      <c r="A52" s="169" t="s">
        <v>293</v>
      </c>
      <c r="B52" s="169" t="s">
        <v>1191</v>
      </c>
      <c r="C52" s="169"/>
      <c r="D52" s="170" t="s">
        <v>962</v>
      </c>
      <c r="E52" s="169"/>
      <c r="F52" s="178">
        <v>1</v>
      </c>
      <c r="G52" s="207" t="s">
        <v>75</v>
      </c>
      <c r="H52" s="207"/>
      <c r="I52" s="207">
        <f>SUM(I53:I58)</f>
        <v>281980.75</v>
      </c>
      <c r="J52" s="180">
        <f>SUM(J53:J58)</f>
        <v>4.6855488243199482E-2</v>
      </c>
      <c r="K52" s="228"/>
    </row>
    <row r="53" spans="1:20" ht="52.8">
      <c r="A53" s="145" t="s">
        <v>319</v>
      </c>
      <c r="B53" s="145" t="s">
        <v>120</v>
      </c>
      <c r="C53" s="145" t="s">
        <v>14</v>
      </c>
      <c r="D53" s="149" t="s">
        <v>1017</v>
      </c>
      <c r="E53" s="145" t="s">
        <v>12</v>
      </c>
      <c r="F53" s="175">
        <v>288</v>
      </c>
      <c r="G53" s="201">
        <v>273.79000000000002</v>
      </c>
      <c r="H53" s="204">
        <f t="shared" ref="H53:H57" si="17">ROUND(G53*$H$8+G53,2)</f>
        <v>341.31</v>
      </c>
      <c r="I53" s="204">
        <f t="shared" ref="I53:I57" si="18">ROUND(H53*F53,2)</f>
        <v>98297.279999999999</v>
      </c>
      <c r="J53" s="155">
        <f t="shared" ref="J53:J58" si="19">I53/$I$220</f>
        <v>1.6333622232647043E-2</v>
      </c>
      <c r="K53" s="228"/>
    </row>
    <row r="54" spans="1:20" ht="26.4">
      <c r="A54" s="145" t="s">
        <v>367</v>
      </c>
      <c r="B54" s="145" t="s">
        <v>353</v>
      </c>
      <c r="C54" s="145" t="s">
        <v>14</v>
      </c>
      <c r="D54" s="149" t="s">
        <v>354</v>
      </c>
      <c r="E54" s="145" t="s">
        <v>77</v>
      </c>
      <c r="F54" s="175">
        <v>160</v>
      </c>
      <c r="G54" s="208">
        <v>92.26</v>
      </c>
      <c r="H54" s="204">
        <f t="shared" si="17"/>
        <v>115.01</v>
      </c>
      <c r="I54" s="204">
        <f t="shared" si="18"/>
        <v>18401.599999999999</v>
      </c>
      <c r="J54" s="155">
        <f t="shared" si="19"/>
        <v>3.0577121043052036E-3</v>
      </c>
      <c r="K54" s="231"/>
      <c r="M54" s="161"/>
      <c r="N54" s="163"/>
      <c r="O54" s="161"/>
      <c r="P54" s="161"/>
      <c r="Q54" s="162"/>
      <c r="R54" s="152"/>
      <c r="S54" s="152"/>
      <c r="T54" s="156"/>
    </row>
    <row r="55" spans="1:20">
      <c r="A55" s="145" t="s">
        <v>1022</v>
      </c>
      <c r="B55" s="145" t="s">
        <v>1355</v>
      </c>
      <c r="C55" s="145" t="s">
        <v>11</v>
      </c>
      <c r="D55" s="149" t="s">
        <v>1356</v>
      </c>
      <c r="E55" s="145" t="s">
        <v>12</v>
      </c>
      <c r="F55" s="175">
        <v>24</v>
      </c>
      <c r="G55" s="201">
        <v>745.44</v>
      </c>
      <c r="H55" s="204">
        <f t="shared" si="17"/>
        <v>929.27</v>
      </c>
      <c r="I55" s="204">
        <f t="shared" si="18"/>
        <v>22302.48</v>
      </c>
      <c r="J55" s="155">
        <f t="shared" si="19"/>
        <v>3.7059040003056647E-3</v>
      </c>
      <c r="K55" s="228"/>
    </row>
    <row r="56" spans="1:20">
      <c r="A56" s="145" t="s">
        <v>1023</v>
      </c>
      <c r="B56" s="145" t="s">
        <v>121</v>
      </c>
      <c r="C56" s="145" t="s">
        <v>11</v>
      </c>
      <c r="D56" s="149" t="s">
        <v>1025</v>
      </c>
      <c r="E56" s="145" t="s">
        <v>12</v>
      </c>
      <c r="F56" s="175">
        <v>67.95</v>
      </c>
      <c r="G56" s="201">
        <v>438.75</v>
      </c>
      <c r="H56" s="204">
        <f t="shared" si="17"/>
        <v>546.95000000000005</v>
      </c>
      <c r="I56" s="204">
        <f t="shared" si="18"/>
        <v>37165.25</v>
      </c>
      <c r="J56" s="155">
        <f t="shared" si="19"/>
        <v>6.1755844483375889E-3</v>
      </c>
      <c r="K56" s="228"/>
    </row>
    <row r="57" spans="1:20" ht="26.4">
      <c r="A57" s="145" t="s">
        <v>1024</v>
      </c>
      <c r="B57" s="145" t="s">
        <v>1277</v>
      </c>
      <c r="C57" s="145" t="s">
        <v>14</v>
      </c>
      <c r="D57" s="149" t="s">
        <v>1278</v>
      </c>
      <c r="E57" s="145" t="s">
        <v>12</v>
      </c>
      <c r="F57" s="175">
        <v>74.2</v>
      </c>
      <c r="G57" s="201">
        <v>684.21</v>
      </c>
      <c r="H57" s="204">
        <f t="shared" si="17"/>
        <v>852.94</v>
      </c>
      <c r="I57" s="204">
        <f t="shared" si="18"/>
        <v>63288.15</v>
      </c>
      <c r="J57" s="155">
        <f t="shared" si="19"/>
        <v>1.0516310663968534E-2</v>
      </c>
      <c r="K57" s="228"/>
    </row>
    <row r="58" spans="1:20">
      <c r="A58" s="145" t="s">
        <v>1279</v>
      </c>
      <c r="B58" s="145" t="s">
        <v>1357</v>
      </c>
      <c r="C58" s="145" t="s">
        <v>11</v>
      </c>
      <c r="D58" s="149" t="s">
        <v>1358</v>
      </c>
      <c r="E58" s="145" t="s">
        <v>12</v>
      </c>
      <c r="F58" s="175">
        <v>34.200000000000003</v>
      </c>
      <c r="G58" s="201">
        <v>997.47</v>
      </c>
      <c r="H58" s="204">
        <f t="shared" ref="H58" si="20">ROUND(G58*$H$8+G58,2)</f>
        <v>1243.45</v>
      </c>
      <c r="I58" s="204">
        <f t="shared" ref="I58" si="21">ROUND(H58*F58,2)</f>
        <v>42525.99</v>
      </c>
      <c r="J58" s="155">
        <f t="shared" si="19"/>
        <v>7.0663547936354477E-3</v>
      </c>
      <c r="K58" s="228"/>
    </row>
    <row r="59" spans="1:20">
      <c r="A59" s="169" t="s">
        <v>294</v>
      </c>
      <c r="B59" s="169" t="s">
        <v>1191</v>
      </c>
      <c r="C59" s="169"/>
      <c r="D59" s="170" t="s">
        <v>955</v>
      </c>
      <c r="E59" s="169"/>
      <c r="F59" s="178">
        <v>1</v>
      </c>
      <c r="G59" s="207" t="s">
        <v>75</v>
      </c>
      <c r="H59" s="207"/>
      <c r="I59" s="181">
        <f>SUM(I60:I63)</f>
        <v>144620.49</v>
      </c>
      <c r="J59" s="180">
        <f>SUM(J60:J63)</f>
        <v>2.4030944200697204E-2</v>
      </c>
      <c r="K59" s="228"/>
    </row>
    <row r="60" spans="1:20" ht="39.6">
      <c r="A60" s="145" t="s">
        <v>295</v>
      </c>
      <c r="B60" s="145" t="s">
        <v>118</v>
      </c>
      <c r="C60" s="145" t="s">
        <v>14</v>
      </c>
      <c r="D60" s="149" t="s">
        <v>119</v>
      </c>
      <c r="E60" s="145" t="s">
        <v>77</v>
      </c>
      <c r="F60" s="175">
        <v>114</v>
      </c>
      <c r="G60" s="201">
        <v>772.48</v>
      </c>
      <c r="H60" s="204">
        <f t="shared" ref="H60:H63" si="22">ROUND(G60*$H$8+G60,2)</f>
        <v>962.97</v>
      </c>
      <c r="I60" s="204">
        <f t="shared" ref="I60:I63" si="23">ROUND(H60*F60,2)</f>
        <v>109778.58</v>
      </c>
      <c r="J60" s="155">
        <f>I60/$I$220</f>
        <v>1.8241418836374944E-2</v>
      </c>
      <c r="K60" s="228"/>
    </row>
    <row r="61" spans="1:20">
      <c r="A61" s="145" t="s">
        <v>296</v>
      </c>
      <c r="B61" s="145" t="s">
        <v>1216</v>
      </c>
      <c r="C61" s="145" t="s">
        <v>14</v>
      </c>
      <c r="D61" s="149" t="s">
        <v>1217</v>
      </c>
      <c r="E61" s="145" t="s">
        <v>16</v>
      </c>
      <c r="F61" s="175">
        <v>333.35</v>
      </c>
      <c r="G61" s="201">
        <v>23.74</v>
      </c>
      <c r="H61" s="204">
        <f t="shared" si="22"/>
        <v>29.59</v>
      </c>
      <c r="I61" s="204">
        <f t="shared" si="23"/>
        <v>9863.83</v>
      </c>
      <c r="J61" s="155">
        <f>I61/$I$220</f>
        <v>1.6390288010721241E-3</v>
      </c>
      <c r="K61" s="228"/>
      <c r="M61" s="222"/>
    </row>
    <row r="62" spans="1:20">
      <c r="A62" s="145" t="s">
        <v>297</v>
      </c>
      <c r="B62" s="145" t="s">
        <v>1218</v>
      </c>
      <c r="C62" s="145" t="s">
        <v>14</v>
      </c>
      <c r="D62" s="149" t="s">
        <v>1219</v>
      </c>
      <c r="E62" s="145" t="s">
        <v>16</v>
      </c>
      <c r="F62" s="175">
        <v>484.65</v>
      </c>
      <c r="G62" s="201">
        <v>24.08</v>
      </c>
      <c r="H62" s="204">
        <f t="shared" si="22"/>
        <v>30.02</v>
      </c>
      <c r="I62" s="204">
        <f t="shared" si="23"/>
        <v>14549.19</v>
      </c>
      <c r="J62" s="155">
        <f>I62/$I$220</f>
        <v>2.4175742528278099E-3</v>
      </c>
      <c r="K62" s="228"/>
    </row>
    <row r="63" spans="1:20">
      <c r="A63" s="145" t="s">
        <v>298</v>
      </c>
      <c r="B63" s="145" t="s">
        <v>1280</v>
      </c>
      <c r="C63" s="145" t="s">
        <v>11</v>
      </c>
      <c r="D63" s="149" t="s">
        <v>1281</v>
      </c>
      <c r="E63" s="145" t="s">
        <v>12</v>
      </c>
      <c r="F63" s="175">
        <v>12.6</v>
      </c>
      <c r="G63" s="201">
        <v>663.96</v>
      </c>
      <c r="H63" s="204">
        <f t="shared" si="22"/>
        <v>827.69</v>
      </c>
      <c r="I63" s="204">
        <f t="shared" si="23"/>
        <v>10428.89</v>
      </c>
      <c r="J63" s="155">
        <f>I63/$I$220</f>
        <v>1.7329223104223272E-3</v>
      </c>
      <c r="K63" s="228"/>
    </row>
    <row r="64" spans="1:20">
      <c r="A64" s="144" t="s">
        <v>1026</v>
      </c>
      <c r="B64" s="144" t="s">
        <v>1191</v>
      </c>
      <c r="C64" s="144"/>
      <c r="D64" s="165" t="s">
        <v>941</v>
      </c>
      <c r="E64" s="144"/>
      <c r="F64" s="174">
        <v>1</v>
      </c>
      <c r="G64" s="200" t="s">
        <v>75</v>
      </c>
      <c r="H64" s="200"/>
      <c r="I64" s="200">
        <f>I65+I71</f>
        <v>359589.68999999994</v>
      </c>
      <c r="J64" s="159">
        <f>J65+J71</f>
        <v>5.9751420946893521E-2</v>
      </c>
      <c r="K64" s="228"/>
    </row>
    <row r="65" spans="1:13">
      <c r="A65" s="169" t="s">
        <v>1027</v>
      </c>
      <c r="B65" s="169" t="s">
        <v>1191</v>
      </c>
      <c r="C65" s="169"/>
      <c r="D65" s="170" t="s">
        <v>942</v>
      </c>
      <c r="E65" s="169"/>
      <c r="F65" s="178">
        <v>1</v>
      </c>
      <c r="G65" s="207" t="s">
        <v>75</v>
      </c>
      <c r="H65" s="207"/>
      <c r="I65" s="207">
        <f>SUM(I66:I70)</f>
        <v>278676.96999999997</v>
      </c>
      <c r="J65" s="180">
        <f>SUM(J66:J70)</f>
        <v>4.6306513800979159E-2</v>
      </c>
      <c r="K65" s="232"/>
      <c r="M65" s="219"/>
    </row>
    <row r="66" spans="1:13" ht="39.6">
      <c r="A66" s="145" t="s">
        <v>1028</v>
      </c>
      <c r="B66" s="145" t="s">
        <v>109</v>
      </c>
      <c r="C66" s="145" t="s">
        <v>14</v>
      </c>
      <c r="D66" s="149" t="s">
        <v>110</v>
      </c>
      <c r="E66" s="145" t="s">
        <v>12</v>
      </c>
      <c r="F66" s="175">
        <v>1376.45</v>
      </c>
      <c r="G66" s="201">
        <v>23.38</v>
      </c>
      <c r="H66" s="204">
        <f t="shared" ref="H66:H70" si="24">ROUND(G66*$H$8+G66,2)</f>
        <v>29.15</v>
      </c>
      <c r="I66" s="204">
        <f t="shared" ref="I66:I70" si="25">ROUND(H66*F66,2)</f>
        <v>40123.519999999997</v>
      </c>
      <c r="J66" s="155">
        <f>I66/$I$220</f>
        <v>6.6671470291350711E-3</v>
      </c>
      <c r="K66" s="228"/>
    </row>
    <row r="67" spans="1:13">
      <c r="A67" s="145" t="s">
        <v>1029</v>
      </c>
      <c r="B67" s="145" t="s">
        <v>111</v>
      </c>
      <c r="C67" s="145" t="s">
        <v>11</v>
      </c>
      <c r="D67" s="149" t="s">
        <v>112</v>
      </c>
      <c r="E67" s="145" t="s">
        <v>17</v>
      </c>
      <c r="F67" s="175">
        <v>79.150000000000006</v>
      </c>
      <c r="G67" s="201">
        <v>72.16</v>
      </c>
      <c r="H67" s="204">
        <f t="shared" si="24"/>
        <v>89.95</v>
      </c>
      <c r="I67" s="204">
        <f t="shared" si="25"/>
        <v>7119.54</v>
      </c>
      <c r="J67" s="155">
        <f>I67/$I$220</f>
        <v>1.183022326052358E-3</v>
      </c>
      <c r="K67" s="228"/>
    </row>
    <row r="68" spans="1:13">
      <c r="A68" s="145" t="s">
        <v>1030</v>
      </c>
      <c r="B68" s="145" t="s">
        <v>286</v>
      </c>
      <c r="C68" s="145" t="s">
        <v>11</v>
      </c>
      <c r="D68" s="149" t="s">
        <v>287</v>
      </c>
      <c r="E68" s="145" t="s">
        <v>12</v>
      </c>
      <c r="F68" s="175">
        <v>22.35</v>
      </c>
      <c r="G68" s="201">
        <v>625.33000000000004</v>
      </c>
      <c r="H68" s="204">
        <f t="shared" si="24"/>
        <v>779.54</v>
      </c>
      <c r="I68" s="204">
        <f t="shared" si="25"/>
        <v>17422.72</v>
      </c>
      <c r="J68" s="155">
        <f>I68/$I$220</f>
        <v>2.8950559643683357E-3</v>
      </c>
      <c r="K68" s="228"/>
    </row>
    <row r="69" spans="1:13" ht="39.6">
      <c r="A69" s="145" t="s">
        <v>1031</v>
      </c>
      <c r="B69" s="145" t="s">
        <v>1359</v>
      </c>
      <c r="C69" s="145" t="s">
        <v>14</v>
      </c>
      <c r="D69" s="149" t="s">
        <v>1360</v>
      </c>
      <c r="E69" s="145" t="s">
        <v>77</v>
      </c>
      <c r="F69" s="175">
        <v>22</v>
      </c>
      <c r="G69" s="201">
        <v>3023.93</v>
      </c>
      <c r="H69" s="204">
        <f t="shared" si="24"/>
        <v>3769.63</v>
      </c>
      <c r="I69" s="204">
        <f t="shared" si="25"/>
        <v>82931.86</v>
      </c>
      <c r="J69" s="155">
        <f>I69/$I$220</f>
        <v>1.3780418667645452E-2</v>
      </c>
      <c r="K69" s="228"/>
    </row>
    <row r="70" spans="1:13">
      <c r="A70" s="145" t="s">
        <v>1214</v>
      </c>
      <c r="B70" s="145" t="s">
        <v>1345</v>
      </c>
      <c r="C70" s="145" t="s">
        <v>11</v>
      </c>
      <c r="D70" s="149" t="s">
        <v>1346</v>
      </c>
      <c r="E70" s="145" t="s">
        <v>12</v>
      </c>
      <c r="F70" s="175">
        <v>1376.45</v>
      </c>
      <c r="G70" s="201">
        <v>76.39</v>
      </c>
      <c r="H70" s="204">
        <f t="shared" si="24"/>
        <v>95.23</v>
      </c>
      <c r="I70" s="204">
        <f t="shared" si="25"/>
        <v>131079.32999999999</v>
      </c>
      <c r="J70" s="155">
        <f>I70/$I$220</f>
        <v>2.1780869813777942E-2</v>
      </c>
      <c r="K70" s="228"/>
    </row>
    <row r="71" spans="1:13">
      <c r="A71" s="169" t="s">
        <v>1032</v>
      </c>
      <c r="B71" s="169" t="s">
        <v>1191</v>
      </c>
      <c r="C71" s="169"/>
      <c r="D71" s="170" t="s">
        <v>943</v>
      </c>
      <c r="E71" s="169"/>
      <c r="F71" s="178">
        <v>1</v>
      </c>
      <c r="G71" s="207" t="s">
        <v>75</v>
      </c>
      <c r="H71" s="207"/>
      <c r="I71" s="207">
        <f>I72</f>
        <v>80912.72</v>
      </c>
      <c r="J71" s="180">
        <f>J72</f>
        <v>1.3444907145914363E-2</v>
      </c>
      <c r="K71" s="228"/>
    </row>
    <row r="72" spans="1:13" ht="26.4" customHeight="1">
      <c r="A72" s="145" t="s">
        <v>1033</v>
      </c>
      <c r="B72" s="145" t="s">
        <v>339</v>
      </c>
      <c r="C72" s="145" t="s">
        <v>11</v>
      </c>
      <c r="D72" s="149" t="s">
        <v>340</v>
      </c>
      <c r="E72" s="145" t="s">
        <v>12</v>
      </c>
      <c r="F72" s="175">
        <v>1791.69</v>
      </c>
      <c r="G72" s="201">
        <v>36.229999999999997</v>
      </c>
      <c r="H72" s="204">
        <f t="shared" ref="H72" si="26">ROUND(G72*$H$8+G72,2)</f>
        <v>45.16</v>
      </c>
      <c r="I72" s="204">
        <f t="shared" ref="I72" si="27">ROUND(H72*F72,2)</f>
        <v>80912.72</v>
      </c>
      <c r="J72" s="155">
        <f>I72/$I$220</f>
        <v>1.3444907145914363E-2</v>
      </c>
      <c r="K72" s="228"/>
    </row>
    <row r="73" spans="1:13">
      <c r="A73" s="144" t="s">
        <v>1034</v>
      </c>
      <c r="B73" s="144" t="s">
        <v>1191</v>
      </c>
      <c r="C73" s="144"/>
      <c r="D73" s="165" t="s">
        <v>944</v>
      </c>
      <c r="E73" s="144"/>
      <c r="F73" s="174">
        <v>1</v>
      </c>
      <c r="G73" s="200" t="s">
        <v>75</v>
      </c>
      <c r="H73" s="200"/>
      <c r="I73" s="200">
        <f>I74+I78+I86+I89+I81</f>
        <v>1026761.52</v>
      </c>
      <c r="J73" s="159">
        <f>J74+J78+J86+J89+J81</f>
        <v>0.17061239935325243</v>
      </c>
      <c r="K73" s="228"/>
    </row>
    <row r="74" spans="1:13">
      <c r="A74" s="169" t="s">
        <v>1035</v>
      </c>
      <c r="B74" s="169" t="s">
        <v>1191</v>
      </c>
      <c r="C74" s="169"/>
      <c r="D74" s="170" t="s">
        <v>964</v>
      </c>
      <c r="E74" s="169"/>
      <c r="F74" s="178">
        <v>1</v>
      </c>
      <c r="G74" s="207" t="s">
        <v>75</v>
      </c>
      <c r="H74" s="207"/>
      <c r="I74" s="207">
        <f>SUM(I75:I77)</f>
        <v>337191.65</v>
      </c>
      <c r="J74" s="180">
        <f>SUM(J75:J77)</f>
        <v>5.6029638166009685E-2</v>
      </c>
      <c r="K74" s="228"/>
    </row>
    <row r="75" spans="1:13">
      <c r="A75" s="145" t="s">
        <v>1036</v>
      </c>
      <c r="B75" s="146" t="s">
        <v>107</v>
      </c>
      <c r="C75" s="146" t="s">
        <v>11</v>
      </c>
      <c r="D75" s="167" t="s">
        <v>299</v>
      </c>
      <c r="E75" s="146" t="s">
        <v>12</v>
      </c>
      <c r="F75" s="179">
        <v>151.6</v>
      </c>
      <c r="G75" s="201">
        <v>86.25</v>
      </c>
      <c r="H75" s="204">
        <f t="shared" ref="H75:H76" si="28">ROUND(G75*$H$8+G75,2)</f>
        <v>107.52</v>
      </c>
      <c r="I75" s="204">
        <f t="shared" ref="I75:I76" si="29">ROUND(H75*F75,2)</f>
        <v>16300.03</v>
      </c>
      <c r="J75" s="155">
        <f>I75/$I$220</f>
        <v>2.7085035557526493E-3</v>
      </c>
      <c r="K75" s="228"/>
    </row>
    <row r="76" spans="1:13" ht="26.4">
      <c r="A76" s="145" t="s">
        <v>1037</v>
      </c>
      <c r="B76" s="146" t="s">
        <v>1038</v>
      </c>
      <c r="C76" s="146" t="s">
        <v>14</v>
      </c>
      <c r="D76" s="167" t="s">
        <v>968</v>
      </c>
      <c r="E76" s="146" t="s">
        <v>12</v>
      </c>
      <c r="F76" s="179">
        <v>1447.8</v>
      </c>
      <c r="G76" s="201">
        <v>80.08</v>
      </c>
      <c r="H76" s="204">
        <f t="shared" si="28"/>
        <v>99.83</v>
      </c>
      <c r="I76" s="204">
        <f t="shared" si="29"/>
        <v>144533.87</v>
      </c>
      <c r="J76" s="155">
        <f>I76/$I$220</f>
        <v>2.4016550940194045E-2</v>
      </c>
      <c r="K76" s="228"/>
    </row>
    <row r="77" spans="1:13" ht="26.4">
      <c r="A77" s="145" t="s">
        <v>1039</v>
      </c>
      <c r="B77" s="146" t="s">
        <v>1348</v>
      </c>
      <c r="C77" s="146" t="s">
        <v>13</v>
      </c>
      <c r="D77" s="167" t="s">
        <v>1349</v>
      </c>
      <c r="E77" s="146" t="s">
        <v>12</v>
      </c>
      <c r="F77" s="179">
        <v>5331.25</v>
      </c>
      <c r="G77" s="201">
        <v>26.54</v>
      </c>
      <c r="H77" s="204">
        <f t="shared" ref="H77" si="30">ROUND(G77*$H$8+G77,2)</f>
        <v>33.08</v>
      </c>
      <c r="I77" s="204">
        <f t="shared" ref="I77" si="31">ROUND(H77*F77,2)</f>
        <v>176357.75</v>
      </c>
      <c r="J77" s="155">
        <f>I77/$I$220</f>
        <v>2.9304583670062986E-2</v>
      </c>
      <c r="K77" s="155"/>
    </row>
    <row r="78" spans="1:13">
      <c r="A78" s="169" t="s">
        <v>1047</v>
      </c>
      <c r="B78" s="169" t="s">
        <v>1191</v>
      </c>
      <c r="C78" s="169"/>
      <c r="D78" s="170" t="s">
        <v>1193</v>
      </c>
      <c r="E78" s="169"/>
      <c r="F78" s="178">
        <v>1</v>
      </c>
      <c r="G78" s="207" t="s">
        <v>75</v>
      </c>
      <c r="H78" s="207"/>
      <c r="I78" s="207">
        <f>SUM(I79:I80)</f>
        <v>162702.85</v>
      </c>
      <c r="J78" s="180">
        <f>SUM(J79:J80)</f>
        <v>2.7035609612748562E-2</v>
      </c>
      <c r="K78" s="228"/>
    </row>
    <row r="79" spans="1:13" ht="34.799999999999997" customHeight="1">
      <c r="A79" s="145" t="s">
        <v>1048</v>
      </c>
      <c r="B79" s="146" t="s">
        <v>1049</v>
      </c>
      <c r="C79" s="146" t="s">
        <v>14</v>
      </c>
      <c r="D79" s="167" t="s">
        <v>969</v>
      </c>
      <c r="E79" s="146" t="s">
        <v>12</v>
      </c>
      <c r="F79" s="179">
        <v>1105.0999999999999</v>
      </c>
      <c r="G79" s="201">
        <v>80.53</v>
      </c>
      <c r="H79" s="204">
        <f t="shared" ref="H79:H80" si="32">ROUND(G79*$H$8+G79,2)</f>
        <v>100.39</v>
      </c>
      <c r="I79" s="204">
        <f t="shared" ref="I79:I80" si="33">ROUND(H79*F79,2)</f>
        <v>110940.99</v>
      </c>
      <c r="J79" s="155">
        <f>I79/$I$220</f>
        <v>1.843457134089441E-2</v>
      </c>
      <c r="K79" s="228"/>
    </row>
    <row r="80" spans="1:13" ht="34.799999999999997" customHeight="1">
      <c r="A80" s="145" t="s">
        <v>1194</v>
      </c>
      <c r="B80" s="146" t="s">
        <v>1038</v>
      </c>
      <c r="C80" s="146" t="s">
        <v>14</v>
      </c>
      <c r="D80" s="167" t="s">
        <v>968</v>
      </c>
      <c r="E80" s="146" t="s">
        <v>12</v>
      </c>
      <c r="F80" s="179">
        <v>518.5</v>
      </c>
      <c r="G80" s="201">
        <v>80.08</v>
      </c>
      <c r="H80" s="204">
        <f t="shared" si="32"/>
        <v>99.83</v>
      </c>
      <c r="I80" s="204">
        <f t="shared" si="33"/>
        <v>51761.86</v>
      </c>
      <c r="J80" s="155">
        <f>I80/$I$220</f>
        <v>8.6010382718541521E-3</v>
      </c>
      <c r="K80" s="228"/>
    </row>
    <row r="81" spans="1:11">
      <c r="A81" s="169" t="s">
        <v>1052</v>
      </c>
      <c r="B81" s="169" t="s">
        <v>1191</v>
      </c>
      <c r="C81" s="169"/>
      <c r="D81" s="170" t="s">
        <v>1221</v>
      </c>
      <c r="E81" s="169"/>
      <c r="F81" s="178">
        <v>1</v>
      </c>
      <c r="G81" s="207" t="s">
        <v>75</v>
      </c>
      <c r="H81" s="207"/>
      <c r="I81" s="207">
        <f>SUM(I82:I85)</f>
        <v>98103.75</v>
      </c>
      <c r="J81" s="180">
        <f>SUM(J82:J85)</f>
        <v>1.6301464212499544E-2</v>
      </c>
      <c r="K81" s="228"/>
    </row>
    <row r="82" spans="1:11">
      <c r="A82" s="145" t="s">
        <v>1053</v>
      </c>
      <c r="B82" s="146" t="s">
        <v>1282</v>
      </c>
      <c r="C82" s="146" t="s">
        <v>11</v>
      </c>
      <c r="D82" s="167" t="s">
        <v>1283</v>
      </c>
      <c r="E82" s="146" t="s">
        <v>12</v>
      </c>
      <c r="F82" s="179">
        <v>39.299999999999997</v>
      </c>
      <c r="G82" s="201">
        <v>36.909999999999997</v>
      </c>
      <c r="H82" s="204">
        <f t="shared" ref="H82" si="34">ROUND(G82*$H$8+G82,2)</f>
        <v>46.01</v>
      </c>
      <c r="I82" s="204">
        <f t="shared" ref="I82" si="35">ROUND(H82*F82,2)</f>
        <v>1808.19</v>
      </c>
      <c r="J82" s="155">
        <f>I82/$I$220</f>
        <v>3.0045889758953712E-4</v>
      </c>
      <c r="K82" s="228"/>
    </row>
    <row r="83" spans="1:11">
      <c r="A83" s="145" t="s">
        <v>1274</v>
      </c>
      <c r="B83" s="146" t="s">
        <v>1211</v>
      </c>
      <c r="C83" s="146" t="s">
        <v>11</v>
      </c>
      <c r="D83" s="167" t="s">
        <v>1212</v>
      </c>
      <c r="E83" s="146" t="s">
        <v>12</v>
      </c>
      <c r="F83" s="179">
        <v>25.94</v>
      </c>
      <c r="G83" s="201">
        <v>55.54</v>
      </c>
      <c r="H83" s="204">
        <f t="shared" ref="H83:H84" si="36">ROUND(G83*$H$8+G83,2)</f>
        <v>69.239999999999995</v>
      </c>
      <c r="I83" s="204">
        <f t="shared" ref="I83:I84" si="37">ROUND(H83*F83,2)</f>
        <v>1796.09</v>
      </c>
      <c r="J83" s="155">
        <f>I83/$I$220</f>
        <v>2.984482943560089E-4</v>
      </c>
      <c r="K83" s="228"/>
    </row>
    <row r="84" spans="1:11">
      <c r="A84" s="145" t="s">
        <v>1284</v>
      </c>
      <c r="B84" s="146" t="s">
        <v>346</v>
      </c>
      <c r="C84" s="146" t="s">
        <v>13</v>
      </c>
      <c r="D84" s="167" t="s">
        <v>1347</v>
      </c>
      <c r="E84" s="146" t="s">
        <v>12</v>
      </c>
      <c r="F84" s="179">
        <v>3009.35</v>
      </c>
      <c r="G84" s="201">
        <v>20.52</v>
      </c>
      <c r="H84" s="204">
        <f t="shared" si="36"/>
        <v>25.58</v>
      </c>
      <c r="I84" s="204">
        <f t="shared" si="37"/>
        <v>76979.17</v>
      </c>
      <c r="J84" s="155">
        <f>I84/$I$220</f>
        <v>1.2791286621183376E-2</v>
      </c>
      <c r="K84" s="228"/>
    </row>
    <row r="85" spans="1:11" ht="22.8" customHeight="1">
      <c r="A85" s="145" t="s">
        <v>1285</v>
      </c>
      <c r="B85" s="146" t="s">
        <v>348</v>
      </c>
      <c r="C85" s="146" t="s">
        <v>13</v>
      </c>
      <c r="D85" s="167" t="s">
        <v>1040</v>
      </c>
      <c r="E85" s="146" t="s">
        <v>12</v>
      </c>
      <c r="F85" s="179">
        <v>340.2</v>
      </c>
      <c r="G85" s="205">
        <v>41.31</v>
      </c>
      <c r="H85" s="204">
        <f t="shared" ref="H85" si="38">ROUND(G85*$H$8+G85,2)</f>
        <v>51.5</v>
      </c>
      <c r="I85" s="204">
        <f t="shared" ref="I85" si="39">ROUND(H85*F85,2)</f>
        <v>17520.3</v>
      </c>
      <c r="J85" s="155">
        <f>I85/$I$220</f>
        <v>2.911270399370623E-3</v>
      </c>
      <c r="K85" s="228"/>
    </row>
    <row r="86" spans="1:11">
      <c r="A86" s="169" t="s">
        <v>1054</v>
      </c>
      <c r="B86" s="169" t="s">
        <v>1191</v>
      </c>
      <c r="C86" s="169"/>
      <c r="D86" s="170" t="s">
        <v>565</v>
      </c>
      <c r="E86" s="169"/>
      <c r="F86" s="178">
        <v>1</v>
      </c>
      <c r="G86" s="207" t="s">
        <v>75</v>
      </c>
      <c r="H86" s="207"/>
      <c r="I86" s="207">
        <f>SUM(I87:I88)</f>
        <v>138271.85</v>
      </c>
      <c r="J86" s="180">
        <f>SUM(J87:J88)</f>
        <v>2.2976018902142941E-2</v>
      </c>
      <c r="K86" s="228"/>
    </row>
    <row r="87" spans="1:11" ht="26.4" customHeight="1">
      <c r="A87" s="145" t="s">
        <v>1055</v>
      </c>
      <c r="B87" s="145" t="s">
        <v>1348</v>
      </c>
      <c r="C87" s="145" t="s">
        <v>13</v>
      </c>
      <c r="D87" s="149" t="s">
        <v>1349</v>
      </c>
      <c r="E87" s="145" t="s">
        <v>12</v>
      </c>
      <c r="F87" s="175">
        <v>1281.25</v>
      </c>
      <c r="G87" s="201">
        <v>26.54</v>
      </c>
      <c r="H87" s="204">
        <f t="shared" ref="H87:H88" si="40">ROUND(G87*$H$8+G87,2)</f>
        <v>33.08</v>
      </c>
      <c r="I87" s="204">
        <f t="shared" ref="I87:I88" si="41">ROUND(H87*F87,2)</f>
        <v>42383.75</v>
      </c>
      <c r="J87" s="155">
        <f>I87/$I$220</f>
        <v>7.0427194048803187E-3</v>
      </c>
      <c r="K87" s="228"/>
    </row>
    <row r="88" spans="1:11" ht="16.8" customHeight="1">
      <c r="A88" s="145" t="s">
        <v>1056</v>
      </c>
      <c r="B88" s="145" t="s">
        <v>349</v>
      </c>
      <c r="C88" s="145" t="s">
        <v>14</v>
      </c>
      <c r="D88" s="149" t="s">
        <v>350</v>
      </c>
      <c r="E88" s="145" t="s">
        <v>12</v>
      </c>
      <c r="F88" s="151">
        <v>1422.25</v>
      </c>
      <c r="G88" s="201">
        <v>54.08</v>
      </c>
      <c r="H88" s="204">
        <f t="shared" si="40"/>
        <v>67.42</v>
      </c>
      <c r="I88" s="204">
        <f t="shared" si="41"/>
        <v>95888.1</v>
      </c>
      <c r="J88" s="155">
        <f>I88/$I$220</f>
        <v>1.5933299497262621E-2</v>
      </c>
      <c r="K88" s="228"/>
    </row>
    <row r="89" spans="1:11">
      <c r="A89" s="169" t="s">
        <v>1209</v>
      </c>
      <c r="B89" s="169" t="s">
        <v>1191</v>
      </c>
      <c r="C89" s="169"/>
      <c r="D89" s="170" t="s">
        <v>945</v>
      </c>
      <c r="E89" s="169"/>
      <c r="F89" s="178">
        <v>1</v>
      </c>
      <c r="G89" s="207" t="s">
        <v>75</v>
      </c>
      <c r="H89" s="207"/>
      <c r="I89" s="207">
        <f>SUM(I90:I93)</f>
        <v>290491.42000000004</v>
      </c>
      <c r="J89" s="180">
        <f>SUM(J90:J93)</f>
        <v>4.8269668459851686E-2</v>
      </c>
      <c r="K89" s="228"/>
    </row>
    <row r="90" spans="1:11" ht="26.4">
      <c r="A90" s="145" t="s">
        <v>1210</v>
      </c>
      <c r="B90" s="145" t="s">
        <v>1348</v>
      </c>
      <c r="C90" s="145" t="s">
        <v>13</v>
      </c>
      <c r="D90" s="149" t="s">
        <v>1349</v>
      </c>
      <c r="E90" s="145" t="s">
        <v>12</v>
      </c>
      <c r="F90" s="151">
        <v>8371.25</v>
      </c>
      <c r="G90" s="201">
        <v>26.54</v>
      </c>
      <c r="H90" s="204">
        <f t="shared" ref="H90:H93" si="42">ROUND(G90*$H$8+G90,2)</f>
        <v>33.08</v>
      </c>
      <c r="I90" s="204">
        <f t="shared" ref="I90:I93" si="43">ROUND(H90*F90,2)</f>
        <v>276920.95</v>
      </c>
      <c r="J90" s="155">
        <f>I90/$I$220</f>
        <v>4.6014723760471707E-2</v>
      </c>
      <c r="K90" s="228"/>
    </row>
    <row r="91" spans="1:11" ht="26.4">
      <c r="A91" s="145" t="s">
        <v>1213</v>
      </c>
      <c r="B91" s="145" t="s">
        <v>122</v>
      </c>
      <c r="C91" s="145" t="s">
        <v>14</v>
      </c>
      <c r="D91" s="149" t="s">
        <v>123</v>
      </c>
      <c r="E91" s="145" t="s">
        <v>12</v>
      </c>
      <c r="F91" s="151">
        <v>380.8</v>
      </c>
      <c r="G91" s="201">
        <v>17.739999999999998</v>
      </c>
      <c r="H91" s="204">
        <f t="shared" si="42"/>
        <v>22.11</v>
      </c>
      <c r="I91" s="204">
        <f t="shared" si="43"/>
        <v>8419.49</v>
      </c>
      <c r="J91" s="155">
        <f>I91/$I$220</f>
        <v>1.3990292412114501E-3</v>
      </c>
      <c r="K91" s="228"/>
    </row>
    <row r="92" spans="1:11" ht="39.6">
      <c r="A92" s="145" t="s">
        <v>1222</v>
      </c>
      <c r="B92" s="145" t="s">
        <v>351</v>
      </c>
      <c r="C92" s="145" t="s">
        <v>14</v>
      </c>
      <c r="D92" s="149" t="s">
        <v>352</v>
      </c>
      <c r="E92" s="145" t="s">
        <v>12</v>
      </c>
      <c r="F92" s="151">
        <v>135.9</v>
      </c>
      <c r="G92" s="201">
        <v>12.02</v>
      </c>
      <c r="H92" s="204">
        <f t="shared" si="42"/>
        <v>14.98</v>
      </c>
      <c r="I92" s="204">
        <f t="shared" si="43"/>
        <v>2035.78</v>
      </c>
      <c r="J92" s="155">
        <f>I92/$I$220</f>
        <v>3.3827651659108164E-4</v>
      </c>
      <c r="K92" s="228"/>
    </row>
    <row r="93" spans="1:11" ht="39.6">
      <c r="A93" s="145" t="s">
        <v>1223</v>
      </c>
      <c r="B93" s="145" t="s">
        <v>288</v>
      </c>
      <c r="C93" s="145" t="s">
        <v>14</v>
      </c>
      <c r="D93" s="149" t="s">
        <v>289</v>
      </c>
      <c r="E93" s="145" t="s">
        <v>12</v>
      </c>
      <c r="F93" s="151">
        <v>48</v>
      </c>
      <c r="G93" s="201">
        <v>52.06</v>
      </c>
      <c r="H93" s="204">
        <f t="shared" si="42"/>
        <v>64.900000000000006</v>
      </c>
      <c r="I93" s="204">
        <f t="shared" si="43"/>
        <v>3115.2</v>
      </c>
      <c r="J93" s="155">
        <f>I93/$I$220</f>
        <v>5.1763894157744812E-4</v>
      </c>
      <c r="K93" s="228"/>
    </row>
    <row r="94" spans="1:11">
      <c r="A94" s="144" t="s">
        <v>1057</v>
      </c>
      <c r="B94" s="144" t="s">
        <v>1191</v>
      </c>
      <c r="C94" s="144"/>
      <c r="D94" s="165" t="s">
        <v>946</v>
      </c>
      <c r="E94" s="144"/>
      <c r="F94" s="174">
        <v>1</v>
      </c>
      <c r="G94" s="200" t="s">
        <v>75</v>
      </c>
      <c r="H94" s="200"/>
      <c r="I94" s="200">
        <f>I95+I97+I100</f>
        <v>328488.32000000001</v>
      </c>
      <c r="J94" s="159">
        <f>J95+J97+J100</f>
        <v>5.4583444493244121E-2</v>
      </c>
      <c r="K94" s="228"/>
    </row>
    <row r="95" spans="1:11">
      <c r="A95" s="169" t="s">
        <v>1058</v>
      </c>
      <c r="B95" s="169" t="s">
        <v>1191</v>
      </c>
      <c r="C95" s="169"/>
      <c r="D95" s="170" t="s">
        <v>1286</v>
      </c>
      <c r="E95" s="169"/>
      <c r="F95" s="178">
        <v>1</v>
      </c>
      <c r="G95" s="207" t="s">
        <v>75</v>
      </c>
      <c r="H95" s="207"/>
      <c r="I95" s="207">
        <f>SUM(I96:I96)</f>
        <v>160921.03</v>
      </c>
      <c r="J95" s="180">
        <f>SUM(J96:J96)</f>
        <v>2.6739532500883664E-2</v>
      </c>
      <c r="K95" s="228"/>
    </row>
    <row r="96" spans="1:11" ht="26.4">
      <c r="A96" s="146" t="s">
        <v>1059</v>
      </c>
      <c r="B96" s="146" t="s">
        <v>347</v>
      </c>
      <c r="C96" s="146" t="s">
        <v>14</v>
      </c>
      <c r="D96" s="167" t="s">
        <v>368</v>
      </c>
      <c r="E96" s="146" t="s">
        <v>21</v>
      </c>
      <c r="F96" s="179">
        <v>138.1</v>
      </c>
      <c r="G96" s="205">
        <v>934.74</v>
      </c>
      <c r="H96" s="204">
        <f t="shared" ref="H96" si="44">ROUND(G96*$H$8+G96,2)</f>
        <v>1165.25</v>
      </c>
      <c r="I96" s="204">
        <f t="shared" ref="I96" si="45">ROUND(H96*F96,2)</f>
        <v>160921.03</v>
      </c>
      <c r="J96" s="155">
        <f>I96/$I$220</f>
        <v>2.6739532500883664E-2</v>
      </c>
      <c r="K96" s="228"/>
    </row>
    <row r="97" spans="1:20">
      <c r="A97" s="169" t="s">
        <v>1060</v>
      </c>
      <c r="B97" s="169" t="s">
        <v>1191</v>
      </c>
      <c r="C97" s="169"/>
      <c r="D97" s="170" t="s">
        <v>948</v>
      </c>
      <c r="E97" s="169"/>
      <c r="F97" s="178">
        <v>1</v>
      </c>
      <c r="G97" s="207" t="s">
        <v>75</v>
      </c>
      <c r="H97" s="207"/>
      <c r="I97" s="207">
        <f>SUM(I98:I99)</f>
        <v>54702.6</v>
      </c>
      <c r="J97" s="180">
        <f>SUM(J98:J99)</f>
        <v>9.0896879704463647E-3</v>
      </c>
      <c r="K97" s="228"/>
    </row>
    <row r="98" spans="1:20" ht="26.4">
      <c r="A98" s="146" t="s">
        <v>1061</v>
      </c>
      <c r="B98" s="146" t="s">
        <v>347</v>
      </c>
      <c r="C98" s="146" t="s">
        <v>14</v>
      </c>
      <c r="D98" s="167" t="s">
        <v>368</v>
      </c>
      <c r="E98" s="146" t="s">
        <v>21</v>
      </c>
      <c r="F98" s="179">
        <v>28.5</v>
      </c>
      <c r="G98" s="205">
        <v>934.74</v>
      </c>
      <c r="H98" s="204">
        <f>ROUND(G98*$H$8+G98,2)</f>
        <v>1165.25</v>
      </c>
      <c r="I98" s="204">
        <f>ROUND(H98*F98,2)</f>
        <v>33209.629999999997</v>
      </c>
      <c r="J98" s="155">
        <f>I98/$I$220</f>
        <v>5.5182966497748683E-3</v>
      </c>
      <c r="K98" s="228"/>
    </row>
    <row r="99" spans="1:20" ht="26.4">
      <c r="A99" s="146" t="s">
        <v>1287</v>
      </c>
      <c r="B99" s="146" t="s">
        <v>1288</v>
      </c>
      <c r="C99" s="146" t="s">
        <v>13</v>
      </c>
      <c r="D99" s="167" t="s">
        <v>1289</v>
      </c>
      <c r="E99" s="146" t="s">
        <v>16</v>
      </c>
      <c r="F99" s="179">
        <v>626.79999999999995</v>
      </c>
      <c r="G99" s="205">
        <v>27.51</v>
      </c>
      <c r="H99" s="204">
        <f>ROUND(G99*$H$8+G99,2)</f>
        <v>34.29</v>
      </c>
      <c r="I99" s="204">
        <f>ROUND(H99*F99,2)</f>
        <v>21492.97</v>
      </c>
      <c r="J99" s="155">
        <f>I99/$I$220</f>
        <v>3.5713913206714969E-3</v>
      </c>
      <c r="K99" s="228"/>
    </row>
    <row r="100" spans="1:20">
      <c r="A100" s="169" t="s">
        <v>1062</v>
      </c>
      <c r="B100" s="169" t="s">
        <v>1191</v>
      </c>
      <c r="C100" s="169"/>
      <c r="D100" s="170" t="s">
        <v>1290</v>
      </c>
      <c r="E100" s="169"/>
      <c r="F100" s="178">
        <v>1</v>
      </c>
      <c r="G100" s="207" t="s">
        <v>75</v>
      </c>
      <c r="H100" s="207"/>
      <c r="I100" s="207">
        <f>SUM(I101:I102)</f>
        <v>112864.69</v>
      </c>
      <c r="J100" s="180">
        <f>SUM(J101:J102)</f>
        <v>1.8754224021914099E-2</v>
      </c>
      <c r="K100" s="228"/>
    </row>
    <row r="101" spans="1:20" ht="31.2" customHeight="1">
      <c r="A101" s="146" t="s">
        <v>1063</v>
      </c>
      <c r="B101" s="146" t="s">
        <v>1064</v>
      </c>
      <c r="C101" s="146" t="s">
        <v>14</v>
      </c>
      <c r="D101" s="167" t="s">
        <v>970</v>
      </c>
      <c r="E101" s="146" t="s">
        <v>16</v>
      </c>
      <c r="F101" s="179">
        <v>4653.75</v>
      </c>
      <c r="G101" s="205">
        <v>9.6999999999999993</v>
      </c>
      <c r="H101" s="204">
        <f t="shared" ref="H101" si="46">ROUND(G101*$H$8+G101,2)</f>
        <v>12.09</v>
      </c>
      <c r="I101" s="204">
        <f t="shared" ref="I101" si="47">ROUND(H101*F101,2)</f>
        <v>56263.839999999997</v>
      </c>
      <c r="J101" s="155">
        <f>I101/$I$220</f>
        <v>9.3491122838607124E-3</v>
      </c>
      <c r="K101" s="228"/>
    </row>
    <row r="102" spans="1:20">
      <c r="A102" s="146" t="s">
        <v>1291</v>
      </c>
      <c r="B102" s="146" t="s">
        <v>1361</v>
      </c>
      <c r="C102" s="146" t="s">
        <v>11</v>
      </c>
      <c r="D102" s="167" t="s">
        <v>1362</v>
      </c>
      <c r="E102" s="146" t="s">
        <v>12</v>
      </c>
      <c r="F102" s="179">
        <v>50.8</v>
      </c>
      <c r="G102" s="205">
        <v>893.78</v>
      </c>
      <c r="H102" s="204">
        <f t="shared" ref="H102" si="48">ROUND(G102*$H$8+G102,2)</f>
        <v>1114.19</v>
      </c>
      <c r="I102" s="204">
        <f t="shared" ref="I102" si="49">ROUND(H102*F102,2)</f>
        <v>56600.85</v>
      </c>
      <c r="J102" s="155">
        <f>I102/$I$220</f>
        <v>9.4051117380533865E-3</v>
      </c>
      <c r="K102" s="228"/>
    </row>
    <row r="103" spans="1:20">
      <c r="A103" s="144" t="s">
        <v>1065</v>
      </c>
      <c r="B103" s="144" t="s">
        <v>1191</v>
      </c>
      <c r="C103" s="144"/>
      <c r="D103" s="165" t="s">
        <v>949</v>
      </c>
      <c r="E103" s="144"/>
      <c r="F103" s="174">
        <v>1</v>
      </c>
      <c r="G103" s="200" t="s">
        <v>75</v>
      </c>
      <c r="H103" s="200"/>
      <c r="I103" s="200">
        <f>I104+I143+I168+I203+I215</f>
        <v>1174908.8700000001</v>
      </c>
      <c r="J103" s="159">
        <f>J104+J143+J168+J203+J215</f>
        <v>0.19522938620851171</v>
      </c>
      <c r="K103" s="228"/>
    </row>
    <row r="104" spans="1:20">
      <c r="A104" s="169" t="s">
        <v>1066</v>
      </c>
      <c r="B104" s="169" t="s">
        <v>1191</v>
      </c>
      <c r="C104" s="169"/>
      <c r="D104" s="170" t="s">
        <v>950</v>
      </c>
      <c r="E104" s="169"/>
      <c r="F104" s="178">
        <v>1</v>
      </c>
      <c r="G104" s="207" t="s">
        <v>75</v>
      </c>
      <c r="H104" s="207"/>
      <c r="I104" s="207">
        <f>SUM(I105:I142)</f>
        <v>536688.10000000009</v>
      </c>
      <c r="J104" s="180">
        <f>SUM(J105:J142)</f>
        <v>8.9179076798026363E-2</v>
      </c>
      <c r="K104" s="228"/>
    </row>
    <row r="105" spans="1:20">
      <c r="A105" s="146" t="s">
        <v>1067</v>
      </c>
      <c r="B105" s="146" t="s">
        <v>221</v>
      </c>
      <c r="C105" s="146" t="s">
        <v>11</v>
      </c>
      <c r="D105" s="167" t="s">
        <v>222</v>
      </c>
      <c r="E105" s="146" t="s">
        <v>18</v>
      </c>
      <c r="F105" s="179">
        <v>5</v>
      </c>
      <c r="G105" s="205">
        <v>4357.22</v>
      </c>
      <c r="H105" s="204">
        <f t="shared" ref="H105:H135" si="50">ROUND(G105*$H$8+G105,2)</f>
        <v>5431.71</v>
      </c>
      <c r="I105" s="204">
        <f t="shared" ref="I105:I135" si="51">ROUND(H105*F105,2)</f>
        <v>27158.55</v>
      </c>
      <c r="J105" s="155">
        <f t="shared" ref="J105:J142" si="52">I105/$I$220</f>
        <v>4.5128155742097473E-3</v>
      </c>
      <c r="K105" s="228"/>
    </row>
    <row r="106" spans="1:20" ht="39.6">
      <c r="A106" s="146" t="s">
        <v>1069</v>
      </c>
      <c r="B106" s="146" t="s">
        <v>224</v>
      </c>
      <c r="C106" s="146" t="s">
        <v>14</v>
      </c>
      <c r="D106" s="167" t="s">
        <v>225</v>
      </c>
      <c r="E106" s="146" t="s">
        <v>77</v>
      </c>
      <c r="F106" s="179">
        <v>40</v>
      </c>
      <c r="G106" s="205">
        <v>520.26</v>
      </c>
      <c r="H106" s="204">
        <f t="shared" si="50"/>
        <v>648.55999999999995</v>
      </c>
      <c r="I106" s="204">
        <f t="shared" si="51"/>
        <v>25942.400000000001</v>
      </c>
      <c r="J106" s="155">
        <f t="shared" si="52"/>
        <v>4.3107333326845125E-3</v>
      </c>
      <c r="K106" s="228"/>
    </row>
    <row r="107" spans="1:20">
      <c r="A107" s="146" t="s">
        <v>1070</v>
      </c>
      <c r="B107" s="146" t="s">
        <v>226</v>
      </c>
      <c r="C107" s="146" t="s">
        <v>11</v>
      </c>
      <c r="D107" s="167" t="s">
        <v>227</v>
      </c>
      <c r="E107" s="146" t="s">
        <v>18</v>
      </c>
      <c r="F107" s="179">
        <v>50</v>
      </c>
      <c r="G107" s="205">
        <v>399.38</v>
      </c>
      <c r="H107" s="204">
        <f t="shared" si="50"/>
        <v>497.87</v>
      </c>
      <c r="I107" s="204">
        <f t="shared" si="51"/>
        <v>24893.5</v>
      </c>
      <c r="J107" s="155">
        <f t="shared" si="52"/>
        <v>4.1364422804822188E-3</v>
      </c>
      <c r="K107" s="228"/>
    </row>
    <row r="108" spans="1:20" s="84" customFormat="1" ht="26.4">
      <c r="A108" s="146" t="s">
        <v>1071</v>
      </c>
      <c r="B108" s="146" t="s">
        <v>1195</v>
      </c>
      <c r="C108" s="146" t="s">
        <v>14</v>
      </c>
      <c r="D108" s="167" t="s">
        <v>1196</v>
      </c>
      <c r="E108" s="146" t="s">
        <v>77</v>
      </c>
      <c r="F108" s="179">
        <v>40</v>
      </c>
      <c r="G108" s="205">
        <v>79.900000000000006</v>
      </c>
      <c r="H108" s="204">
        <f t="shared" si="50"/>
        <v>99.6</v>
      </c>
      <c r="I108" s="204">
        <f t="shared" si="51"/>
        <v>3984</v>
      </c>
      <c r="J108" s="155">
        <f t="shared" si="52"/>
        <v>6.6200357705590445E-4</v>
      </c>
      <c r="K108" s="228"/>
      <c r="L108" s="68"/>
      <c r="M108"/>
      <c r="N108"/>
      <c r="O108"/>
      <c r="P108"/>
      <c r="Q108"/>
      <c r="R108"/>
      <c r="S108"/>
      <c r="T108"/>
    </row>
    <row r="109" spans="1:20" s="84" customFormat="1">
      <c r="A109" s="146" t="s">
        <v>1072</v>
      </c>
      <c r="B109" s="146" t="s">
        <v>228</v>
      </c>
      <c r="C109" s="146" t="s">
        <v>13</v>
      </c>
      <c r="D109" s="167" t="s">
        <v>229</v>
      </c>
      <c r="E109" s="146" t="s">
        <v>230</v>
      </c>
      <c r="F109" s="179">
        <v>240</v>
      </c>
      <c r="G109" s="205">
        <v>38.15</v>
      </c>
      <c r="H109" s="204">
        <f t="shared" si="50"/>
        <v>47.56</v>
      </c>
      <c r="I109" s="204">
        <f t="shared" si="51"/>
        <v>11414.4</v>
      </c>
      <c r="J109" s="155">
        <f t="shared" si="52"/>
        <v>1.8966801279987238E-3</v>
      </c>
      <c r="K109" s="228"/>
      <c r="L109" s="68"/>
      <c r="M109"/>
      <c r="N109"/>
      <c r="O109"/>
      <c r="P109"/>
      <c r="Q109"/>
      <c r="R109"/>
      <c r="S109"/>
      <c r="T109"/>
    </row>
    <row r="110" spans="1:20" s="84" customFormat="1" ht="26.4">
      <c r="A110" s="146" t="s">
        <v>1073</v>
      </c>
      <c r="B110" s="146" t="s">
        <v>231</v>
      </c>
      <c r="C110" s="146" t="s">
        <v>14</v>
      </c>
      <c r="D110" s="167" t="s">
        <v>232</v>
      </c>
      <c r="E110" s="146" t="s">
        <v>77</v>
      </c>
      <c r="F110" s="179">
        <v>160</v>
      </c>
      <c r="G110" s="205">
        <v>50.66</v>
      </c>
      <c r="H110" s="204">
        <f t="shared" si="50"/>
        <v>63.15</v>
      </c>
      <c r="I110" s="204">
        <f t="shared" si="51"/>
        <v>10104</v>
      </c>
      <c r="J110" s="155">
        <f t="shared" si="52"/>
        <v>1.678936782774312E-3</v>
      </c>
      <c r="K110" s="228"/>
      <c r="L110" s="68"/>
      <c r="M110"/>
      <c r="N110"/>
      <c r="O110"/>
      <c r="P110"/>
      <c r="Q110"/>
      <c r="R110"/>
      <c r="S110"/>
      <c r="T110"/>
    </row>
    <row r="111" spans="1:20" s="84" customFormat="1" ht="26.4">
      <c r="A111" s="146" t="s">
        <v>1074</v>
      </c>
      <c r="B111" s="146" t="s">
        <v>233</v>
      </c>
      <c r="C111" s="146" t="s">
        <v>14</v>
      </c>
      <c r="D111" s="167" t="s">
        <v>234</v>
      </c>
      <c r="E111" s="146" t="s">
        <v>77</v>
      </c>
      <c r="F111" s="179">
        <v>40</v>
      </c>
      <c r="G111" s="205">
        <v>66.180000000000007</v>
      </c>
      <c r="H111" s="204">
        <f t="shared" si="50"/>
        <v>82.5</v>
      </c>
      <c r="I111" s="204">
        <f t="shared" si="51"/>
        <v>3300</v>
      </c>
      <c r="J111" s="155">
        <f t="shared" si="52"/>
        <v>5.4834633641678832E-4</v>
      </c>
      <c r="K111" s="228"/>
      <c r="L111" s="68"/>
      <c r="M111"/>
      <c r="N111"/>
      <c r="O111"/>
      <c r="P111"/>
      <c r="Q111"/>
      <c r="R111"/>
      <c r="S111"/>
      <c r="T111"/>
    </row>
    <row r="112" spans="1:20" s="84" customFormat="1" ht="26.4">
      <c r="A112" s="146" t="s">
        <v>1075</v>
      </c>
      <c r="B112" s="146" t="s">
        <v>235</v>
      </c>
      <c r="C112" s="146" t="s">
        <v>14</v>
      </c>
      <c r="D112" s="167" t="s">
        <v>236</v>
      </c>
      <c r="E112" s="146" t="s">
        <v>77</v>
      </c>
      <c r="F112" s="179">
        <v>120</v>
      </c>
      <c r="G112" s="205">
        <v>47.57</v>
      </c>
      <c r="H112" s="204">
        <f t="shared" si="50"/>
        <v>59.3</v>
      </c>
      <c r="I112" s="204">
        <f t="shared" si="51"/>
        <v>7116</v>
      </c>
      <c r="J112" s="155">
        <f t="shared" si="52"/>
        <v>1.1824340999823837E-3</v>
      </c>
      <c r="K112" s="228"/>
      <c r="L112" s="68"/>
      <c r="M112"/>
      <c r="N112"/>
      <c r="O112"/>
      <c r="P112"/>
      <c r="Q112"/>
      <c r="R112"/>
      <c r="S112"/>
      <c r="T112"/>
    </row>
    <row r="113" spans="1:20" s="84" customFormat="1" ht="26.4">
      <c r="A113" s="146" t="s">
        <v>1076</v>
      </c>
      <c r="B113" s="146" t="s">
        <v>237</v>
      </c>
      <c r="C113" s="146" t="s">
        <v>14</v>
      </c>
      <c r="D113" s="167" t="s">
        <v>238</v>
      </c>
      <c r="E113" s="146" t="s">
        <v>77</v>
      </c>
      <c r="F113" s="179">
        <v>360</v>
      </c>
      <c r="G113" s="205">
        <v>31.2</v>
      </c>
      <c r="H113" s="204">
        <f t="shared" si="50"/>
        <v>38.89</v>
      </c>
      <c r="I113" s="204">
        <f t="shared" si="51"/>
        <v>14000.4</v>
      </c>
      <c r="J113" s="155">
        <f t="shared" si="52"/>
        <v>2.3263842570816979E-3</v>
      </c>
      <c r="K113" s="228"/>
      <c r="L113" s="68"/>
      <c r="M113"/>
      <c r="N113"/>
      <c r="O113"/>
      <c r="P113"/>
      <c r="Q113"/>
      <c r="R113"/>
      <c r="S113"/>
      <c r="T113"/>
    </row>
    <row r="114" spans="1:20" s="226" customFormat="1" ht="26.4">
      <c r="A114" s="146" t="s">
        <v>1077</v>
      </c>
      <c r="B114" s="146" t="s">
        <v>239</v>
      </c>
      <c r="C114" s="146" t="s">
        <v>14</v>
      </c>
      <c r="D114" s="167" t="s">
        <v>240</v>
      </c>
      <c r="E114" s="146" t="s">
        <v>77</v>
      </c>
      <c r="F114" s="224">
        <v>40</v>
      </c>
      <c r="G114" s="205">
        <v>35.200000000000003</v>
      </c>
      <c r="H114" s="204">
        <f t="shared" si="50"/>
        <v>43.88</v>
      </c>
      <c r="I114" s="204">
        <f t="shared" si="51"/>
        <v>1755.2</v>
      </c>
      <c r="J114" s="225">
        <f t="shared" si="52"/>
        <v>2.9165378475113545E-4</v>
      </c>
      <c r="K114" s="228"/>
      <c r="L114" s="68"/>
      <c r="M114"/>
      <c r="N114"/>
      <c r="O114"/>
      <c r="P114"/>
      <c r="Q114"/>
      <c r="R114"/>
      <c r="S114"/>
      <c r="T114"/>
    </row>
    <row r="115" spans="1:20" s="84" customFormat="1">
      <c r="A115" s="146" t="s">
        <v>1078</v>
      </c>
      <c r="B115" s="146" t="s">
        <v>242</v>
      </c>
      <c r="C115" s="146" t="s">
        <v>14</v>
      </c>
      <c r="D115" s="167" t="s">
        <v>243</v>
      </c>
      <c r="E115" s="146" t="s">
        <v>77</v>
      </c>
      <c r="F115" s="179">
        <v>760</v>
      </c>
      <c r="G115" s="205">
        <v>10.76</v>
      </c>
      <c r="H115" s="204">
        <f t="shared" si="50"/>
        <v>13.41</v>
      </c>
      <c r="I115" s="204">
        <f t="shared" si="51"/>
        <v>10191.6</v>
      </c>
      <c r="J115" s="155">
        <f t="shared" si="52"/>
        <v>1.6934928855228304E-3</v>
      </c>
      <c r="K115" s="228"/>
      <c r="L115" s="68"/>
      <c r="M115"/>
      <c r="N115"/>
      <c r="O115"/>
      <c r="P115"/>
      <c r="Q115"/>
      <c r="R115"/>
      <c r="S115"/>
      <c r="T115"/>
    </row>
    <row r="116" spans="1:20" s="84" customFormat="1">
      <c r="A116" s="146" t="s">
        <v>1079</v>
      </c>
      <c r="B116" s="146" t="s">
        <v>244</v>
      </c>
      <c r="C116" s="146" t="s">
        <v>14</v>
      </c>
      <c r="D116" s="167" t="s">
        <v>245</v>
      </c>
      <c r="E116" s="146" t="s">
        <v>77</v>
      </c>
      <c r="F116" s="179">
        <v>240</v>
      </c>
      <c r="G116" s="205">
        <v>13.52</v>
      </c>
      <c r="H116" s="204">
        <f t="shared" si="50"/>
        <v>16.850000000000001</v>
      </c>
      <c r="I116" s="204">
        <f t="shared" si="51"/>
        <v>4044</v>
      </c>
      <c r="J116" s="155">
        <f t="shared" si="52"/>
        <v>6.7197351044530058E-4</v>
      </c>
      <c r="K116" s="228"/>
      <c r="L116" s="68"/>
      <c r="M116"/>
      <c r="N116"/>
      <c r="O116"/>
      <c r="P116"/>
      <c r="Q116"/>
      <c r="R116"/>
      <c r="S116"/>
      <c r="T116"/>
    </row>
    <row r="117" spans="1:20" s="84" customFormat="1" ht="26.4">
      <c r="A117" s="146" t="s">
        <v>1080</v>
      </c>
      <c r="B117" s="146" t="s">
        <v>246</v>
      </c>
      <c r="C117" s="146" t="s">
        <v>14</v>
      </c>
      <c r="D117" s="167" t="s">
        <v>247</v>
      </c>
      <c r="E117" s="146" t="s">
        <v>16</v>
      </c>
      <c r="F117" s="179">
        <v>66.86</v>
      </c>
      <c r="G117" s="205">
        <v>84.95</v>
      </c>
      <c r="H117" s="204">
        <f t="shared" si="50"/>
        <v>105.9</v>
      </c>
      <c r="I117" s="204">
        <f t="shared" si="51"/>
        <v>7080.47</v>
      </c>
      <c r="J117" s="155">
        <f t="shared" si="52"/>
        <v>1.1765302377602963E-3</v>
      </c>
      <c r="K117" s="228"/>
      <c r="L117" s="68"/>
      <c r="M117"/>
      <c r="N117"/>
      <c r="O117"/>
      <c r="P117"/>
      <c r="Q117"/>
      <c r="R117"/>
      <c r="S117"/>
      <c r="T117"/>
    </row>
    <row r="118" spans="1:20" s="84" customFormat="1" ht="26.4">
      <c r="A118" s="146" t="s">
        <v>1081</v>
      </c>
      <c r="B118" s="146" t="s">
        <v>248</v>
      </c>
      <c r="C118" s="146" t="s">
        <v>14</v>
      </c>
      <c r="D118" s="167" t="s">
        <v>249</v>
      </c>
      <c r="E118" s="146" t="s">
        <v>16</v>
      </c>
      <c r="F118" s="179">
        <v>172.8</v>
      </c>
      <c r="G118" s="205">
        <v>32.39</v>
      </c>
      <c r="H118" s="204">
        <f t="shared" si="50"/>
        <v>40.380000000000003</v>
      </c>
      <c r="I118" s="204">
        <f t="shared" si="51"/>
        <v>6977.66</v>
      </c>
      <c r="J118" s="155">
        <f t="shared" si="52"/>
        <v>1.1594467568975658E-3</v>
      </c>
      <c r="K118" s="228"/>
      <c r="L118" s="68"/>
      <c r="M118"/>
      <c r="N118"/>
      <c r="O118"/>
      <c r="P118"/>
      <c r="Q118"/>
      <c r="R118"/>
      <c r="S118"/>
      <c r="T118"/>
    </row>
    <row r="119" spans="1:20" s="84" customFormat="1" ht="26.4">
      <c r="A119" s="146" t="s">
        <v>1082</v>
      </c>
      <c r="B119" s="146" t="s">
        <v>250</v>
      </c>
      <c r="C119" s="146" t="s">
        <v>14</v>
      </c>
      <c r="D119" s="167" t="s">
        <v>251</v>
      </c>
      <c r="E119" s="146" t="s">
        <v>16</v>
      </c>
      <c r="F119" s="179">
        <v>2335.6</v>
      </c>
      <c r="G119" s="205">
        <v>10.44</v>
      </c>
      <c r="H119" s="204">
        <f t="shared" si="50"/>
        <v>13.01</v>
      </c>
      <c r="I119" s="204">
        <f t="shared" si="51"/>
        <v>30386.16</v>
      </c>
      <c r="J119" s="155">
        <f t="shared" si="52"/>
        <v>5.0491331859922294E-3</v>
      </c>
      <c r="K119" s="228"/>
      <c r="L119" s="68"/>
      <c r="M119"/>
      <c r="N119"/>
      <c r="O119"/>
      <c r="P119"/>
      <c r="Q119"/>
      <c r="R119"/>
      <c r="S119"/>
      <c r="T119"/>
    </row>
    <row r="120" spans="1:20" s="84" customFormat="1" ht="26.4">
      <c r="A120" s="146" t="s">
        <v>1083</v>
      </c>
      <c r="B120" s="146" t="s">
        <v>1197</v>
      </c>
      <c r="C120" s="146" t="s">
        <v>14</v>
      </c>
      <c r="D120" s="167" t="s">
        <v>1198</v>
      </c>
      <c r="E120" s="146" t="s">
        <v>16</v>
      </c>
      <c r="F120" s="179">
        <v>390.8</v>
      </c>
      <c r="G120" s="205">
        <v>8.18</v>
      </c>
      <c r="H120" s="204">
        <f t="shared" si="50"/>
        <v>10.199999999999999</v>
      </c>
      <c r="I120" s="204">
        <f t="shared" si="51"/>
        <v>3986.16</v>
      </c>
      <c r="J120" s="155">
        <f t="shared" si="52"/>
        <v>6.6236249465792269E-4</v>
      </c>
      <c r="K120" s="228"/>
      <c r="L120" s="68"/>
      <c r="M120"/>
      <c r="N120"/>
      <c r="O120"/>
      <c r="P120"/>
      <c r="Q120"/>
      <c r="R120"/>
      <c r="S120"/>
      <c r="T120"/>
    </row>
    <row r="121" spans="1:20" s="84" customFormat="1">
      <c r="A121" s="146" t="s">
        <v>1084</v>
      </c>
      <c r="B121" s="146" t="s">
        <v>252</v>
      </c>
      <c r="C121" s="146" t="s">
        <v>11</v>
      </c>
      <c r="D121" s="167" t="s">
        <v>253</v>
      </c>
      <c r="E121" s="146" t="s">
        <v>18</v>
      </c>
      <c r="F121" s="179">
        <v>80</v>
      </c>
      <c r="G121" s="205">
        <v>210.1</v>
      </c>
      <c r="H121" s="204">
        <f t="shared" si="50"/>
        <v>261.91000000000003</v>
      </c>
      <c r="I121" s="204">
        <f t="shared" si="51"/>
        <v>20952.8</v>
      </c>
      <c r="J121" s="155">
        <f t="shared" si="52"/>
        <v>3.481633672022328E-3</v>
      </c>
      <c r="K121" s="228"/>
      <c r="L121" s="68"/>
      <c r="M121"/>
      <c r="N121"/>
      <c r="O121"/>
      <c r="P121"/>
      <c r="Q121"/>
      <c r="R121"/>
      <c r="S121"/>
      <c r="T121"/>
    </row>
    <row r="122" spans="1:20" s="84" customFormat="1" ht="26.4">
      <c r="A122" s="146" t="s">
        <v>1085</v>
      </c>
      <c r="B122" s="146" t="s">
        <v>254</v>
      </c>
      <c r="C122" s="146" t="s">
        <v>14</v>
      </c>
      <c r="D122" s="167" t="s">
        <v>255</v>
      </c>
      <c r="E122" s="146" t="s">
        <v>77</v>
      </c>
      <c r="F122" s="179">
        <v>120</v>
      </c>
      <c r="G122" s="205">
        <v>11.25</v>
      </c>
      <c r="H122" s="204">
        <f t="shared" si="50"/>
        <v>14.02</v>
      </c>
      <c r="I122" s="204">
        <f t="shared" si="51"/>
        <v>1682.4</v>
      </c>
      <c r="J122" s="155">
        <f t="shared" si="52"/>
        <v>2.7955693223866813E-4</v>
      </c>
      <c r="K122" s="228"/>
      <c r="L122" s="68"/>
      <c r="M122"/>
      <c r="N122"/>
      <c r="O122"/>
      <c r="P122"/>
      <c r="Q122"/>
      <c r="R122"/>
      <c r="S122"/>
      <c r="T122"/>
    </row>
    <row r="123" spans="1:20" s="84" customFormat="1" ht="26.4">
      <c r="A123" s="146" t="s">
        <v>1086</v>
      </c>
      <c r="B123" s="146" t="s">
        <v>256</v>
      </c>
      <c r="C123" s="146" t="s">
        <v>14</v>
      </c>
      <c r="D123" s="167" t="s">
        <v>257</v>
      </c>
      <c r="E123" s="146" t="s">
        <v>77</v>
      </c>
      <c r="F123" s="179">
        <v>80</v>
      </c>
      <c r="G123" s="205">
        <v>11.25</v>
      </c>
      <c r="H123" s="204">
        <f t="shared" si="50"/>
        <v>14.02</v>
      </c>
      <c r="I123" s="204">
        <f t="shared" si="51"/>
        <v>1121.5999999999999</v>
      </c>
      <c r="J123" s="155">
        <f t="shared" si="52"/>
        <v>1.8637128815911206E-4</v>
      </c>
      <c r="K123" s="228"/>
      <c r="L123" s="68"/>
      <c r="M123"/>
      <c r="N123"/>
      <c r="O123"/>
      <c r="P123"/>
      <c r="Q123"/>
      <c r="R123"/>
      <c r="S123"/>
      <c r="T123"/>
    </row>
    <row r="124" spans="1:20" s="84" customFormat="1" ht="26.4">
      <c r="A124" s="146" t="s">
        <v>1087</v>
      </c>
      <c r="B124" s="146" t="s">
        <v>258</v>
      </c>
      <c r="C124" s="146" t="s">
        <v>14</v>
      </c>
      <c r="D124" s="167" t="s">
        <v>259</v>
      </c>
      <c r="E124" s="146" t="s">
        <v>77</v>
      </c>
      <c r="F124" s="179">
        <v>40</v>
      </c>
      <c r="G124" s="205">
        <v>12.13</v>
      </c>
      <c r="H124" s="204">
        <f t="shared" si="50"/>
        <v>15.12</v>
      </c>
      <c r="I124" s="204">
        <f t="shared" si="51"/>
        <v>604.79999999999995</v>
      </c>
      <c r="J124" s="155">
        <f t="shared" si="52"/>
        <v>1.004969285651132E-4</v>
      </c>
      <c r="K124" s="228"/>
      <c r="L124" s="68"/>
      <c r="M124"/>
      <c r="N124"/>
      <c r="O124"/>
      <c r="P124"/>
      <c r="Q124"/>
      <c r="R124"/>
      <c r="S124"/>
      <c r="T124"/>
    </row>
    <row r="125" spans="1:20" s="84" customFormat="1" ht="26.4">
      <c r="A125" s="146" t="s">
        <v>1088</v>
      </c>
      <c r="B125" s="146" t="s">
        <v>260</v>
      </c>
      <c r="C125" s="146" t="s">
        <v>14</v>
      </c>
      <c r="D125" s="167" t="s">
        <v>84</v>
      </c>
      <c r="E125" s="146" t="s">
        <v>77</v>
      </c>
      <c r="F125" s="179">
        <v>40</v>
      </c>
      <c r="G125" s="205">
        <v>54.06</v>
      </c>
      <c r="H125" s="204">
        <f t="shared" si="50"/>
        <v>67.39</v>
      </c>
      <c r="I125" s="204">
        <f t="shared" si="51"/>
        <v>2695.6</v>
      </c>
      <c r="J125" s="155">
        <f t="shared" si="52"/>
        <v>4.4791587407427109E-4</v>
      </c>
      <c r="K125" s="228"/>
      <c r="L125" s="68"/>
      <c r="M125"/>
      <c r="N125"/>
      <c r="O125"/>
      <c r="P125"/>
      <c r="Q125"/>
      <c r="R125"/>
      <c r="S125"/>
      <c r="T125"/>
    </row>
    <row r="126" spans="1:20" s="84" customFormat="1" ht="26.4">
      <c r="A126" s="146" t="s">
        <v>1089</v>
      </c>
      <c r="B126" s="146" t="s">
        <v>261</v>
      </c>
      <c r="C126" s="146" t="s">
        <v>14</v>
      </c>
      <c r="D126" s="167" t="s">
        <v>262</v>
      </c>
      <c r="E126" s="146" t="s">
        <v>77</v>
      </c>
      <c r="F126" s="179">
        <v>40</v>
      </c>
      <c r="G126" s="205">
        <v>60.54</v>
      </c>
      <c r="H126" s="204">
        <f t="shared" si="50"/>
        <v>75.47</v>
      </c>
      <c r="I126" s="204">
        <f t="shared" si="51"/>
        <v>3018.8</v>
      </c>
      <c r="J126" s="155">
        <f t="shared" si="52"/>
        <v>5.0162058193181842E-4</v>
      </c>
      <c r="K126" s="228"/>
      <c r="L126" s="68"/>
      <c r="M126"/>
      <c r="N126"/>
      <c r="O126"/>
      <c r="P126"/>
      <c r="Q126"/>
      <c r="R126"/>
      <c r="S126"/>
      <c r="T126"/>
    </row>
    <row r="127" spans="1:20" s="84" customFormat="1" ht="26.4">
      <c r="A127" s="146" t="s">
        <v>1090</v>
      </c>
      <c r="B127" s="146" t="s">
        <v>263</v>
      </c>
      <c r="C127" s="146" t="s">
        <v>14</v>
      </c>
      <c r="D127" s="167" t="s">
        <v>264</v>
      </c>
      <c r="E127" s="146" t="s">
        <v>77</v>
      </c>
      <c r="F127" s="179">
        <v>80</v>
      </c>
      <c r="G127" s="205">
        <v>57.65</v>
      </c>
      <c r="H127" s="204">
        <f t="shared" si="50"/>
        <v>71.87</v>
      </c>
      <c r="I127" s="204">
        <f t="shared" si="51"/>
        <v>5749.6</v>
      </c>
      <c r="J127" s="155">
        <f t="shared" si="52"/>
        <v>9.5538548359453529E-4</v>
      </c>
      <c r="K127" s="228"/>
      <c r="L127" s="68"/>
      <c r="M127"/>
      <c r="N127"/>
      <c r="O127"/>
      <c r="P127"/>
      <c r="Q127"/>
      <c r="R127"/>
      <c r="S127"/>
      <c r="T127"/>
    </row>
    <row r="128" spans="1:20" s="84" customFormat="1">
      <c r="A128" s="146" t="s">
        <v>1091</v>
      </c>
      <c r="B128" s="146" t="s">
        <v>265</v>
      </c>
      <c r="C128" s="146" t="s">
        <v>11</v>
      </c>
      <c r="D128" s="167" t="s">
        <v>266</v>
      </c>
      <c r="E128" s="146" t="s">
        <v>18</v>
      </c>
      <c r="F128" s="179">
        <v>40</v>
      </c>
      <c r="G128" s="205">
        <v>234.23</v>
      </c>
      <c r="H128" s="204">
        <f t="shared" si="50"/>
        <v>291.99</v>
      </c>
      <c r="I128" s="204">
        <f t="shared" si="51"/>
        <v>11679.6</v>
      </c>
      <c r="J128" s="155">
        <f t="shared" si="52"/>
        <v>1.9407472335798549E-3</v>
      </c>
      <c r="K128" s="228"/>
      <c r="L128" s="68"/>
      <c r="M128"/>
      <c r="N128"/>
      <c r="O128"/>
      <c r="P128"/>
      <c r="Q128"/>
      <c r="R128"/>
      <c r="S128"/>
      <c r="T128"/>
    </row>
    <row r="129" spans="1:20" s="84" customFormat="1" ht="26.4">
      <c r="A129" s="146" t="s">
        <v>1092</v>
      </c>
      <c r="B129" s="146" t="s">
        <v>267</v>
      </c>
      <c r="C129" s="146" t="s">
        <v>14</v>
      </c>
      <c r="D129" s="167" t="s">
        <v>78</v>
      </c>
      <c r="E129" s="146" t="s">
        <v>16</v>
      </c>
      <c r="F129" s="179">
        <v>3660</v>
      </c>
      <c r="G129" s="205">
        <v>7.46</v>
      </c>
      <c r="H129" s="204">
        <f t="shared" si="50"/>
        <v>9.3000000000000007</v>
      </c>
      <c r="I129" s="204">
        <f t="shared" si="51"/>
        <v>34038</v>
      </c>
      <c r="J129" s="155">
        <f t="shared" si="52"/>
        <v>5.6559432118044369E-3</v>
      </c>
      <c r="K129" s="228"/>
      <c r="L129" s="68"/>
      <c r="M129"/>
      <c r="N129"/>
      <c r="O129"/>
      <c r="P129"/>
      <c r="Q129"/>
      <c r="R129"/>
      <c r="S129"/>
      <c r="T129"/>
    </row>
    <row r="130" spans="1:20" s="84" customFormat="1" ht="26.4">
      <c r="A130" s="146" t="s">
        <v>1093</v>
      </c>
      <c r="B130" s="146" t="s">
        <v>268</v>
      </c>
      <c r="C130" s="146" t="s">
        <v>14</v>
      </c>
      <c r="D130" s="167" t="s">
        <v>269</v>
      </c>
      <c r="E130" s="146" t="s">
        <v>16</v>
      </c>
      <c r="F130" s="179">
        <v>13651.2</v>
      </c>
      <c r="G130" s="205">
        <v>4.8099999999999996</v>
      </c>
      <c r="H130" s="204">
        <f t="shared" si="50"/>
        <v>6</v>
      </c>
      <c r="I130" s="204">
        <f t="shared" si="51"/>
        <v>81907.199999999997</v>
      </c>
      <c r="J130" s="155">
        <f t="shared" si="52"/>
        <v>1.3610155468532474E-2</v>
      </c>
      <c r="K130" s="228"/>
      <c r="L130" s="68"/>
      <c r="M130"/>
      <c r="N130"/>
      <c r="O130"/>
      <c r="P130"/>
      <c r="Q130"/>
      <c r="R130"/>
      <c r="S130"/>
      <c r="T130"/>
    </row>
    <row r="131" spans="1:20" s="84" customFormat="1" ht="26.4">
      <c r="A131" s="146" t="s">
        <v>1094</v>
      </c>
      <c r="B131" s="146" t="s">
        <v>1199</v>
      </c>
      <c r="C131" s="146" t="s">
        <v>14</v>
      </c>
      <c r="D131" s="167" t="s">
        <v>1200</v>
      </c>
      <c r="E131" s="146" t="s">
        <v>16</v>
      </c>
      <c r="F131" s="179">
        <v>2746.17</v>
      </c>
      <c r="G131" s="205">
        <v>31.5</v>
      </c>
      <c r="H131" s="204">
        <f t="shared" si="50"/>
        <v>39.270000000000003</v>
      </c>
      <c r="I131" s="204">
        <f t="shared" si="51"/>
        <v>107842.1</v>
      </c>
      <c r="J131" s="155">
        <f t="shared" si="52"/>
        <v>1.7919642559543314E-2</v>
      </c>
      <c r="K131" s="228"/>
      <c r="L131" s="68"/>
      <c r="M131"/>
      <c r="N131"/>
      <c r="O131"/>
      <c r="P131"/>
      <c r="Q131"/>
      <c r="R131"/>
      <c r="S131"/>
      <c r="T131"/>
    </row>
    <row r="132" spans="1:20" s="84" customFormat="1" ht="26.4">
      <c r="A132" s="146" t="s">
        <v>1095</v>
      </c>
      <c r="B132" s="146" t="s">
        <v>270</v>
      </c>
      <c r="C132" s="146" t="s">
        <v>14</v>
      </c>
      <c r="D132" s="167" t="s">
        <v>271</v>
      </c>
      <c r="E132" s="146" t="s">
        <v>16</v>
      </c>
      <c r="F132" s="179">
        <v>915.4</v>
      </c>
      <c r="G132" s="205">
        <v>18.07</v>
      </c>
      <c r="H132" s="204">
        <f t="shared" si="50"/>
        <v>22.53</v>
      </c>
      <c r="I132" s="204">
        <f t="shared" si="51"/>
        <v>20623.96</v>
      </c>
      <c r="J132" s="155">
        <f t="shared" si="52"/>
        <v>3.4269917904261775E-3</v>
      </c>
      <c r="K132" s="228"/>
      <c r="L132" s="68"/>
      <c r="M132"/>
      <c r="N132"/>
      <c r="O132"/>
      <c r="P132"/>
      <c r="Q132"/>
      <c r="R132"/>
      <c r="S132"/>
      <c r="T132"/>
    </row>
    <row r="133" spans="1:20" s="84" customFormat="1" ht="26.4">
      <c r="A133" s="146" t="s">
        <v>1096</v>
      </c>
      <c r="B133" s="146" t="s">
        <v>272</v>
      </c>
      <c r="C133" s="146" t="s">
        <v>14</v>
      </c>
      <c r="D133" s="167" t="s">
        <v>273</v>
      </c>
      <c r="E133" s="146" t="s">
        <v>77</v>
      </c>
      <c r="F133" s="179">
        <v>5</v>
      </c>
      <c r="G133" s="205">
        <v>120.24</v>
      </c>
      <c r="H133" s="204">
        <f t="shared" si="50"/>
        <v>149.88999999999999</v>
      </c>
      <c r="I133" s="204">
        <f t="shared" si="51"/>
        <v>749.45</v>
      </c>
      <c r="J133" s="155">
        <f t="shared" si="52"/>
        <v>1.2453277631138245E-4</v>
      </c>
      <c r="K133" s="228"/>
      <c r="L133" s="68"/>
      <c r="M133"/>
      <c r="N133"/>
      <c r="O133"/>
      <c r="P133"/>
      <c r="Q133"/>
      <c r="R133"/>
      <c r="S133"/>
      <c r="T133"/>
    </row>
    <row r="134" spans="1:20" s="84" customFormat="1">
      <c r="A134" s="146" t="s">
        <v>1097</v>
      </c>
      <c r="B134" s="146" t="s">
        <v>274</v>
      </c>
      <c r="C134" s="146" t="s">
        <v>11</v>
      </c>
      <c r="D134" s="167" t="s">
        <v>275</v>
      </c>
      <c r="E134" s="146" t="s">
        <v>18</v>
      </c>
      <c r="F134" s="179">
        <v>100</v>
      </c>
      <c r="G134" s="205">
        <v>16.5</v>
      </c>
      <c r="H134" s="204">
        <f t="shared" si="50"/>
        <v>20.57</v>
      </c>
      <c r="I134" s="204">
        <f t="shared" si="51"/>
        <v>2057</v>
      </c>
      <c r="J134" s="155">
        <f t="shared" si="52"/>
        <v>3.418025496997981E-4</v>
      </c>
      <c r="K134" s="228"/>
      <c r="L134" s="68"/>
      <c r="M134"/>
      <c r="N134"/>
      <c r="O134"/>
      <c r="P134"/>
      <c r="Q134"/>
      <c r="R134"/>
      <c r="S134"/>
      <c r="T134"/>
    </row>
    <row r="135" spans="1:20" s="84" customFormat="1">
      <c r="A135" s="146" t="s">
        <v>1098</v>
      </c>
      <c r="B135" s="146" t="s">
        <v>280</v>
      </c>
      <c r="C135" s="146" t="s">
        <v>11</v>
      </c>
      <c r="D135" s="167" t="s">
        <v>281</v>
      </c>
      <c r="E135" s="146" t="s">
        <v>18</v>
      </c>
      <c r="F135" s="179">
        <v>240</v>
      </c>
      <c r="G135" s="205">
        <v>6.24</v>
      </c>
      <c r="H135" s="204">
        <f t="shared" si="50"/>
        <v>7.78</v>
      </c>
      <c r="I135" s="204">
        <f t="shared" si="51"/>
        <v>1867.2</v>
      </c>
      <c r="J135" s="155">
        <f t="shared" si="52"/>
        <v>3.1026432707800827E-4</v>
      </c>
      <c r="K135" s="228"/>
      <c r="L135" s="68"/>
      <c r="M135"/>
      <c r="N135"/>
      <c r="O135"/>
      <c r="P135"/>
      <c r="Q135"/>
      <c r="R135"/>
      <c r="S135"/>
      <c r="T135"/>
    </row>
    <row r="136" spans="1:20" s="84" customFormat="1">
      <c r="A136" s="146" t="s">
        <v>1099</v>
      </c>
      <c r="B136" s="146" t="s">
        <v>276</v>
      </c>
      <c r="C136" s="146" t="s">
        <v>11</v>
      </c>
      <c r="D136" s="167" t="s">
        <v>277</v>
      </c>
      <c r="E136" s="146" t="s">
        <v>241</v>
      </c>
      <c r="F136" s="179">
        <v>40</v>
      </c>
      <c r="G136" s="205">
        <v>260.77999999999997</v>
      </c>
      <c r="H136" s="204">
        <f t="shared" ref="H136:H142" si="53">ROUND(G136*$H$8+G136,2)</f>
        <v>325.08999999999997</v>
      </c>
      <c r="I136" s="204">
        <f t="shared" ref="I136:I142" si="54">ROUND(H136*F136,2)</f>
        <v>13003.6</v>
      </c>
      <c r="J136" s="155">
        <f t="shared" si="52"/>
        <v>2.1607504303725301E-3</v>
      </c>
      <c r="K136" s="228"/>
      <c r="L136" s="68"/>
      <c r="M136"/>
      <c r="N136"/>
      <c r="O136"/>
      <c r="P136"/>
      <c r="Q136"/>
      <c r="R136"/>
      <c r="S136"/>
      <c r="T136"/>
    </row>
    <row r="137" spans="1:20" s="84" customFormat="1">
      <c r="A137" s="146" t="s">
        <v>1100</v>
      </c>
      <c r="B137" s="146" t="s">
        <v>925</v>
      </c>
      <c r="C137" s="146" t="s">
        <v>13</v>
      </c>
      <c r="D137" s="167" t="s">
        <v>926</v>
      </c>
      <c r="E137" s="146" t="s">
        <v>230</v>
      </c>
      <c r="F137" s="179">
        <v>5</v>
      </c>
      <c r="G137" s="205">
        <v>379.96</v>
      </c>
      <c r="H137" s="204">
        <f t="shared" si="53"/>
        <v>473.66</v>
      </c>
      <c r="I137" s="204">
        <f t="shared" si="54"/>
        <v>2368.3000000000002</v>
      </c>
      <c r="J137" s="155">
        <f t="shared" si="52"/>
        <v>3.9352988743511513E-4</v>
      </c>
      <c r="K137" s="228"/>
      <c r="L137" s="68"/>
      <c r="M137"/>
      <c r="N137"/>
      <c r="O137"/>
      <c r="P137"/>
      <c r="Q137"/>
      <c r="R137"/>
      <c r="S137"/>
      <c r="T137"/>
    </row>
    <row r="138" spans="1:20" s="84" customFormat="1" ht="26.4">
      <c r="A138" s="146" t="s">
        <v>1101</v>
      </c>
      <c r="B138" s="146" t="s">
        <v>1201</v>
      </c>
      <c r="C138" s="146" t="s">
        <v>14</v>
      </c>
      <c r="D138" s="167" t="s">
        <v>1202</v>
      </c>
      <c r="E138" s="146" t="s">
        <v>77</v>
      </c>
      <c r="F138" s="179">
        <v>5</v>
      </c>
      <c r="G138" s="205">
        <v>1361.37</v>
      </c>
      <c r="H138" s="204">
        <f t="shared" si="53"/>
        <v>1697.08</v>
      </c>
      <c r="I138" s="204">
        <f t="shared" si="54"/>
        <v>8485.4</v>
      </c>
      <c r="J138" s="155">
        <f t="shared" si="52"/>
        <v>1.4099812130397018E-3</v>
      </c>
      <c r="K138" s="228"/>
      <c r="L138" s="68"/>
      <c r="M138"/>
      <c r="N138"/>
      <c r="O138"/>
      <c r="P138"/>
      <c r="Q138"/>
      <c r="R138"/>
      <c r="S138"/>
      <c r="T138"/>
    </row>
    <row r="139" spans="1:20" s="84" customFormat="1" ht="26.4">
      <c r="A139" s="146" t="s">
        <v>1102</v>
      </c>
      <c r="B139" s="146" t="s">
        <v>1203</v>
      </c>
      <c r="C139" s="146" t="s">
        <v>14</v>
      </c>
      <c r="D139" s="167" t="s">
        <v>1204</v>
      </c>
      <c r="E139" s="146" t="s">
        <v>77</v>
      </c>
      <c r="F139" s="179">
        <v>5</v>
      </c>
      <c r="G139" s="205">
        <v>961.72</v>
      </c>
      <c r="H139" s="204">
        <f t="shared" si="53"/>
        <v>1198.8800000000001</v>
      </c>
      <c r="I139" s="204">
        <f t="shared" si="54"/>
        <v>5994.4</v>
      </c>
      <c r="J139" s="155">
        <f t="shared" si="52"/>
        <v>9.960628118232714E-4</v>
      </c>
      <c r="K139" s="228"/>
      <c r="L139" s="68"/>
      <c r="M139"/>
      <c r="N139"/>
      <c r="O139"/>
      <c r="P139"/>
      <c r="Q139"/>
      <c r="R139"/>
      <c r="S139"/>
      <c r="T139"/>
    </row>
    <row r="140" spans="1:20" s="84" customFormat="1" ht="26.4">
      <c r="A140" s="146" t="s">
        <v>1103</v>
      </c>
      <c r="B140" s="146" t="s">
        <v>223</v>
      </c>
      <c r="C140" s="146" t="s">
        <v>14</v>
      </c>
      <c r="D140" s="167" t="s">
        <v>19</v>
      </c>
      <c r="E140" s="146" t="s">
        <v>77</v>
      </c>
      <c r="F140" s="179">
        <v>40</v>
      </c>
      <c r="G140" s="205">
        <v>104.02</v>
      </c>
      <c r="H140" s="204">
        <f t="shared" si="53"/>
        <v>129.66999999999999</v>
      </c>
      <c r="I140" s="204">
        <f t="shared" si="54"/>
        <v>5186.8</v>
      </c>
      <c r="J140" s="155">
        <f t="shared" si="52"/>
        <v>8.6186750840199942E-4</v>
      </c>
      <c r="K140" s="228"/>
      <c r="L140" s="68"/>
      <c r="M140"/>
      <c r="N140"/>
      <c r="O140"/>
      <c r="P140"/>
      <c r="Q140"/>
      <c r="R140"/>
      <c r="S140"/>
      <c r="T140"/>
    </row>
    <row r="141" spans="1:20" s="84" customFormat="1" ht="26.4">
      <c r="A141" s="146" t="s">
        <v>1104</v>
      </c>
      <c r="B141" s="146" t="s">
        <v>1205</v>
      </c>
      <c r="C141" s="146" t="s">
        <v>14</v>
      </c>
      <c r="D141" s="167" t="s">
        <v>1206</v>
      </c>
      <c r="E141" s="146" t="s">
        <v>16</v>
      </c>
      <c r="F141" s="179">
        <v>47.28</v>
      </c>
      <c r="G141" s="205">
        <v>20.65</v>
      </c>
      <c r="H141" s="204">
        <f t="shared" si="53"/>
        <v>25.74</v>
      </c>
      <c r="I141" s="204">
        <f t="shared" si="54"/>
        <v>1216.99</v>
      </c>
      <c r="J141" s="155">
        <f t="shared" si="52"/>
        <v>2.0222182059268705E-4</v>
      </c>
      <c r="K141" s="228"/>
      <c r="L141" s="68"/>
      <c r="M141"/>
      <c r="N141"/>
      <c r="O141"/>
      <c r="P141"/>
      <c r="Q141"/>
      <c r="R141"/>
      <c r="S141"/>
      <c r="T141"/>
    </row>
    <row r="142" spans="1:20" s="84" customFormat="1" ht="26.4">
      <c r="A142" s="146" t="s">
        <v>1105</v>
      </c>
      <c r="B142" s="146" t="s">
        <v>1207</v>
      </c>
      <c r="C142" s="146" t="s">
        <v>14</v>
      </c>
      <c r="D142" s="167" t="s">
        <v>1208</v>
      </c>
      <c r="E142" s="146" t="s">
        <v>16</v>
      </c>
      <c r="F142" s="179">
        <v>2800</v>
      </c>
      <c r="G142" s="205">
        <v>3.3</v>
      </c>
      <c r="H142" s="204">
        <f t="shared" si="53"/>
        <v>4.1100000000000003</v>
      </c>
      <c r="I142" s="204">
        <f t="shared" si="54"/>
        <v>11508</v>
      </c>
      <c r="J142" s="155">
        <f t="shared" si="52"/>
        <v>1.9122332240861818E-3</v>
      </c>
      <c r="K142" s="228"/>
      <c r="L142" s="68"/>
      <c r="M142"/>
      <c r="N142"/>
      <c r="O142"/>
      <c r="P142"/>
      <c r="Q142"/>
      <c r="R142"/>
      <c r="S142"/>
      <c r="T142"/>
    </row>
    <row r="143" spans="1:20">
      <c r="A143" s="169" t="s">
        <v>1108</v>
      </c>
      <c r="B143" s="169" t="s">
        <v>1191</v>
      </c>
      <c r="C143" s="169"/>
      <c r="D143" s="170" t="s">
        <v>951</v>
      </c>
      <c r="E143" s="169"/>
      <c r="F143" s="178">
        <v>1</v>
      </c>
      <c r="G143" s="207" t="s">
        <v>75</v>
      </c>
      <c r="H143" s="207"/>
      <c r="I143" s="207">
        <f>SUM(I144:I167)</f>
        <v>128124.16</v>
      </c>
      <c r="J143" s="180">
        <f>SUM(J144:J167)</f>
        <v>2.1289822346205578E-2</v>
      </c>
      <c r="K143" s="233"/>
    </row>
    <row r="144" spans="1:20" ht="26.4">
      <c r="A144" s="146" t="s">
        <v>1109</v>
      </c>
      <c r="B144" s="146" t="s">
        <v>125</v>
      </c>
      <c r="C144" s="146" t="s">
        <v>14</v>
      </c>
      <c r="D144" s="167" t="s">
        <v>126</v>
      </c>
      <c r="E144" s="146" t="s">
        <v>16</v>
      </c>
      <c r="F144" s="179">
        <v>4.75</v>
      </c>
      <c r="G144" s="205">
        <v>11.67</v>
      </c>
      <c r="H144" s="204">
        <f t="shared" ref="H144:H167" si="55">ROUND(G144*$H$8+G144,2)</f>
        <v>14.55</v>
      </c>
      <c r="I144" s="204">
        <f t="shared" ref="I144:I167" si="56">ROUND(H144*F144,2)</f>
        <v>69.11</v>
      </c>
      <c r="J144" s="155">
        <f t="shared" ref="J144:J167" si="57">I144/$I$220</f>
        <v>1.1483701609019468E-5</v>
      </c>
      <c r="K144" s="236"/>
    </row>
    <row r="145" spans="1:11" ht="26.4">
      <c r="A145" s="146" t="s">
        <v>1110</v>
      </c>
      <c r="B145" s="146" t="s">
        <v>127</v>
      </c>
      <c r="C145" s="146" t="s">
        <v>14</v>
      </c>
      <c r="D145" s="167" t="s">
        <v>128</v>
      </c>
      <c r="E145" s="146" t="s">
        <v>16</v>
      </c>
      <c r="F145" s="179">
        <v>315.75</v>
      </c>
      <c r="G145" s="205">
        <v>13.39</v>
      </c>
      <c r="H145" s="204">
        <f t="shared" si="55"/>
        <v>16.690000000000001</v>
      </c>
      <c r="I145" s="204">
        <f t="shared" si="56"/>
        <v>5269.87</v>
      </c>
      <c r="J145" s="155">
        <f t="shared" si="57"/>
        <v>8.7567088117961826E-4</v>
      </c>
      <c r="K145" s="235"/>
    </row>
    <row r="146" spans="1:11" ht="26.4">
      <c r="A146" s="146" t="s">
        <v>1111</v>
      </c>
      <c r="B146" s="146" t="s">
        <v>129</v>
      </c>
      <c r="C146" s="146" t="s">
        <v>14</v>
      </c>
      <c r="D146" s="167" t="s">
        <v>130</v>
      </c>
      <c r="E146" s="146" t="s">
        <v>16</v>
      </c>
      <c r="F146" s="179">
        <v>236.5</v>
      </c>
      <c r="G146" s="205">
        <v>21.02</v>
      </c>
      <c r="H146" s="204">
        <f t="shared" si="55"/>
        <v>26.2</v>
      </c>
      <c r="I146" s="204">
        <f t="shared" si="56"/>
        <v>6196.3</v>
      </c>
      <c r="J146" s="155">
        <f t="shared" si="57"/>
        <v>1.0296116376785896E-3</v>
      </c>
      <c r="K146" s="235"/>
    </row>
    <row r="147" spans="1:11" ht="26.4">
      <c r="A147" s="146" t="s">
        <v>1112</v>
      </c>
      <c r="B147" s="146" t="s">
        <v>131</v>
      </c>
      <c r="C147" s="146" t="s">
        <v>14</v>
      </c>
      <c r="D147" s="167" t="s">
        <v>132</v>
      </c>
      <c r="E147" s="146" t="s">
        <v>16</v>
      </c>
      <c r="F147" s="179">
        <v>628.25</v>
      </c>
      <c r="G147" s="205">
        <v>29.21</v>
      </c>
      <c r="H147" s="204">
        <f t="shared" si="55"/>
        <v>36.409999999999997</v>
      </c>
      <c r="I147" s="204">
        <f t="shared" si="56"/>
        <v>22874.58</v>
      </c>
      <c r="J147" s="155">
        <f t="shared" si="57"/>
        <v>3.8009673151735575E-3</v>
      </c>
      <c r="K147" s="235"/>
    </row>
    <row r="148" spans="1:11" ht="26.4">
      <c r="A148" s="146" t="s">
        <v>1113</v>
      </c>
      <c r="B148" s="146" t="s">
        <v>133</v>
      </c>
      <c r="C148" s="146" t="s">
        <v>14</v>
      </c>
      <c r="D148" s="167" t="s">
        <v>134</v>
      </c>
      <c r="E148" s="146" t="s">
        <v>77</v>
      </c>
      <c r="F148" s="179">
        <v>110</v>
      </c>
      <c r="G148" s="205">
        <v>6.53</v>
      </c>
      <c r="H148" s="204">
        <f t="shared" si="55"/>
        <v>8.14</v>
      </c>
      <c r="I148" s="204">
        <f t="shared" si="56"/>
        <v>895.4</v>
      </c>
      <c r="J148" s="155">
        <f t="shared" si="57"/>
        <v>1.4878463928108857E-4</v>
      </c>
      <c r="K148" s="235"/>
    </row>
    <row r="149" spans="1:11" ht="26.4">
      <c r="A149" s="146" t="s">
        <v>1114</v>
      </c>
      <c r="B149" s="146" t="s">
        <v>135</v>
      </c>
      <c r="C149" s="146" t="s">
        <v>14</v>
      </c>
      <c r="D149" s="167" t="s">
        <v>136</v>
      </c>
      <c r="E149" s="146" t="s">
        <v>77</v>
      </c>
      <c r="F149" s="179">
        <v>140</v>
      </c>
      <c r="G149" s="205">
        <v>8.16</v>
      </c>
      <c r="H149" s="204">
        <f t="shared" si="55"/>
        <v>10.17</v>
      </c>
      <c r="I149" s="204">
        <f t="shared" si="56"/>
        <v>1423.8</v>
      </c>
      <c r="J149" s="155">
        <f t="shared" si="57"/>
        <v>2.3658651933037067E-4</v>
      </c>
      <c r="K149" s="235"/>
    </row>
    <row r="150" spans="1:11" ht="26.4">
      <c r="A150" s="146" t="s">
        <v>1115</v>
      </c>
      <c r="B150" s="146" t="s">
        <v>137</v>
      </c>
      <c r="C150" s="146" t="s">
        <v>14</v>
      </c>
      <c r="D150" s="167" t="s">
        <v>138</v>
      </c>
      <c r="E150" s="146" t="s">
        <v>77</v>
      </c>
      <c r="F150" s="179">
        <v>60</v>
      </c>
      <c r="G150" s="205">
        <v>14.71</v>
      </c>
      <c r="H150" s="204">
        <f t="shared" si="55"/>
        <v>18.34</v>
      </c>
      <c r="I150" s="204">
        <f t="shared" si="56"/>
        <v>1100.4000000000001</v>
      </c>
      <c r="J150" s="155">
        <f t="shared" si="57"/>
        <v>1.8284857836152544E-4</v>
      </c>
      <c r="K150" s="235"/>
    </row>
    <row r="151" spans="1:11" ht="26.4">
      <c r="A151" s="146" t="s">
        <v>1116</v>
      </c>
      <c r="B151" s="146" t="s">
        <v>139</v>
      </c>
      <c r="C151" s="146" t="s">
        <v>14</v>
      </c>
      <c r="D151" s="167" t="s">
        <v>140</v>
      </c>
      <c r="E151" s="146" t="s">
        <v>77</v>
      </c>
      <c r="F151" s="179">
        <v>20</v>
      </c>
      <c r="G151" s="205">
        <v>25.12</v>
      </c>
      <c r="H151" s="204">
        <f t="shared" si="55"/>
        <v>31.31</v>
      </c>
      <c r="I151" s="204">
        <f t="shared" si="56"/>
        <v>626.20000000000005</v>
      </c>
      <c r="J151" s="155">
        <f t="shared" si="57"/>
        <v>1.0405287147399785E-4</v>
      </c>
      <c r="K151" s="235"/>
    </row>
    <row r="152" spans="1:11" ht="26.4">
      <c r="A152" s="146" t="s">
        <v>1117</v>
      </c>
      <c r="B152" s="146" t="s">
        <v>141</v>
      </c>
      <c r="C152" s="146" t="s">
        <v>14</v>
      </c>
      <c r="D152" s="167" t="s">
        <v>142</v>
      </c>
      <c r="E152" s="146" t="s">
        <v>77</v>
      </c>
      <c r="F152" s="179">
        <v>80</v>
      </c>
      <c r="G152" s="205">
        <v>12.42</v>
      </c>
      <c r="H152" s="204">
        <f t="shared" si="55"/>
        <v>15.48</v>
      </c>
      <c r="I152" s="204">
        <f t="shared" si="56"/>
        <v>1238.4000000000001</v>
      </c>
      <c r="J152" s="155">
        <f t="shared" si="57"/>
        <v>2.0577942515713658E-4</v>
      </c>
      <c r="K152" s="235"/>
    </row>
    <row r="153" spans="1:11" ht="26.4">
      <c r="A153" s="146" t="s">
        <v>1118</v>
      </c>
      <c r="B153" s="146" t="s">
        <v>143</v>
      </c>
      <c r="C153" s="146" t="s">
        <v>14</v>
      </c>
      <c r="D153" s="167" t="s">
        <v>144</v>
      </c>
      <c r="E153" s="146" t="s">
        <v>77</v>
      </c>
      <c r="F153" s="179">
        <v>40</v>
      </c>
      <c r="G153" s="205">
        <v>17.899999999999999</v>
      </c>
      <c r="H153" s="204">
        <f t="shared" si="55"/>
        <v>22.31</v>
      </c>
      <c r="I153" s="204">
        <f t="shared" si="56"/>
        <v>892.4</v>
      </c>
      <c r="J153" s="155">
        <f t="shared" si="57"/>
        <v>1.4828614261161877E-4</v>
      </c>
      <c r="K153" s="235"/>
    </row>
    <row r="154" spans="1:11" ht="26.4">
      <c r="A154" s="146" t="s">
        <v>1119</v>
      </c>
      <c r="B154" s="146" t="s">
        <v>145</v>
      </c>
      <c r="C154" s="146" t="s">
        <v>14</v>
      </c>
      <c r="D154" s="167" t="s">
        <v>146</v>
      </c>
      <c r="E154" s="146" t="s">
        <v>77</v>
      </c>
      <c r="F154" s="179">
        <v>60</v>
      </c>
      <c r="G154" s="205">
        <v>27.08</v>
      </c>
      <c r="H154" s="204">
        <f t="shared" si="55"/>
        <v>33.76</v>
      </c>
      <c r="I154" s="204">
        <f t="shared" si="56"/>
        <v>2025.6</v>
      </c>
      <c r="J154" s="155">
        <f t="shared" si="57"/>
        <v>3.365849512260141E-4</v>
      </c>
      <c r="K154" s="235"/>
    </row>
    <row r="155" spans="1:11" ht="26.4">
      <c r="A155" s="146" t="s">
        <v>1120</v>
      </c>
      <c r="B155" s="146" t="s">
        <v>147</v>
      </c>
      <c r="C155" s="146" t="s">
        <v>14</v>
      </c>
      <c r="D155" s="167" t="s">
        <v>148</v>
      </c>
      <c r="E155" s="146" t="s">
        <v>77</v>
      </c>
      <c r="F155" s="179">
        <v>120</v>
      </c>
      <c r="G155" s="205">
        <v>94.92</v>
      </c>
      <c r="H155" s="204">
        <f t="shared" si="55"/>
        <v>118.33</v>
      </c>
      <c r="I155" s="204">
        <f t="shared" si="56"/>
        <v>14199.6</v>
      </c>
      <c r="J155" s="155">
        <f t="shared" si="57"/>
        <v>2.3594844359344932E-3</v>
      </c>
      <c r="K155" s="235"/>
    </row>
    <row r="156" spans="1:11" ht="26.4">
      <c r="A156" s="146" t="s">
        <v>1121</v>
      </c>
      <c r="B156" s="146" t="s">
        <v>149</v>
      </c>
      <c r="C156" s="146" t="s">
        <v>14</v>
      </c>
      <c r="D156" s="167" t="s">
        <v>150</v>
      </c>
      <c r="E156" s="146" t="s">
        <v>77</v>
      </c>
      <c r="F156" s="179">
        <v>15</v>
      </c>
      <c r="G156" s="205">
        <v>129.51</v>
      </c>
      <c r="H156" s="204">
        <f t="shared" si="55"/>
        <v>161.44999999999999</v>
      </c>
      <c r="I156" s="204">
        <f t="shared" si="56"/>
        <v>2421.75</v>
      </c>
      <c r="J156" s="155">
        <f t="shared" si="57"/>
        <v>4.0241143642950216E-4</v>
      </c>
      <c r="K156" s="235"/>
    </row>
    <row r="157" spans="1:11" ht="26.4">
      <c r="A157" s="146" t="s">
        <v>1122</v>
      </c>
      <c r="B157" s="146" t="s">
        <v>151</v>
      </c>
      <c r="C157" s="146" t="s">
        <v>14</v>
      </c>
      <c r="D157" s="167" t="s">
        <v>152</v>
      </c>
      <c r="E157" s="146" t="s">
        <v>77</v>
      </c>
      <c r="F157" s="179">
        <v>40</v>
      </c>
      <c r="G157" s="205">
        <v>74.209999999999994</v>
      </c>
      <c r="H157" s="204">
        <f t="shared" si="55"/>
        <v>92.51</v>
      </c>
      <c r="I157" s="204">
        <f t="shared" si="56"/>
        <v>3700.4</v>
      </c>
      <c r="J157" s="155">
        <f t="shared" si="57"/>
        <v>6.1487902523535865E-4</v>
      </c>
      <c r="K157" s="235"/>
    </row>
    <row r="158" spans="1:11">
      <c r="A158" s="146" t="s">
        <v>1123</v>
      </c>
      <c r="B158" s="146" t="s">
        <v>153</v>
      </c>
      <c r="C158" s="146" t="s">
        <v>11</v>
      </c>
      <c r="D158" s="167" t="s">
        <v>154</v>
      </c>
      <c r="E158" s="146" t="s">
        <v>18</v>
      </c>
      <c r="F158" s="179">
        <v>70</v>
      </c>
      <c r="G158" s="205">
        <v>12.91</v>
      </c>
      <c r="H158" s="204">
        <f t="shared" si="55"/>
        <v>16.09</v>
      </c>
      <c r="I158" s="204">
        <f t="shared" si="56"/>
        <v>1126.3</v>
      </c>
      <c r="J158" s="155">
        <f t="shared" si="57"/>
        <v>1.8715226627461474E-4</v>
      </c>
      <c r="K158" s="235"/>
    </row>
    <row r="159" spans="1:11">
      <c r="A159" s="146" t="s">
        <v>1124</v>
      </c>
      <c r="B159" s="146" t="s">
        <v>155</v>
      </c>
      <c r="C159" s="146" t="s">
        <v>11</v>
      </c>
      <c r="D159" s="167" t="s">
        <v>156</v>
      </c>
      <c r="E159" s="146" t="s">
        <v>18</v>
      </c>
      <c r="F159" s="179">
        <v>40</v>
      </c>
      <c r="G159" s="205">
        <v>11.82</v>
      </c>
      <c r="H159" s="204">
        <f t="shared" si="55"/>
        <v>14.73</v>
      </c>
      <c r="I159" s="204">
        <f t="shared" si="56"/>
        <v>589.20000000000005</v>
      </c>
      <c r="J159" s="155">
        <f t="shared" si="57"/>
        <v>9.7904745883870215E-5</v>
      </c>
      <c r="K159" s="235"/>
    </row>
    <row r="160" spans="1:11">
      <c r="A160" s="146" t="s">
        <v>1125</v>
      </c>
      <c r="B160" s="146" t="s">
        <v>157</v>
      </c>
      <c r="C160" s="146" t="s">
        <v>11</v>
      </c>
      <c r="D160" s="167" t="s">
        <v>158</v>
      </c>
      <c r="E160" s="146" t="s">
        <v>18</v>
      </c>
      <c r="F160" s="179">
        <v>330</v>
      </c>
      <c r="G160" s="205">
        <v>12.49</v>
      </c>
      <c r="H160" s="204">
        <f t="shared" si="55"/>
        <v>15.57</v>
      </c>
      <c r="I160" s="204">
        <f t="shared" si="56"/>
        <v>5138.1000000000004</v>
      </c>
      <c r="J160" s="155">
        <f t="shared" si="57"/>
        <v>8.5377524580093947E-4</v>
      </c>
      <c r="K160" s="235"/>
    </row>
    <row r="161" spans="1:11">
      <c r="A161" s="146" t="s">
        <v>1126</v>
      </c>
      <c r="B161" s="146" t="s">
        <v>159</v>
      </c>
      <c r="C161" s="146" t="s">
        <v>11</v>
      </c>
      <c r="D161" s="167" t="s">
        <v>160</v>
      </c>
      <c r="E161" s="146" t="s">
        <v>18</v>
      </c>
      <c r="F161" s="179">
        <v>130</v>
      </c>
      <c r="G161" s="205">
        <v>14.28</v>
      </c>
      <c r="H161" s="204">
        <f t="shared" si="55"/>
        <v>17.8</v>
      </c>
      <c r="I161" s="204">
        <f t="shared" si="56"/>
        <v>2314</v>
      </c>
      <c r="J161" s="155">
        <f t="shared" si="57"/>
        <v>3.845070977177116E-4</v>
      </c>
      <c r="K161" s="235"/>
    </row>
    <row r="162" spans="1:11">
      <c r="A162" s="146" t="s">
        <v>1127</v>
      </c>
      <c r="B162" s="146" t="s">
        <v>161</v>
      </c>
      <c r="C162" s="146" t="s">
        <v>11</v>
      </c>
      <c r="D162" s="167" t="s">
        <v>162</v>
      </c>
      <c r="E162" s="146" t="s">
        <v>18</v>
      </c>
      <c r="F162" s="179">
        <v>200</v>
      </c>
      <c r="G162" s="205">
        <v>24</v>
      </c>
      <c r="H162" s="204">
        <f t="shared" si="55"/>
        <v>29.92</v>
      </c>
      <c r="I162" s="204">
        <f t="shared" si="56"/>
        <v>5984</v>
      </c>
      <c r="J162" s="155">
        <f t="shared" si="57"/>
        <v>9.9433469003577628E-4</v>
      </c>
      <c r="K162" s="235"/>
    </row>
    <row r="163" spans="1:11">
      <c r="A163" s="146" t="s">
        <v>1128</v>
      </c>
      <c r="B163" s="146" t="s">
        <v>322</v>
      </c>
      <c r="C163" s="146" t="s">
        <v>11</v>
      </c>
      <c r="D163" s="167" t="s">
        <v>323</v>
      </c>
      <c r="E163" s="146" t="s">
        <v>18</v>
      </c>
      <c r="F163" s="179">
        <v>5</v>
      </c>
      <c r="G163" s="205">
        <v>414.23</v>
      </c>
      <c r="H163" s="204">
        <f t="shared" si="55"/>
        <v>516.38</v>
      </c>
      <c r="I163" s="204">
        <f t="shared" si="56"/>
        <v>2581.9</v>
      </c>
      <c r="J163" s="155">
        <f t="shared" si="57"/>
        <v>4.2902285030136544E-4</v>
      </c>
      <c r="K163" s="235"/>
    </row>
    <row r="164" spans="1:11" ht="26.4">
      <c r="A164" s="146" t="s">
        <v>1129</v>
      </c>
      <c r="B164" s="146" t="s">
        <v>355</v>
      </c>
      <c r="C164" s="146" t="s">
        <v>14</v>
      </c>
      <c r="D164" s="167" t="s">
        <v>356</v>
      </c>
      <c r="E164" s="146" t="s">
        <v>77</v>
      </c>
      <c r="F164" s="179">
        <v>5</v>
      </c>
      <c r="G164" s="205">
        <v>4614.13</v>
      </c>
      <c r="H164" s="204">
        <f t="shared" si="55"/>
        <v>5751.97</v>
      </c>
      <c r="I164" s="204">
        <f t="shared" si="56"/>
        <v>28759.85</v>
      </c>
      <c r="J164" s="155">
        <f t="shared" si="57"/>
        <v>4.7788964798170814E-3</v>
      </c>
      <c r="K164" s="235"/>
    </row>
    <row r="165" spans="1:11">
      <c r="A165" s="146" t="s">
        <v>1130</v>
      </c>
      <c r="B165" s="146" t="s">
        <v>283</v>
      </c>
      <c r="C165" s="146" t="s">
        <v>11</v>
      </c>
      <c r="D165" s="167" t="s">
        <v>284</v>
      </c>
      <c r="E165" s="146" t="s">
        <v>18</v>
      </c>
      <c r="F165" s="179">
        <v>50</v>
      </c>
      <c r="G165" s="205">
        <v>226.18</v>
      </c>
      <c r="H165" s="204">
        <f t="shared" si="55"/>
        <v>281.95999999999998</v>
      </c>
      <c r="I165" s="204">
        <f t="shared" si="56"/>
        <v>14098</v>
      </c>
      <c r="J165" s="155">
        <f t="shared" si="57"/>
        <v>2.3426020153951158E-3</v>
      </c>
      <c r="K165" s="235"/>
    </row>
    <row r="166" spans="1:11">
      <c r="A166" s="146" t="s">
        <v>1131</v>
      </c>
      <c r="B166" s="146" t="s">
        <v>285</v>
      </c>
      <c r="C166" s="146" t="s">
        <v>11</v>
      </c>
      <c r="D166" s="167" t="s">
        <v>910</v>
      </c>
      <c r="E166" s="146" t="s">
        <v>18</v>
      </c>
      <c r="F166" s="179">
        <v>50</v>
      </c>
      <c r="G166" s="205">
        <v>52.7</v>
      </c>
      <c r="H166" s="204">
        <f t="shared" si="55"/>
        <v>65.7</v>
      </c>
      <c r="I166" s="204">
        <f t="shared" si="56"/>
        <v>3285</v>
      </c>
      <c r="J166" s="155">
        <f t="shared" si="57"/>
        <v>5.4585385306943931E-4</v>
      </c>
      <c r="K166" s="235"/>
    </row>
    <row r="167" spans="1:11">
      <c r="A167" s="146" t="s">
        <v>1132</v>
      </c>
      <c r="B167" s="146" t="s">
        <v>285</v>
      </c>
      <c r="C167" s="146" t="s">
        <v>11</v>
      </c>
      <c r="D167" s="167" t="s">
        <v>910</v>
      </c>
      <c r="E167" s="146" t="s">
        <v>18</v>
      </c>
      <c r="F167" s="179">
        <v>20</v>
      </c>
      <c r="G167" s="205">
        <v>52.7</v>
      </c>
      <c r="H167" s="204">
        <f t="shared" si="55"/>
        <v>65.7</v>
      </c>
      <c r="I167" s="204">
        <f t="shared" si="56"/>
        <v>1314</v>
      </c>
      <c r="J167" s="155">
        <f t="shared" si="57"/>
        <v>2.1834154122777572E-4</v>
      </c>
      <c r="K167" s="235"/>
    </row>
    <row r="168" spans="1:11">
      <c r="A168" s="169" t="s">
        <v>1133</v>
      </c>
      <c r="B168" s="169" t="s">
        <v>1191</v>
      </c>
      <c r="C168" s="169"/>
      <c r="D168" s="170" t="s">
        <v>953</v>
      </c>
      <c r="E168" s="169"/>
      <c r="F168" s="178">
        <v>1</v>
      </c>
      <c r="G168" s="207" t="s">
        <v>75</v>
      </c>
      <c r="H168" s="207"/>
      <c r="I168" s="207">
        <f>SUM(I169:I202)</f>
        <v>316565.74</v>
      </c>
      <c r="J168" s="180">
        <f>SUM(J169:J202)</f>
        <v>5.2602322352748351E-2</v>
      </c>
      <c r="K168" s="228"/>
    </row>
    <row r="169" spans="1:11" ht="26.4">
      <c r="A169" s="146" t="s">
        <v>1134</v>
      </c>
      <c r="B169" s="146" t="s">
        <v>163</v>
      </c>
      <c r="C169" s="146" t="s">
        <v>14</v>
      </c>
      <c r="D169" s="167" t="s">
        <v>164</v>
      </c>
      <c r="E169" s="146" t="s">
        <v>16</v>
      </c>
      <c r="F169" s="179">
        <v>585.20000000000005</v>
      </c>
      <c r="G169" s="205">
        <v>22.16</v>
      </c>
      <c r="H169" s="204">
        <f t="shared" ref="H169:H202" si="58">ROUND(G169*$H$8+G169,2)</f>
        <v>27.62</v>
      </c>
      <c r="I169" s="204">
        <f t="shared" ref="I169:I202" si="59">ROUND(H169*F169,2)</f>
        <v>16163.22</v>
      </c>
      <c r="J169" s="155">
        <f t="shared" ref="J169:J202" si="60">I169/$I$220</f>
        <v>2.6857704459692612E-3</v>
      </c>
      <c r="K169" s="228"/>
    </row>
    <row r="170" spans="1:11" ht="26.4">
      <c r="A170" s="146" t="s">
        <v>1135</v>
      </c>
      <c r="B170" s="146" t="s">
        <v>165</v>
      </c>
      <c r="C170" s="146" t="s">
        <v>14</v>
      </c>
      <c r="D170" s="167" t="s">
        <v>166</v>
      </c>
      <c r="E170" s="146" t="s">
        <v>16</v>
      </c>
      <c r="F170" s="179">
        <v>315.5</v>
      </c>
      <c r="G170" s="205">
        <v>28.09</v>
      </c>
      <c r="H170" s="204">
        <f t="shared" si="58"/>
        <v>35.020000000000003</v>
      </c>
      <c r="I170" s="204">
        <f t="shared" si="59"/>
        <v>11048.81</v>
      </c>
      <c r="J170" s="155">
        <f t="shared" si="60"/>
        <v>1.8359316622015682E-3</v>
      </c>
      <c r="K170" s="228"/>
    </row>
    <row r="171" spans="1:11" ht="26.4">
      <c r="A171" s="146" t="s">
        <v>1136</v>
      </c>
      <c r="B171" s="146" t="s">
        <v>167</v>
      </c>
      <c r="C171" s="146" t="s">
        <v>14</v>
      </c>
      <c r="D171" s="167" t="s">
        <v>168</v>
      </c>
      <c r="E171" s="146" t="s">
        <v>16</v>
      </c>
      <c r="F171" s="179">
        <v>47.2</v>
      </c>
      <c r="G171" s="205">
        <v>35.020000000000003</v>
      </c>
      <c r="H171" s="204">
        <f t="shared" si="58"/>
        <v>43.66</v>
      </c>
      <c r="I171" s="204">
        <f t="shared" si="59"/>
        <v>2060.75</v>
      </c>
      <c r="J171" s="155">
        <f t="shared" si="60"/>
        <v>3.4242567053663532E-4</v>
      </c>
      <c r="K171" s="228"/>
    </row>
    <row r="172" spans="1:11" ht="26.4">
      <c r="A172" s="146" t="s">
        <v>1137</v>
      </c>
      <c r="B172" s="146" t="s">
        <v>169</v>
      </c>
      <c r="C172" s="146" t="s">
        <v>14</v>
      </c>
      <c r="D172" s="167" t="s">
        <v>170</v>
      </c>
      <c r="E172" s="146" t="s">
        <v>16</v>
      </c>
      <c r="F172" s="179">
        <v>517.4</v>
      </c>
      <c r="G172" s="205">
        <v>39.130000000000003</v>
      </c>
      <c r="H172" s="204">
        <f t="shared" si="58"/>
        <v>48.78</v>
      </c>
      <c r="I172" s="204">
        <f t="shared" si="59"/>
        <v>25238.77</v>
      </c>
      <c r="J172" s="155">
        <f t="shared" si="60"/>
        <v>4.1938142621714986E-3</v>
      </c>
      <c r="K172" s="228"/>
    </row>
    <row r="173" spans="1:11" ht="39.6">
      <c r="A173" s="146" t="s">
        <v>1138</v>
      </c>
      <c r="B173" s="146" t="s">
        <v>171</v>
      </c>
      <c r="C173" s="146" t="s">
        <v>14</v>
      </c>
      <c r="D173" s="167" t="s">
        <v>172</v>
      </c>
      <c r="E173" s="146" t="s">
        <v>77</v>
      </c>
      <c r="F173" s="179">
        <v>180</v>
      </c>
      <c r="G173" s="205">
        <v>10.75</v>
      </c>
      <c r="H173" s="204">
        <f t="shared" si="58"/>
        <v>13.4</v>
      </c>
      <c r="I173" s="204">
        <f t="shared" si="59"/>
        <v>2412</v>
      </c>
      <c r="J173" s="155">
        <f t="shared" si="60"/>
        <v>4.0079132225372528E-4</v>
      </c>
      <c r="K173" s="228"/>
    </row>
    <row r="174" spans="1:11" ht="39.6">
      <c r="A174" s="146" t="s">
        <v>1139</v>
      </c>
      <c r="B174" s="146" t="s">
        <v>173</v>
      </c>
      <c r="C174" s="146" t="s">
        <v>14</v>
      </c>
      <c r="D174" s="167" t="s">
        <v>174</v>
      </c>
      <c r="E174" s="146" t="s">
        <v>77</v>
      </c>
      <c r="F174" s="179">
        <v>80</v>
      </c>
      <c r="G174" s="205">
        <v>17.53</v>
      </c>
      <c r="H174" s="204">
        <f t="shared" si="58"/>
        <v>21.85</v>
      </c>
      <c r="I174" s="204">
        <f t="shared" si="59"/>
        <v>1748</v>
      </c>
      <c r="J174" s="155">
        <f t="shared" si="60"/>
        <v>2.9045739274440789E-4</v>
      </c>
      <c r="K174" s="228"/>
    </row>
    <row r="175" spans="1:11" ht="39.6">
      <c r="A175" s="146" t="s">
        <v>1140</v>
      </c>
      <c r="B175" s="146" t="s">
        <v>175</v>
      </c>
      <c r="C175" s="146" t="s">
        <v>14</v>
      </c>
      <c r="D175" s="167" t="s">
        <v>176</v>
      </c>
      <c r="E175" s="146" t="s">
        <v>77</v>
      </c>
      <c r="F175" s="179">
        <v>60</v>
      </c>
      <c r="G175" s="205">
        <v>26.35</v>
      </c>
      <c r="H175" s="204">
        <f t="shared" si="58"/>
        <v>32.85</v>
      </c>
      <c r="I175" s="204">
        <f t="shared" si="59"/>
        <v>1971</v>
      </c>
      <c r="J175" s="155">
        <f t="shared" si="60"/>
        <v>3.2751231184166357E-4</v>
      </c>
      <c r="K175" s="228"/>
    </row>
    <row r="176" spans="1:11" ht="39.6">
      <c r="A176" s="146" t="s">
        <v>1141</v>
      </c>
      <c r="B176" s="146" t="s">
        <v>177</v>
      </c>
      <c r="C176" s="146" t="s">
        <v>14</v>
      </c>
      <c r="D176" s="167" t="s">
        <v>178</v>
      </c>
      <c r="E176" s="146" t="s">
        <v>77</v>
      </c>
      <c r="F176" s="179">
        <v>100</v>
      </c>
      <c r="G176" s="205">
        <v>31.69</v>
      </c>
      <c r="H176" s="204">
        <f t="shared" si="58"/>
        <v>39.5</v>
      </c>
      <c r="I176" s="204">
        <f t="shared" si="59"/>
        <v>3950</v>
      </c>
      <c r="J176" s="155">
        <f t="shared" si="60"/>
        <v>6.5635394813524667E-4</v>
      </c>
      <c r="K176" s="228"/>
    </row>
    <row r="177" spans="1:11" ht="39.6">
      <c r="A177" s="146" t="s">
        <v>1142</v>
      </c>
      <c r="B177" s="146" t="s">
        <v>179</v>
      </c>
      <c r="C177" s="146" t="s">
        <v>14</v>
      </c>
      <c r="D177" s="167" t="s">
        <v>180</v>
      </c>
      <c r="E177" s="146" t="s">
        <v>77</v>
      </c>
      <c r="F177" s="179">
        <v>400</v>
      </c>
      <c r="G177" s="205">
        <v>10.52</v>
      </c>
      <c r="H177" s="204">
        <f t="shared" si="58"/>
        <v>13.11</v>
      </c>
      <c r="I177" s="204">
        <f t="shared" si="59"/>
        <v>5244</v>
      </c>
      <c r="J177" s="155">
        <f t="shared" si="60"/>
        <v>8.7137217823322368E-4</v>
      </c>
      <c r="K177" s="228"/>
    </row>
    <row r="178" spans="1:11" ht="39.6">
      <c r="A178" s="146" t="s">
        <v>1143</v>
      </c>
      <c r="B178" s="146" t="s">
        <v>181</v>
      </c>
      <c r="C178" s="146" t="s">
        <v>14</v>
      </c>
      <c r="D178" s="167" t="s">
        <v>182</v>
      </c>
      <c r="E178" s="146" t="s">
        <v>77</v>
      </c>
      <c r="F178" s="179">
        <v>80</v>
      </c>
      <c r="G178" s="205">
        <v>16.77</v>
      </c>
      <c r="H178" s="204">
        <f t="shared" si="58"/>
        <v>20.91</v>
      </c>
      <c r="I178" s="204">
        <f t="shared" si="59"/>
        <v>1672.8</v>
      </c>
      <c r="J178" s="155">
        <f t="shared" si="60"/>
        <v>2.7796174289636472E-4</v>
      </c>
      <c r="K178" s="228"/>
    </row>
    <row r="179" spans="1:11" ht="39.6">
      <c r="A179" s="146" t="s">
        <v>1144</v>
      </c>
      <c r="B179" s="146" t="s">
        <v>183</v>
      </c>
      <c r="C179" s="146" t="s">
        <v>14</v>
      </c>
      <c r="D179" s="167" t="s">
        <v>184</v>
      </c>
      <c r="E179" s="146" t="s">
        <v>77</v>
      </c>
      <c r="F179" s="179">
        <v>60</v>
      </c>
      <c r="G179" s="205">
        <v>30.82</v>
      </c>
      <c r="H179" s="204">
        <f t="shared" si="58"/>
        <v>38.42</v>
      </c>
      <c r="I179" s="204">
        <f t="shared" si="59"/>
        <v>2305.1999999999998</v>
      </c>
      <c r="J179" s="155">
        <f t="shared" si="60"/>
        <v>3.8304484082060013E-4</v>
      </c>
      <c r="K179" s="228"/>
    </row>
    <row r="180" spans="1:11" ht="39.6">
      <c r="A180" s="146" t="s">
        <v>1145</v>
      </c>
      <c r="B180" s="146" t="s">
        <v>185</v>
      </c>
      <c r="C180" s="146" t="s">
        <v>14</v>
      </c>
      <c r="D180" s="167" t="s">
        <v>186</v>
      </c>
      <c r="E180" s="146" t="s">
        <v>77</v>
      </c>
      <c r="F180" s="179">
        <v>80</v>
      </c>
      <c r="G180" s="205">
        <v>15.33</v>
      </c>
      <c r="H180" s="204">
        <f t="shared" si="58"/>
        <v>19.11</v>
      </c>
      <c r="I180" s="204">
        <f t="shared" si="59"/>
        <v>1528.8</v>
      </c>
      <c r="J180" s="155">
        <f t="shared" si="60"/>
        <v>2.5403390276181395E-4</v>
      </c>
      <c r="K180" s="228"/>
    </row>
    <row r="181" spans="1:11" ht="39.6">
      <c r="A181" s="146" t="s">
        <v>1146</v>
      </c>
      <c r="B181" s="146" t="s">
        <v>187</v>
      </c>
      <c r="C181" s="146" t="s">
        <v>14</v>
      </c>
      <c r="D181" s="167" t="s">
        <v>188</v>
      </c>
      <c r="E181" s="146" t="s">
        <v>77</v>
      </c>
      <c r="F181" s="179">
        <v>40</v>
      </c>
      <c r="G181" s="205">
        <v>29.46</v>
      </c>
      <c r="H181" s="204">
        <f t="shared" si="58"/>
        <v>36.72</v>
      </c>
      <c r="I181" s="204">
        <f t="shared" si="59"/>
        <v>1468.8</v>
      </c>
      <c r="J181" s="155">
        <f t="shared" si="60"/>
        <v>2.440639693724178E-4</v>
      </c>
      <c r="K181" s="228"/>
    </row>
    <row r="182" spans="1:11">
      <c r="A182" s="146" t="s">
        <v>1147</v>
      </c>
      <c r="B182" s="146" t="s">
        <v>189</v>
      </c>
      <c r="C182" s="146" t="s">
        <v>11</v>
      </c>
      <c r="D182" s="167" t="s">
        <v>190</v>
      </c>
      <c r="E182" s="146" t="s">
        <v>18</v>
      </c>
      <c r="F182" s="179">
        <v>20</v>
      </c>
      <c r="G182" s="205">
        <v>34.979999999999997</v>
      </c>
      <c r="H182" s="204">
        <f t="shared" si="58"/>
        <v>43.61</v>
      </c>
      <c r="I182" s="204">
        <f t="shared" si="59"/>
        <v>872.2</v>
      </c>
      <c r="J182" s="155">
        <f t="shared" si="60"/>
        <v>1.4492959837052207E-4</v>
      </c>
      <c r="K182" s="228"/>
    </row>
    <row r="183" spans="1:11">
      <c r="A183" s="146" t="s">
        <v>1148</v>
      </c>
      <c r="B183" s="146" t="s">
        <v>191</v>
      </c>
      <c r="C183" s="146" t="s">
        <v>11</v>
      </c>
      <c r="D183" s="167" t="s">
        <v>192</v>
      </c>
      <c r="E183" s="146" t="s">
        <v>18</v>
      </c>
      <c r="F183" s="179">
        <v>60</v>
      </c>
      <c r="G183" s="205">
        <v>50.05</v>
      </c>
      <c r="H183" s="204">
        <f t="shared" si="58"/>
        <v>62.39</v>
      </c>
      <c r="I183" s="204">
        <f t="shared" si="59"/>
        <v>3743.4</v>
      </c>
      <c r="J183" s="155">
        <f t="shared" si="60"/>
        <v>6.2202414416442594E-4</v>
      </c>
      <c r="K183" s="228"/>
    </row>
    <row r="184" spans="1:11">
      <c r="A184" s="146" t="s">
        <v>1149</v>
      </c>
      <c r="B184" s="146" t="s">
        <v>193</v>
      </c>
      <c r="C184" s="146" t="s">
        <v>11</v>
      </c>
      <c r="D184" s="167" t="s">
        <v>194</v>
      </c>
      <c r="E184" s="146" t="s">
        <v>18</v>
      </c>
      <c r="F184" s="179">
        <v>20</v>
      </c>
      <c r="G184" s="205">
        <v>43.97</v>
      </c>
      <c r="H184" s="204">
        <f t="shared" si="58"/>
        <v>54.81</v>
      </c>
      <c r="I184" s="204">
        <f t="shared" si="59"/>
        <v>1096.2</v>
      </c>
      <c r="J184" s="155">
        <f t="shared" si="60"/>
        <v>1.8215068302426769E-4</v>
      </c>
      <c r="K184" s="228"/>
    </row>
    <row r="185" spans="1:11">
      <c r="A185" s="146" t="s">
        <v>1150</v>
      </c>
      <c r="B185" s="146" t="s">
        <v>195</v>
      </c>
      <c r="C185" s="146" t="s">
        <v>11</v>
      </c>
      <c r="D185" s="167" t="s">
        <v>196</v>
      </c>
      <c r="E185" s="146" t="s">
        <v>18</v>
      </c>
      <c r="F185" s="179">
        <v>20</v>
      </c>
      <c r="G185" s="205">
        <v>52.2</v>
      </c>
      <c r="H185" s="204">
        <f t="shared" si="58"/>
        <v>65.069999999999993</v>
      </c>
      <c r="I185" s="204">
        <f t="shared" si="59"/>
        <v>1301.4000000000001</v>
      </c>
      <c r="J185" s="155">
        <f t="shared" si="60"/>
        <v>2.1624785521600254E-4</v>
      </c>
      <c r="K185" s="228"/>
    </row>
    <row r="186" spans="1:11">
      <c r="A186" s="146" t="s">
        <v>1151</v>
      </c>
      <c r="B186" s="146" t="s">
        <v>197</v>
      </c>
      <c r="C186" s="146" t="s">
        <v>11</v>
      </c>
      <c r="D186" s="167" t="s">
        <v>198</v>
      </c>
      <c r="E186" s="146" t="s">
        <v>18</v>
      </c>
      <c r="F186" s="179">
        <v>240</v>
      </c>
      <c r="G186" s="205">
        <v>12.97</v>
      </c>
      <c r="H186" s="204">
        <f t="shared" si="58"/>
        <v>16.170000000000002</v>
      </c>
      <c r="I186" s="204">
        <f t="shared" si="59"/>
        <v>3880.8</v>
      </c>
      <c r="J186" s="155">
        <f t="shared" si="60"/>
        <v>6.4485529162614311E-4</v>
      </c>
      <c r="K186" s="228"/>
    </row>
    <row r="187" spans="1:11">
      <c r="A187" s="146" t="s">
        <v>1152</v>
      </c>
      <c r="B187" s="146" t="s">
        <v>199</v>
      </c>
      <c r="C187" s="146" t="s">
        <v>11</v>
      </c>
      <c r="D187" s="167" t="s">
        <v>200</v>
      </c>
      <c r="E187" s="146" t="s">
        <v>18</v>
      </c>
      <c r="F187" s="179">
        <v>100</v>
      </c>
      <c r="G187" s="205">
        <v>20.18</v>
      </c>
      <c r="H187" s="204">
        <f t="shared" si="58"/>
        <v>25.16</v>
      </c>
      <c r="I187" s="204">
        <f t="shared" si="59"/>
        <v>2516</v>
      </c>
      <c r="J187" s="155">
        <f t="shared" si="60"/>
        <v>4.1807254012867862E-4</v>
      </c>
      <c r="K187" s="228"/>
    </row>
    <row r="188" spans="1:11">
      <c r="A188" s="146" t="s">
        <v>1153</v>
      </c>
      <c r="B188" s="146" t="s">
        <v>201</v>
      </c>
      <c r="C188" s="146" t="s">
        <v>11</v>
      </c>
      <c r="D188" s="167" t="s">
        <v>202</v>
      </c>
      <c r="E188" s="146" t="s">
        <v>18</v>
      </c>
      <c r="F188" s="179">
        <v>280</v>
      </c>
      <c r="G188" s="205">
        <v>23.35</v>
      </c>
      <c r="H188" s="204">
        <f t="shared" si="58"/>
        <v>29.11</v>
      </c>
      <c r="I188" s="204">
        <f t="shared" si="59"/>
        <v>8150.8</v>
      </c>
      <c r="J188" s="155">
        <f t="shared" si="60"/>
        <v>1.3543822178381693E-3</v>
      </c>
      <c r="K188" s="228"/>
    </row>
    <row r="189" spans="1:11" ht="26.4">
      <c r="A189" s="146" t="s">
        <v>1154</v>
      </c>
      <c r="B189" s="146" t="s">
        <v>203</v>
      </c>
      <c r="C189" s="146" t="s">
        <v>14</v>
      </c>
      <c r="D189" s="167" t="s">
        <v>204</v>
      </c>
      <c r="E189" s="146" t="s">
        <v>77</v>
      </c>
      <c r="F189" s="179">
        <v>20</v>
      </c>
      <c r="G189" s="205">
        <v>45.18</v>
      </c>
      <c r="H189" s="204">
        <f t="shared" si="58"/>
        <v>56.32</v>
      </c>
      <c r="I189" s="204">
        <f t="shared" si="59"/>
        <v>1126.4000000000001</v>
      </c>
      <c r="J189" s="155">
        <f t="shared" si="60"/>
        <v>1.8716888283026376E-4</v>
      </c>
      <c r="K189" s="228"/>
    </row>
    <row r="190" spans="1:11">
      <c r="A190" s="146" t="s">
        <v>1155</v>
      </c>
      <c r="B190" s="146" t="s">
        <v>205</v>
      </c>
      <c r="C190" s="146" t="s">
        <v>11</v>
      </c>
      <c r="D190" s="167" t="s">
        <v>206</v>
      </c>
      <c r="E190" s="146" t="s">
        <v>18</v>
      </c>
      <c r="F190" s="179">
        <v>20</v>
      </c>
      <c r="G190" s="205">
        <v>30.19</v>
      </c>
      <c r="H190" s="204">
        <f t="shared" si="58"/>
        <v>37.630000000000003</v>
      </c>
      <c r="I190" s="204">
        <f t="shared" si="59"/>
        <v>752.6</v>
      </c>
      <c r="J190" s="155">
        <f t="shared" si="60"/>
        <v>1.2505619781432573E-4</v>
      </c>
      <c r="K190" s="228"/>
    </row>
    <row r="191" spans="1:11" ht="26.4">
      <c r="A191" s="146" t="s">
        <v>1156</v>
      </c>
      <c r="B191" s="146" t="s">
        <v>207</v>
      </c>
      <c r="C191" s="146" t="s">
        <v>14</v>
      </c>
      <c r="D191" s="167" t="s">
        <v>208</v>
      </c>
      <c r="E191" s="146" t="s">
        <v>77</v>
      </c>
      <c r="F191" s="179">
        <v>20</v>
      </c>
      <c r="G191" s="205">
        <v>711.99</v>
      </c>
      <c r="H191" s="204">
        <f t="shared" si="58"/>
        <v>887.57</v>
      </c>
      <c r="I191" s="204">
        <f t="shared" si="59"/>
        <v>17751.400000000001</v>
      </c>
      <c r="J191" s="155">
        <f t="shared" si="60"/>
        <v>2.9496712594754477E-3</v>
      </c>
      <c r="K191" s="228"/>
    </row>
    <row r="192" spans="1:11" ht="39.6">
      <c r="A192" s="146" t="s">
        <v>1157</v>
      </c>
      <c r="B192" s="146" t="s">
        <v>209</v>
      </c>
      <c r="C192" s="146" t="s">
        <v>14</v>
      </c>
      <c r="D192" s="167" t="s">
        <v>210</v>
      </c>
      <c r="E192" s="146" t="s">
        <v>77</v>
      </c>
      <c r="F192" s="179">
        <v>40</v>
      </c>
      <c r="G192" s="205">
        <v>87.13</v>
      </c>
      <c r="H192" s="204">
        <f t="shared" si="58"/>
        <v>108.62</v>
      </c>
      <c r="I192" s="204">
        <f t="shared" si="59"/>
        <v>4344.8</v>
      </c>
      <c r="J192" s="155">
        <f t="shared" si="60"/>
        <v>7.2195610983747337E-4</v>
      </c>
      <c r="K192" s="228"/>
    </row>
    <row r="193" spans="1:20" ht="39.6">
      <c r="A193" s="146" t="s">
        <v>1158</v>
      </c>
      <c r="B193" s="146" t="s">
        <v>209</v>
      </c>
      <c r="C193" s="146" t="s">
        <v>14</v>
      </c>
      <c r="D193" s="167" t="s">
        <v>210</v>
      </c>
      <c r="E193" s="146" t="s">
        <v>77</v>
      </c>
      <c r="F193" s="179">
        <v>40</v>
      </c>
      <c r="G193" s="205">
        <v>87.13</v>
      </c>
      <c r="H193" s="204">
        <f t="shared" si="58"/>
        <v>108.62</v>
      </c>
      <c r="I193" s="204">
        <f t="shared" si="59"/>
        <v>4344.8</v>
      </c>
      <c r="J193" s="155">
        <f t="shared" si="60"/>
        <v>7.2195610983747337E-4</v>
      </c>
      <c r="K193" s="228"/>
    </row>
    <row r="194" spans="1:20" ht="26.4">
      <c r="A194" s="146" t="s">
        <v>1159</v>
      </c>
      <c r="B194" s="146" t="s">
        <v>211</v>
      </c>
      <c r="C194" s="146" t="s">
        <v>14</v>
      </c>
      <c r="D194" s="167" t="s">
        <v>212</v>
      </c>
      <c r="E194" s="146" t="s">
        <v>77</v>
      </c>
      <c r="F194" s="179">
        <v>40</v>
      </c>
      <c r="G194" s="205">
        <v>20.63</v>
      </c>
      <c r="H194" s="204">
        <f t="shared" si="58"/>
        <v>25.72</v>
      </c>
      <c r="I194" s="204">
        <f t="shared" si="59"/>
        <v>1028.8</v>
      </c>
      <c r="J194" s="155">
        <f t="shared" si="60"/>
        <v>1.70951124516846E-4</v>
      </c>
      <c r="K194" s="228"/>
    </row>
    <row r="195" spans="1:20">
      <c r="A195" s="146" t="s">
        <v>1160</v>
      </c>
      <c r="B195" s="146" t="s">
        <v>324</v>
      </c>
      <c r="C195" s="146" t="s">
        <v>11</v>
      </c>
      <c r="D195" s="167" t="s">
        <v>325</v>
      </c>
      <c r="E195" s="146" t="s">
        <v>18</v>
      </c>
      <c r="F195" s="179">
        <v>30</v>
      </c>
      <c r="G195" s="205">
        <v>1484.24</v>
      </c>
      <c r="H195" s="204">
        <f t="shared" si="58"/>
        <v>1850.25</v>
      </c>
      <c r="I195" s="204">
        <f t="shared" si="59"/>
        <v>55507.5</v>
      </c>
      <c r="J195" s="155">
        <f t="shared" si="60"/>
        <v>9.2234346268651145E-3</v>
      </c>
      <c r="K195" s="228"/>
    </row>
    <row r="196" spans="1:20" ht="26.4">
      <c r="A196" s="146" t="s">
        <v>1161</v>
      </c>
      <c r="B196" s="146" t="s">
        <v>326</v>
      </c>
      <c r="C196" s="146" t="s">
        <v>14</v>
      </c>
      <c r="D196" s="167" t="s">
        <v>327</v>
      </c>
      <c r="E196" s="146" t="s">
        <v>16</v>
      </c>
      <c r="F196" s="179">
        <v>192.65</v>
      </c>
      <c r="G196" s="205">
        <v>70.66</v>
      </c>
      <c r="H196" s="204">
        <f t="shared" si="58"/>
        <v>88.08</v>
      </c>
      <c r="I196" s="204">
        <f t="shared" si="59"/>
        <v>16968.61</v>
      </c>
      <c r="J196" s="155">
        <f t="shared" si="60"/>
        <v>2.8195985235106905E-3</v>
      </c>
      <c r="K196" s="228"/>
    </row>
    <row r="197" spans="1:20" ht="26.4">
      <c r="A197" s="146" t="s">
        <v>1162</v>
      </c>
      <c r="B197" s="146" t="s">
        <v>328</v>
      </c>
      <c r="C197" s="146" t="s">
        <v>14</v>
      </c>
      <c r="D197" s="167" t="s">
        <v>329</v>
      </c>
      <c r="E197" s="146" t="s">
        <v>77</v>
      </c>
      <c r="F197" s="179">
        <v>40</v>
      </c>
      <c r="G197" s="205">
        <v>142.86000000000001</v>
      </c>
      <c r="H197" s="204">
        <f t="shared" si="58"/>
        <v>178.09</v>
      </c>
      <c r="I197" s="204">
        <f t="shared" si="59"/>
        <v>7123.6</v>
      </c>
      <c r="J197" s="155">
        <f t="shared" si="60"/>
        <v>1.1836969582117072E-3</v>
      </c>
      <c r="K197" s="228"/>
    </row>
    <row r="198" spans="1:20" ht="26.4">
      <c r="A198" s="146" t="s">
        <v>1163</v>
      </c>
      <c r="B198" s="146" t="s">
        <v>330</v>
      </c>
      <c r="C198" s="146" t="s">
        <v>14</v>
      </c>
      <c r="D198" s="167" t="s">
        <v>331</v>
      </c>
      <c r="E198" s="146" t="s">
        <v>77</v>
      </c>
      <c r="F198" s="179">
        <v>20</v>
      </c>
      <c r="G198" s="205">
        <v>146.12</v>
      </c>
      <c r="H198" s="204">
        <f t="shared" si="58"/>
        <v>182.15</v>
      </c>
      <c r="I198" s="204">
        <f t="shared" si="59"/>
        <v>3643</v>
      </c>
      <c r="J198" s="155">
        <f t="shared" si="60"/>
        <v>6.0534112229283636E-4</v>
      </c>
      <c r="K198" s="228"/>
    </row>
    <row r="199" spans="1:20" ht="26.4">
      <c r="A199" s="146" t="s">
        <v>1164</v>
      </c>
      <c r="B199" s="146" t="s">
        <v>332</v>
      </c>
      <c r="C199" s="146" t="s">
        <v>14</v>
      </c>
      <c r="D199" s="167" t="s">
        <v>333</v>
      </c>
      <c r="E199" s="146" t="s">
        <v>77</v>
      </c>
      <c r="F199" s="179">
        <v>60</v>
      </c>
      <c r="G199" s="205">
        <v>83.82</v>
      </c>
      <c r="H199" s="204">
        <f t="shared" si="58"/>
        <v>104.49</v>
      </c>
      <c r="I199" s="204">
        <f t="shared" si="59"/>
        <v>6269.4</v>
      </c>
      <c r="J199" s="155">
        <f t="shared" si="60"/>
        <v>1.0417583398580038E-3</v>
      </c>
      <c r="K199" s="228"/>
    </row>
    <row r="200" spans="1:20">
      <c r="A200" s="146" t="s">
        <v>1165</v>
      </c>
      <c r="B200" s="146" t="s">
        <v>322</v>
      </c>
      <c r="C200" s="146" t="s">
        <v>11</v>
      </c>
      <c r="D200" s="167" t="s">
        <v>323</v>
      </c>
      <c r="E200" s="146" t="s">
        <v>18</v>
      </c>
      <c r="F200" s="179">
        <v>20</v>
      </c>
      <c r="G200" s="205">
        <v>414.23</v>
      </c>
      <c r="H200" s="204">
        <f t="shared" si="58"/>
        <v>516.38</v>
      </c>
      <c r="I200" s="204">
        <f t="shared" si="59"/>
        <v>10327.6</v>
      </c>
      <c r="J200" s="155">
        <f t="shared" si="60"/>
        <v>1.7160914012054617E-3</v>
      </c>
      <c r="K200" s="228"/>
    </row>
    <row r="201" spans="1:20" ht="26.4">
      <c r="A201" s="146" t="s">
        <v>1166</v>
      </c>
      <c r="B201" s="146" t="s">
        <v>113</v>
      </c>
      <c r="C201" s="146" t="s">
        <v>14</v>
      </c>
      <c r="D201" s="167" t="s">
        <v>114</v>
      </c>
      <c r="E201" s="146" t="s">
        <v>16</v>
      </c>
      <c r="F201" s="179">
        <v>274.7</v>
      </c>
      <c r="G201" s="205">
        <v>166.38</v>
      </c>
      <c r="H201" s="204">
        <f t="shared" si="58"/>
        <v>207.41</v>
      </c>
      <c r="I201" s="204">
        <f t="shared" si="59"/>
        <v>56975.53</v>
      </c>
      <c r="J201" s="155">
        <f t="shared" si="60"/>
        <v>9.4673706487590353E-3</v>
      </c>
      <c r="K201" s="228"/>
    </row>
    <row r="202" spans="1:20" ht="26.4">
      <c r="A202" s="146" t="s">
        <v>1167</v>
      </c>
      <c r="B202" s="145" t="s">
        <v>115</v>
      </c>
      <c r="C202" s="145" t="s">
        <v>14</v>
      </c>
      <c r="D202" s="149" t="s">
        <v>116</v>
      </c>
      <c r="E202" s="145" t="s">
        <v>16</v>
      </c>
      <c r="F202" s="175">
        <v>433.7</v>
      </c>
      <c r="G202" s="201">
        <v>59.24</v>
      </c>
      <c r="H202" s="204">
        <f t="shared" si="58"/>
        <v>73.849999999999994</v>
      </c>
      <c r="I202" s="204">
        <f t="shared" si="59"/>
        <v>32028.75</v>
      </c>
      <c r="J202" s="155">
        <f t="shared" si="60"/>
        <v>5.3220750674270335E-3</v>
      </c>
      <c r="K202" s="228"/>
    </row>
    <row r="203" spans="1:20" s="84" customFormat="1">
      <c r="A203" s="169" t="s">
        <v>1168</v>
      </c>
      <c r="B203" s="169" t="s">
        <v>1191</v>
      </c>
      <c r="C203" s="169"/>
      <c r="D203" s="170" t="s">
        <v>1169</v>
      </c>
      <c r="E203" s="169"/>
      <c r="F203" s="178">
        <v>1</v>
      </c>
      <c r="G203" s="207" t="s">
        <v>75</v>
      </c>
      <c r="H203" s="207"/>
      <c r="I203" s="207">
        <f>SUM(I204:I214)</f>
        <v>160383.66999999998</v>
      </c>
      <c r="J203" s="180">
        <f>SUM(J204:J214)</f>
        <v>2.6650241777448232E-2</v>
      </c>
      <c r="K203" s="228"/>
      <c r="L203" s="68"/>
      <c r="M203"/>
      <c r="N203"/>
      <c r="O203"/>
      <c r="P203"/>
      <c r="Q203"/>
      <c r="R203"/>
      <c r="S203"/>
      <c r="T203"/>
    </row>
    <row r="204" spans="1:20" s="84" customFormat="1" ht="26.4">
      <c r="A204" s="146" t="s">
        <v>1170</v>
      </c>
      <c r="B204" s="146" t="s">
        <v>357</v>
      </c>
      <c r="C204" s="146" t="s">
        <v>14</v>
      </c>
      <c r="D204" s="167" t="s">
        <v>358</v>
      </c>
      <c r="E204" s="146" t="s">
        <v>77</v>
      </c>
      <c r="F204" s="179">
        <v>40</v>
      </c>
      <c r="G204" s="205">
        <v>178.53</v>
      </c>
      <c r="H204" s="204">
        <f t="shared" ref="H204:H214" si="61">ROUND(G204*$H$8+G204,2)</f>
        <v>222.56</v>
      </c>
      <c r="I204" s="204">
        <f t="shared" ref="I204:I214" si="62">ROUND(H204*F204,2)</f>
        <v>8902.4</v>
      </c>
      <c r="J204" s="155">
        <f t="shared" ref="J204:J214" si="63">I204/$I$220</f>
        <v>1.4792722500960049E-3</v>
      </c>
      <c r="K204" s="228"/>
      <c r="L204" s="68"/>
      <c r="M204"/>
      <c r="N204"/>
      <c r="O204"/>
      <c r="P204"/>
      <c r="Q204"/>
      <c r="R204"/>
      <c r="S204"/>
      <c r="T204"/>
    </row>
    <row r="205" spans="1:20" s="84" customFormat="1" ht="26.4">
      <c r="A205" s="146" t="s">
        <v>1171</v>
      </c>
      <c r="B205" s="146" t="s">
        <v>214</v>
      </c>
      <c r="C205" s="146" t="s">
        <v>14</v>
      </c>
      <c r="D205" s="167" t="s">
        <v>215</v>
      </c>
      <c r="E205" s="146" t="s">
        <v>77</v>
      </c>
      <c r="F205" s="179">
        <v>38</v>
      </c>
      <c r="G205" s="205">
        <v>597.32000000000005</v>
      </c>
      <c r="H205" s="204">
        <f t="shared" si="61"/>
        <v>744.62</v>
      </c>
      <c r="I205" s="204">
        <f t="shared" si="62"/>
        <v>28295.56</v>
      </c>
      <c r="J205" s="155">
        <f t="shared" si="63"/>
        <v>4.7017474735943695E-3</v>
      </c>
      <c r="K205" s="228"/>
      <c r="L205" s="68"/>
      <c r="M205"/>
      <c r="N205"/>
      <c r="O205"/>
      <c r="P205"/>
      <c r="Q205"/>
      <c r="R205"/>
      <c r="S205"/>
      <c r="T205"/>
    </row>
    <row r="206" spans="1:20" s="84" customFormat="1" ht="26.4">
      <c r="A206" s="146" t="s">
        <v>1172</v>
      </c>
      <c r="B206" s="146" t="s">
        <v>300</v>
      </c>
      <c r="C206" s="146" t="s">
        <v>14</v>
      </c>
      <c r="D206" s="167" t="s">
        <v>1173</v>
      </c>
      <c r="E206" s="146" t="s">
        <v>77</v>
      </c>
      <c r="F206" s="179">
        <v>2</v>
      </c>
      <c r="G206" s="210">
        <v>942.24</v>
      </c>
      <c r="H206" s="204">
        <f t="shared" si="61"/>
        <v>1174.5999999999999</v>
      </c>
      <c r="I206" s="204">
        <f t="shared" si="62"/>
        <v>2349.1999999999998</v>
      </c>
      <c r="J206" s="155">
        <f t="shared" si="63"/>
        <v>3.9035612530615728E-4</v>
      </c>
      <c r="K206" s="228"/>
      <c r="L206" s="68"/>
      <c r="M206"/>
      <c r="N206"/>
      <c r="O206"/>
      <c r="P206"/>
      <c r="Q206"/>
      <c r="R206"/>
      <c r="S206"/>
      <c r="T206"/>
    </row>
    <row r="207" spans="1:20" s="84" customFormat="1" ht="26.4">
      <c r="A207" s="146" t="s">
        <v>1174</v>
      </c>
      <c r="B207" s="146" t="s">
        <v>216</v>
      </c>
      <c r="C207" s="146" t="s">
        <v>14</v>
      </c>
      <c r="D207" s="167" t="s">
        <v>217</v>
      </c>
      <c r="E207" s="146" t="s">
        <v>77</v>
      </c>
      <c r="F207" s="179">
        <v>40</v>
      </c>
      <c r="G207" s="205">
        <v>234.92</v>
      </c>
      <c r="H207" s="204">
        <f t="shared" si="61"/>
        <v>292.85000000000002</v>
      </c>
      <c r="I207" s="204">
        <f t="shared" si="62"/>
        <v>11714</v>
      </c>
      <c r="J207" s="155">
        <f t="shared" si="63"/>
        <v>1.9464633287231087E-3</v>
      </c>
      <c r="K207" s="228"/>
      <c r="L207" s="68"/>
      <c r="M207"/>
      <c r="N207"/>
      <c r="O207"/>
      <c r="P207"/>
      <c r="Q207"/>
      <c r="R207"/>
      <c r="S207"/>
      <c r="T207"/>
    </row>
    <row r="208" spans="1:20" s="84" customFormat="1">
      <c r="A208" s="146" t="s">
        <v>1175</v>
      </c>
      <c r="B208" s="146" t="s">
        <v>218</v>
      </c>
      <c r="C208" s="146" t="s">
        <v>11</v>
      </c>
      <c r="D208" s="167" t="s">
        <v>219</v>
      </c>
      <c r="E208" s="146" t="s">
        <v>18</v>
      </c>
      <c r="F208" s="179">
        <v>40</v>
      </c>
      <c r="G208" s="205">
        <v>81.44</v>
      </c>
      <c r="H208" s="204">
        <f t="shared" si="61"/>
        <v>101.52</v>
      </c>
      <c r="I208" s="204">
        <f t="shared" si="62"/>
        <v>4060.8</v>
      </c>
      <c r="J208" s="155">
        <f t="shared" si="63"/>
        <v>6.747650917943316E-4</v>
      </c>
      <c r="K208" s="228"/>
      <c r="L208" s="68"/>
      <c r="M208"/>
      <c r="N208"/>
      <c r="O208"/>
      <c r="P208"/>
      <c r="Q208"/>
      <c r="R208"/>
      <c r="S208"/>
      <c r="T208"/>
    </row>
    <row r="209" spans="1:20" s="84" customFormat="1">
      <c r="A209" s="146" t="s">
        <v>1176</v>
      </c>
      <c r="B209" s="146" t="s">
        <v>359</v>
      </c>
      <c r="C209" s="146" t="s">
        <v>11</v>
      </c>
      <c r="D209" s="167" t="s">
        <v>360</v>
      </c>
      <c r="E209" s="146" t="s">
        <v>18</v>
      </c>
      <c r="F209" s="179">
        <v>80</v>
      </c>
      <c r="G209" s="205">
        <v>28.93</v>
      </c>
      <c r="H209" s="204">
        <f t="shared" si="61"/>
        <v>36.06</v>
      </c>
      <c r="I209" s="204">
        <f t="shared" si="62"/>
        <v>2884.8</v>
      </c>
      <c r="J209" s="155">
        <f t="shared" si="63"/>
        <v>4.7935439736216702E-4</v>
      </c>
      <c r="K209" s="228"/>
      <c r="L209" s="68"/>
      <c r="M209"/>
      <c r="N209"/>
      <c r="O209"/>
      <c r="P209"/>
      <c r="Q209"/>
      <c r="R209"/>
      <c r="S209"/>
      <c r="T209"/>
    </row>
    <row r="210" spans="1:20" s="84" customFormat="1" ht="26.4">
      <c r="A210" s="146" t="s">
        <v>1177</v>
      </c>
      <c r="B210" s="146" t="s">
        <v>361</v>
      </c>
      <c r="C210" s="146" t="s">
        <v>11</v>
      </c>
      <c r="D210" s="167" t="s">
        <v>362</v>
      </c>
      <c r="E210" s="146" t="s">
        <v>21</v>
      </c>
      <c r="F210" s="179">
        <v>8.94</v>
      </c>
      <c r="G210" s="205">
        <v>3705.47</v>
      </c>
      <c r="H210" s="204">
        <f t="shared" si="61"/>
        <v>4619.24</v>
      </c>
      <c r="I210" s="204">
        <f t="shared" si="62"/>
        <v>41296.01</v>
      </c>
      <c r="J210" s="155">
        <f t="shared" si="63"/>
        <v>6.8619744824639567E-3</v>
      </c>
      <c r="K210" s="228"/>
      <c r="L210" s="68"/>
      <c r="M210"/>
      <c r="N210"/>
      <c r="O210"/>
      <c r="P210"/>
      <c r="Q210"/>
      <c r="R210"/>
      <c r="S210"/>
      <c r="T210"/>
    </row>
    <row r="211" spans="1:20" s="84" customFormat="1">
      <c r="A211" s="146" t="s">
        <v>1178</v>
      </c>
      <c r="B211" s="146" t="s">
        <v>348</v>
      </c>
      <c r="C211" s="146" t="s">
        <v>13</v>
      </c>
      <c r="D211" s="167" t="s">
        <v>1040</v>
      </c>
      <c r="E211" s="146" t="s">
        <v>12</v>
      </c>
      <c r="F211" s="179">
        <v>152.6</v>
      </c>
      <c r="G211" s="205">
        <v>41.31</v>
      </c>
      <c r="H211" s="204">
        <f t="shared" si="61"/>
        <v>51.5</v>
      </c>
      <c r="I211" s="204">
        <f t="shared" si="62"/>
        <v>7858.9</v>
      </c>
      <c r="J211" s="155">
        <f t="shared" si="63"/>
        <v>1.3058784918987569E-3</v>
      </c>
      <c r="K211" s="228"/>
      <c r="L211" s="68"/>
      <c r="M211"/>
      <c r="N211"/>
      <c r="O211"/>
      <c r="P211"/>
      <c r="Q211"/>
      <c r="R211"/>
      <c r="S211"/>
      <c r="T211"/>
    </row>
    <row r="212" spans="1:20" s="84" customFormat="1">
      <c r="A212" s="146" t="s">
        <v>1179</v>
      </c>
      <c r="B212" s="146" t="s">
        <v>1181</v>
      </c>
      <c r="C212" s="146" t="s">
        <v>11</v>
      </c>
      <c r="D212" s="167" t="s">
        <v>965</v>
      </c>
      <c r="E212" s="146" t="s">
        <v>18</v>
      </c>
      <c r="F212" s="179">
        <v>40</v>
      </c>
      <c r="G212" s="205">
        <v>58.68</v>
      </c>
      <c r="H212" s="204">
        <f t="shared" si="61"/>
        <v>73.150000000000006</v>
      </c>
      <c r="I212" s="204">
        <f t="shared" si="62"/>
        <v>2926</v>
      </c>
      <c r="J212" s="155">
        <f t="shared" si="63"/>
        <v>4.8620041828955236E-4</v>
      </c>
      <c r="K212" s="228"/>
      <c r="L212" s="68"/>
      <c r="M212"/>
      <c r="N212"/>
      <c r="O212"/>
      <c r="P212"/>
      <c r="Q212"/>
      <c r="R212"/>
      <c r="S212"/>
      <c r="T212"/>
    </row>
    <row r="213" spans="1:20" s="84" customFormat="1" ht="26.4">
      <c r="A213" s="146" t="s">
        <v>1180</v>
      </c>
      <c r="B213" s="167" t="s">
        <v>301</v>
      </c>
      <c r="C213" s="146" t="s">
        <v>14</v>
      </c>
      <c r="D213" s="167" t="s">
        <v>302</v>
      </c>
      <c r="E213" s="146" t="s">
        <v>77</v>
      </c>
      <c r="F213" s="179">
        <v>8</v>
      </c>
      <c r="G213" s="205">
        <v>630.91999999999996</v>
      </c>
      <c r="H213" s="204">
        <f t="shared" si="61"/>
        <v>786.5</v>
      </c>
      <c r="I213" s="204">
        <f t="shared" si="62"/>
        <v>6292</v>
      </c>
      <c r="J213" s="155">
        <f t="shared" si="63"/>
        <v>1.0455136814346763E-3</v>
      </c>
      <c r="K213" s="228"/>
      <c r="L213" s="68"/>
      <c r="M213"/>
      <c r="N213"/>
      <c r="O213"/>
      <c r="P213"/>
      <c r="Q213"/>
      <c r="R213"/>
      <c r="S213"/>
      <c r="T213"/>
    </row>
    <row r="214" spans="1:20" s="84" customFormat="1" ht="26.4">
      <c r="A214" s="146" t="s">
        <v>1183</v>
      </c>
      <c r="B214" s="146" t="s">
        <v>1292</v>
      </c>
      <c r="C214" s="146" t="s">
        <v>14</v>
      </c>
      <c r="D214" s="167" t="s">
        <v>1293</v>
      </c>
      <c r="E214" s="146" t="s">
        <v>77</v>
      </c>
      <c r="F214" s="179">
        <v>40</v>
      </c>
      <c r="G214" s="205">
        <v>878.47</v>
      </c>
      <c r="H214" s="204">
        <f t="shared" si="61"/>
        <v>1095.0999999999999</v>
      </c>
      <c r="I214" s="204">
        <f t="shared" si="62"/>
        <v>43804</v>
      </c>
      <c r="J214" s="155">
        <f t="shared" si="63"/>
        <v>7.2787160364851501E-3</v>
      </c>
      <c r="K214" s="228"/>
      <c r="L214" s="68"/>
      <c r="M214"/>
      <c r="N214"/>
      <c r="O214"/>
      <c r="P214"/>
      <c r="Q214"/>
      <c r="R214"/>
      <c r="S214"/>
      <c r="T214"/>
    </row>
    <row r="215" spans="1:20" s="84" customFormat="1">
      <c r="A215" s="169" t="s">
        <v>1184</v>
      </c>
      <c r="B215" s="169" t="s">
        <v>1191</v>
      </c>
      <c r="C215" s="169"/>
      <c r="D215" s="170" t="s">
        <v>956</v>
      </c>
      <c r="E215" s="169"/>
      <c r="F215" s="178">
        <v>1</v>
      </c>
      <c r="G215" s="207" t="s">
        <v>75</v>
      </c>
      <c r="H215" s="207"/>
      <c r="I215" s="207">
        <f>I216</f>
        <v>33147.199999999997</v>
      </c>
      <c r="J215" s="180">
        <f>J216</f>
        <v>5.5079229340832016E-3</v>
      </c>
      <c r="K215" s="228"/>
      <c r="L215" s="68"/>
      <c r="M215"/>
      <c r="N215"/>
      <c r="O215"/>
      <c r="P215"/>
      <c r="Q215"/>
      <c r="R215"/>
      <c r="S215"/>
      <c r="T215"/>
    </row>
    <row r="216" spans="1:20" s="84" customFormat="1">
      <c r="A216" s="146" t="s">
        <v>1185</v>
      </c>
      <c r="B216" s="146" t="s">
        <v>278</v>
      </c>
      <c r="C216" s="146" t="s">
        <v>11</v>
      </c>
      <c r="D216" s="167" t="s">
        <v>279</v>
      </c>
      <c r="E216" s="146" t="s">
        <v>241</v>
      </c>
      <c r="F216" s="179">
        <v>40</v>
      </c>
      <c r="G216" s="205">
        <v>664.75</v>
      </c>
      <c r="H216" s="204">
        <f t="shared" ref="H216" si="64">ROUND(G216*$H$8+G216,2)</f>
        <v>828.68</v>
      </c>
      <c r="I216" s="204">
        <f t="shared" ref="I216" si="65">ROUND(H216*F216,2)</f>
        <v>33147.199999999997</v>
      </c>
      <c r="J216" s="155">
        <f t="shared" ref="J216" si="66">I216/$I$220</f>
        <v>5.5079229340832016E-3</v>
      </c>
      <c r="K216" s="228"/>
      <c r="L216" s="68"/>
      <c r="M216"/>
      <c r="N216"/>
      <c r="O216"/>
      <c r="P216"/>
      <c r="Q216"/>
      <c r="R216"/>
      <c r="S216"/>
      <c r="T216"/>
    </row>
    <row r="217" spans="1:20">
      <c r="A217" s="144" t="s">
        <v>1186</v>
      </c>
      <c r="B217" s="144" t="s">
        <v>1191</v>
      </c>
      <c r="C217" s="144"/>
      <c r="D217" s="165" t="s">
        <v>954</v>
      </c>
      <c r="E217" s="144"/>
      <c r="F217" s="174">
        <v>1</v>
      </c>
      <c r="G217" s="200" t="s">
        <v>75</v>
      </c>
      <c r="H217" s="200"/>
      <c r="I217" s="200">
        <f>I218</f>
        <v>29222.38</v>
      </c>
      <c r="J217" s="159">
        <f>J218</f>
        <v>4.8557530346603718E-3</v>
      </c>
      <c r="K217" s="228"/>
    </row>
    <row r="218" spans="1:20">
      <c r="A218" s="169" t="s">
        <v>1187</v>
      </c>
      <c r="B218" s="169" t="s">
        <v>1191</v>
      </c>
      <c r="C218" s="169"/>
      <c r="D218" s="170" t="s">
        <v>1189</v>
      </c>
      <c r="E218" s="169"/>
      <c r="F218" s="178">
        <v>1</v>
      </c>
      <c r="G218" s="207" t="s">
        <v>75</v>
      </c>
      <c r="H218" s="207"/>
      <c r="I218" s="207">
        <f>SUM(I219:I219)</f>
        <v>29222.38</v>
      </c>
      <c r="J218" s="180">
        <f>SUM(J219:J219)</f>
        <v>4.8557530346603718E-3</v>
      </c>
      <c r="K218" s="228"/>
    </row>
    <row r="219" spans="1:20">
      <c r="A219" s="146" t="s">
        <v>1190</v>
      </c>
      <c r="B219" s="146" t="s">
        <v>1188</v>
      </c>
      <c r="C219" s="146" t="s">
        <v>11</v>
      </c>
      <c r="D219" s="167" t="s">
        <v>966</v>
      </c>
      <c r="E219" s="146" t="s">
        <v>12</v>
      </c>
      <c r="F219" s="179">
        <v>2242.6999999999998</v>
      </c>
      <c r="G219" s="205">
        <v>10.45</v>
      </c>
      <c r="H219" s="204">
        <f t="shared" ref="H219" si="67">ROUND(G219*$H$8+G219,2)</f>
        <v>13.03</v>
      </c>
      <c r="I219" s="204">
        <f t="shared" ref="I219" si="68">ROUND(H219*F219,2)</f>
        <v>29222.38</v>
      </c>
      <c r="J219" s="155">
        <f t="shared" ref="J219" si="69">I219/$I$220</f>
        <v>4.8557530346603718E-3</v>
      </c>
      <c r="K219" s="234"/>
    </row>
    <row r="220" spans="1:20">
      <c r="A220" s="144" t="s">
        <v>1215</v>
      </c>
      <c r="B220" s="144" t="s">
        <v>1191</v>
      </c>
      <c r="C220" s="144"/>
      <c r="D220" s="165" t="s">
        <v>9</v>
      </c>
      <c r="E220" s="144"/>
      <c r="F220" s="174">
        <v>1</v>
      </c>
      <c r="G220" s="200" t="s">
        <v>75</v>
      </c>
      <c r="H220" s="200"/>
      <c r="I220" s="200">
        <f>I14+I20+I22+I30+I49+I64+I73+I94+I103+I217</f>
        <v>6018094.3700000001</v>
      </c>
      <c r="J220" s="154">
        <f>J14+J20+J22+J30+J49+J64+J73+J94+J103+J217</f>
        <v>1.0000000000000002</v>
      </c>
      <c r="K220" s="216"/>
      <c r="L220" s="220"/>
    </row>
    <row r="221" spans="1:20">
      <c r="K221" s="215"/>
    </row>
    <row r="222" spans="1:20">
      <c r="K222" s="216"/>
    </row>
    <row r="223" spans="1:20">
      <c r="B223" s="239" t="s">
        <v>1192</v>
      </c>
      <c r="C223" s="239"/>
      <c r="D223" s="239"/>
      <c r="E223" s="240">
        <f>I220/E225</f>
        <v>1413.1759021828973</v>
      </c>
      <c r="F223" s="241"/>
      <c r="G223" s="241"/>
      <c r="H223" s="241"/>
      <c r="I223" s="241"/>
      <c r="J223" s="241"/>
      <c r="K223" s="216"/>
    </row>
    <row r="224" spans="1:20">
      <c r="K224" s="216"/>
    </row>
    <row r="225" spans="1:20" s="147" customFormat="1">
      <c r="A225" s="132"/>
      <c r="B225" s="132"/>
      <c r="C225" s="132"/>
      <c r="D225" s="221" t="s">
        <v>1535</v>
      </c>
      <c r="E225" s="238">
        <f>4258.56</f>
        <v>4258.5600000000004</v>
      </c>
      <c r="F225" s="239"/>
      <c r="G225" s="239"/>
      <c r="H225" s="239"/>
      <c r="I225" s="209"/>
      <c r="K225" s="216"/>
      <c r="L225" s="68"/>
      <c r="M225"/>
      <c r="N225"/>
      <c r="O225"/>
      <c r="P225"/>
      <c r="Q225"/>
      <c r="R225"/>
      <c r="S225"/>
      <c r="T225"/>
    </row>
    <row r="226" spans="1:20">
      <c r="A226" s="322"/>
      <c r="B226" s="322"/>
      <c r="C226" s="322"/>
      <c r="D226" s="322"/>
      <c r="E226" s="322"/>
      <c r="F226" s="322"/>
      <c r="G226" s="322"/>
      <c r="H226" s="322"/>
      <c r="I226" s="322"/>
      <c r="J226" s="322"/>
    </row>
    <row r="227" spans="1:20">
      <c r="A227" s="322"/>
      <c r="B227" s="322"/>
      <c r="C227" s="322"/>
      <c r="D227" s="322"/>
      <c r="E227" s="322"/>
      <c r="F227" s="322"/>
      <c r="G227" s="322"/>
      <c r="H227" s="322"/>
      <c r="I227" s="322"/>
      <c r="J227" s="322"/>
    </row>
    <row r="228" spans="1:20">
      <c r="A228" s="322"/>
      <c r="B228" s="322"/>
      <c r="C228" s="322"/>
      <c r="D228" s="322"/>
      <c r="E228" s="322"/>
      <c r="F228" s="322"/>
      <c r="G228" s="322"/>
      <c r="H228" s="322"/>
      <c r="I228" s="322"/>
      <c r="J228" s="322"/>
    </row>
    <row r="229" spans="1:20">
      <c r="A229" s="322"/>
      <c r="B229" s="322"/>
      <c r="C229" s="322"/>
      <c r="D229" s="322"/>
      <c r="E229" s="322"/>
      <c r="F229" s="322"/>
      <c r="G229" s="322"/>
      <c r="H229" s="322"/>
      <c r="I229" s="322"/>
      <c r="J229" s="322"/>
    </row>
    <row r="230" spans="1:20">
      <c r="A230" s="322"/>
      <c r="B230" s="322"/>
      <c r="C230" s="322"/>
      <c r="D230" s="322"/>
      <c r="E230" s="322"/>
      <c r="F230" s="322"/>
      <c r="G230" s="322"/>
      <c r="H230" s="322"/>
      <c r="I230" s="322"/>
      <c r="J230" s="322"/>
    </row>
    <row r="231" spans="1:20">
      <c r="A231" s="322"/>
      <c r="B231" s="322"/>
      <c r="C231" s="322"/>
      <c r="D231" s="322"/>
      <c r="E231" s="322"/>
      <c r="F231" s="322"/>
      <c r="G231" s="322"/>
      <c r="H231" s="322"/>
      <c r="I231" s="322"/>
      <c r="J231" s="322"/>
    </row>
    <row r="232" spans="1:20">
      <c r="A232" s="322"/>
      <c r="B232" s="322"/>
      <c r="C232" s="322"/>
      <c r="D232" s="322"/>
      <c r="E232" s="322"/>
      <c r="F232" s="322"/>
      <c r="G232" s="322"/>
      <c r="H232" s="322"/>
      <c r="I232" s="322"/>
      <c r="J232" s="322"/>
    </row>
    <row r="233" spans="1:20">
      <c r="A233" s="322"/>
      <c r="B233" s="322"/>
      <c r="C233" s="322"/>
      <c r="D233" s="322"/>
      <c r="E233" s="322"/>
      <c r="F233" s="322"/>
      <c r="G233" s="322"/>
      <c r="H233" s="322"/>
      <c r="I233" s="322"/>
      <c r="J233" s="322"/>
    </row>
    <row r="234" spans="1:20">
      <c r="A234" s="322"/>
      <c r="B234" s="322"/>
      <c r="C234" s="322"/>
      <c r="D234" s="322"/>
      <c r="E234" s="322"/>
      <c r="F234" s="322"/>
      <c r="G234" s="322"/>
      <c r="H234" s="322"/>
      <c r="I234" s="322"/>
      <c r="J234" s="322"/>
    </row>
  </sheetData>
  <mergeCells count="11">
    <mergeCell ref="A226:J234"/>
    <mergeCell ref="E225:H225"/>
    <mergeCell ref="B223:D223"/>
    <mergeCell ref="E223:J223"/>
    <mergeCell ref="A6:G6"/>
    <mergeCell ref="A7:G7"/>
    <mergeCell ref="A8:G8"/>
    <mergeCell ref="A9:G9"/>
    <mergeCell ref="A10:D10"/>
    <mergeCell ref="A12:J12"/>
    <mergeCell ref="E11:J11"/>
  </mergeCells>
  <phoneticPr fontId="31" type="noConversion"/>
  <pageMargins left="0.51181102362204722" right="0.51181102362204722" top="0.78740157480314965" bottom="0.78740157480314965" header="0.31496062992125984" footer="0.31496062992125984"/>
  <pageSetup paperSize="9" scale="50" fitToHeight="0" orientation="portrait" r:id="rId1"/>
  <rowBreaks count="1" manualBreakCount="1">
    <brk id="113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79998168889431442"/>
    <pageSetUpPr fitToPage="1"/>
  </sheetPr>
  <dimension ref="B1:T54"/>
  <sheetViews>
    <sheetView view="pageBreakPreview" topLeftCell="C25" zoomScaleNormal="100" zoomScaleSheetLayoutView="100" workbookViewId="0">
      <selection activeCell="D38" sqref="D38"/>
    </sheetView>
  </sheetViews>
  <sheetFormatPr defaultColWidth="9.109375" defaultRowHeight="14.4"/>
  <cols>
    <col min="2" max="2" width="11.109375" customWidth="1"/>
    <col min="3" max="3" width="8" customWidth="1"/>
    <col min="4" max="4" width="7.44140625" customWidth="1"/>
    <col min="5" max="5" width="7.33203125" customWidth="1"/>
    <col min="6" max="6" width="6.6640625" customWidth="1"/>
    <col min="7" max="7" width="15" customWidth="1"/>
    <col min="8" max="12" width="11.33203125" bestFit="1" customWidth="1"/>
    <col min="13" max="16" width="11.33203125" customWidth="1"/>
    <col min="17" max="17" width="12.21875" bestFit="1" customWidth="1"/>
    <col min="18" max="18" width="23.6640625" customWidth="1"/>
    <col min="19" max="19" width="18.33203125" customWidth="1"/>
    <col min="20" max="20" width="18.21875" customWidth="1"/>
  </cols>
  <sheetData>
    <row r="1" spans="2:19" s="10" customFormat="1" ht="88.5" customHeight="1">
      <c r="B1" s="249" t="s">
        <v>41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</row>
    <row r="2" spans="2:19" s="10" customFormat="1" ht="15" customHeight="1">
      <c r="B2" s="250" t="s">
        <v>90</v>
      </c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</row>
    <row r="3" spans="2:19" s="15" customFormat="1" ht="23.25" customHeight="1">
      <c r="B3" s="243" t="s">
        <v>1337</v>
      </c>
      <c r="C3" s="243"/>
      <c r="D3" s="243"/>
      <c r="E3" s="244"/>
      <c r="F3" s="244"/>
      <c r="G3" s="244"/>
      <c r="H3" s="244"/>
      <c r="I3" s="13"/>
      <c r="J3" s="13"/>
      <c r="K3" s="13"/>
      <c r="L3" s="13"/>
      <c r="M3" s="13"/>
      <c r="N3" s="13"/>
      <c r="O3" s="13"/>
      <c r="P3" s="13"/>
      <c r="Q3" s="14"/>
      <c r="R3" s="14"/>
    </row>
    <row r="4" spans="2:19" s="15" customFormat="1" ht="15" customHeight="1">
      <c r="B4" s="1"/>
      <c r="C4" s="11"/>
      <c r="D4" s="11"/>
      <c r="E4" s="11"/>
      <c r="F4" s="11"/>
      <c r="G4" s="16"/>
      <c r="H4" s="16"/>
      <c r="I4" s="13"/>
      <c r="J4" s="13"/>
      <c r="K4" s="13"/>
      <c r="L4" s="13"/>
      <c r="M4" s="13"/>
      <c r="N4" s="13"/>
      <c r="O4" s="13"/>
      <c r="P4" s="13"/>
      <c r="Q4" s="14"/>
      <c r="R4" s="14"/>
    </row>
    <row r="5" spans="2:19" s="15" customFormat="1" ht="15" customHeight="1">
      <c r="B5" s="1"/>
      <c r="C5" s="11"/>
      <c r="D5" s="11"/>
      <c r="E5" s="11"/>
      <c r="F5" s="11"/>
      <c r="G5" s="16"/>
      <c r="H5" s="16"/>
      <c r="I5" s="13"/>
      <c r="J5" s="13"/>
      <c r="K5" s="13"/>
      <c r="L5" s="13"/>
      <c r="M5" s="13"/>
      <c r="N5" s="13"/>
      <c r="O5" s="13"/>
      <c r="P5" s="13"/>
      <c r="Q5" s="14"/>
      <c r="R5" s="14"/>
    </row>
    <row r="6" spans="2:19" s="18" customFormat="1" ht="23.25" customHeight="1" thickBot="1">
      <c r="B6" s="17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</row>
    <row r="7" spans="2:19" s="18" customFormat="1" ht="15" thickBot="1">
      <c r="B7" s="261" t="s">
        <v>42</v>
      </c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3"/>
    </row>
    <row r="8" spans="2:19" s="18" customFormat="1">
      <c r="B8" s="264" t="s">
        <v>24</v>
      </c>
      <c r="C8" s="266" t="s">
        <v>43</v>
      </c>
      <c r="D8" s="266"/>
      <c r="E8" s="266"/>
      <c r="F8" s="267"/>
      <c r="G8" s="82" t="s">
        <v>44</v>
      </c>
      <c r="H8" s="82" t="s">
        <v>45</v>
      </c>
      <c r="I8" s="82" t="s">
        <v>46</v>
      </c>
      <c r="J8" s="82" t="s">
        <v>79</v>
      </c>
      <c r="K8" s="82" t="s">
        <v>85</v>
      </c>
      <c r="L8" s="82" t="s">
        <v>89</v>
      </c>
      <c r="M8" s="82" t="s">
        <v>975</v>
      </c>
      <c r="N8" s="82" t="s">
        <v>976</v>
      </c>
      <c r="O8" s="82" t="s">
        <v>1542</v>
      </c>
      <c r="P8" s="82" t="s">
        <v>1546</v>
      </c>
      <c r="Q8" s="270" t="s">
        <v>47</v>
      </c>
      <c r="R8" s="270" t="s">
        <v>48</v>
      </c>
    </row>
    <row r="9" spans="2:19" s="18" customFormat="1">
      <c r="B9" s="265"/>
      <c r="C9" s="268"/>
      <c r="D9" s="268"/>
      <c r="E9" s="268"/>
      <c r="F9" s="269"/>
      <c r="G9" s="83" t="s">
        <v>49</v>
      </c>
      <c r="H9" s="83" t="s">
        <v>50</v>
      </c>
      <c r="I9" s="83" t="s">
        <v>51</v>
      </c>
      <c r="J9" s="83" t="s">
        <v>86</v>
      </c>
      <c r="K9" s="83" t="s">
        <v>87</v>
      </c>
      <c r="L9" s="83" t="s">
        <v>88</v>
      </c>
      <c r="M9" s="83" t="s">
        <v>977</v>
      </c>
      <c r="N9" s="83" t="s">
        <v>1544</v>
      </c>
      <c r="O9" s="83" t="s">
        <v>1543</v>
      </c>
      <c r="P9" s="83" t="s">
        <v>1545</v>
      </c>
      <c r="Q9" s="271"/>
      <c r="R9" s="271"/>
    </row>
    <row r="10" spans="2:19" s="18" customFormat="1">
      <c r="B10" s="279"/>
      <c r="C10" s="280"/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1"/>
    </row>
    <row r="11" spans="2:19">
      <c r="B11" s="251" t="s">
        <v>10</v>
      </c>
      <c r="C11" s="282" t="str">
        <f>'EAP FINAL'!D14</f>
        <v>SERVIÇOS PRELIMINARES GERAIS</v>
      </c>
      <c r="D11" s="283"/>
      <c r="E11" s="283"/>
      <c r="F11" s="284"/>
      <c r="G11" s="105">
        <f>G12/Q12</f>
        <v>0.68220238183113924</v>
      </c>
      <c r="H11" s="19"/>
      <c r="I11" s="19"/>
      <c r="J11" s="19"/>
      <c r="K11" s="19"/>
      <c r="L11" s="19"/>
      <c r="M11" s="19"/>
      <c r="N11" s="237"/>
      <c r="O11" s="105"/>
      <c r="P11" s="105">
        <f>P12/Q12</f>
        <v>0.31779761816886082</v>
      </c>
      <c r="Q11" s="104">
        <f>SUM(G11:P11)</f>
        <v>1</v>
      </c>
      <c r="R11" s="259">
        <f t="shared" ref="R11:R29" si="0">Q12/$Q$32</f>
        <v>9.9047831980075777E-3</v>
      </c>
    </row>
    <row r="12" spans="2:19">
      <c r="B12" s="252"/>
      <c r="C12" s="256"/>
      <c r="D12" s="257"/>
      <c r="E12" s="257"/>
      <c r="F12" s="258"/>
      <c r="G12" s="20">
        <f>'EAP FINAL'!I15+'EAP FINAL'!I16+'EAP FINAL'!I18+'EAP FINAL'!I19+'EAP FINAL'!I17/2</f>
        <v>40664.665000000001</v>
      </c>
      <c r="H12" s="20"/>
      <c r="I12" s="20"/>
      <c r="J12" s="20"/>
      <c r="K12" s="20"/>
      <c r="L12" s="20"/>
      <c r="M12" s="20"/>
      <c r="N12" s="20"/>
      <c r="O12" s="20"/>
      <c r="P12" s="20">
        <f>'EAP FINAL'!I17/2</f>
        <v>18943.255000000001</v>
      </c>
      <c r="Q12" s="21">
        <f>'EAP FINAL'!I14</f>
        <v>59607.92</v>
      </c>
      <c r="R12" s="259"/>
      <c r="S12" s="193">
        <f>SUM(G12:P12)</f>
        <v>59607.92</v>
      </c>
    </row>
    <row r="13" spans="2:19" ht="15" customHeight="1">
      <c r="B13" s="251" t="s">
        <v>80</v>
      </c>
      <c r="C13" s="253" t="str">
        <f>'EAP FINAL'!D20</f>
        <v>ADMINISTRAÇÃO LOCAL</v>
      </c>
      <c r="D13" s="254"/>
      <c r="E13" s="254"/>
      <c r="F13" s="255"/>
      <c r="G13" s="105">
        <v>0.1</v>
      </c>
      <c r="H13" s="105">
        <v>0.1</v>
      </c>
      <c r="I13" s="105">
        <v>0.1</v>
      </c>
      <c r="J13" s="105">
        <v>0.1</v>
      </c>
      <c r="K13" s="105">
        <v>0.1</v>
      </c>
      <c r="L13" s="105">
        <v>0.1</v>
      </c>
      <c r="M13" s="105">
        <v>0.1</v>
      </c>
      <c r="N13" s="105">
        <v>0.1</v>
      </c>
      <c r="O13" s="105">
        <v>0.1</v>
      </c>
      <c r="P13" s="105">
        <v>0.1</v>
      </c>
      <c r="Q13" s="104">
        <f>SUM(G13:P13)</f>
        <v>0.99999999999999989</v>
      </c>
      <c r="R13" s="259">
        <f t="shared" si="0"/>
        <v>2.5189172964065702E-2</v>
      </c>
    </row>
    <row r="14" spans="2:19">
      <c r="B14" s="252"/>
      <c r="C14" s="256"/>
      <c r="D14" s="257"/>
      <c r="E14" s="257"/>
      <c r="F14" s="258"/>
      <c r="G14" s="20">
        <f>G13*$Q14</f>
        <v>15159.082000000002</v>
      </c>
      <c r="H14" s="20">
        <f t="shared" ref="H14:P14" si="1">H13*$Q14</f>
        <v>15159.082000000002</v>
      </c>
      <c r="I14" s="20">
        <f t="shared" si="1"/>
        <v>15159.082000000002</v>
      </c>
      <c r="J14" s="20">
        <f t="shared" si="1"/>
        <v>15159.082000000002</v>
      </c>
      <c r="K14" s="20">
        <f t="shared" si="1"/>
        <v>15159.082000000002</v>
      </c>
      <c r="L14" s="20">
        <f t="shared" si="1"/>
        <v>15159.082000000002</v>
      </c>
      <c r="M14" s="20">
        <f t="shared" si="1"/>
        <v>15159.082000000002</v>
      </c>
      <c r="N14" s="20">
        <f t="shared" si="1"/>
        <v>15159.082000000002</v>
      </c>
      <c r="O14" s="20">
        <f t="shared" si="1"/>
        <v>15159.082000000002</v>
      </c>
      <c r="P14" s="20">
        <f t="shared" si="1"/>
        <v>15159.082000000002</v>
      </c>
      <c r="Q14" s="21">
        <f>'EAP FINAL'!I20</f>
        <v>151590.82</v>
      </c>
      <c r="R14" s="259"/>
      <c r="S14" s="193">
        <f>SUM(G14:P14)</f>
        <v>151590.81999999998</v>
      </c>
    </row>
    <row r="15" spans="2:19">
      <c r="B15" s="251" t="s">
        <v>81</v>
      </c>
      <c r="C15" s="253" t="str">
        <f>'EAP FINAL'!D22</f>
        <v>FUNDAÇÕES</v>
      </c>
      <c r="D15" s="254"/>
      <c r="E15" s="254"/>
      <c r="F15" s="255"/>
      <c r="G15" s="105">
        <v>0.5</v>
      </c>
      <c r="H15" s="105">
        <v>0.5</v>
      </c>
      <c r="I15" s="189"/>
      <c r="J15" s="189"/>
      <c r="K15" s="189"/>
      <c r="L15" s="189"/>
      <c r="M15" s="189"/>
      <c r="N15" s="189"/>
      <c r="O15" s="189"/>
      <c r="P15" s="189"/>
      <c r="Q15" s="104">
        <f>SUM(G15:P15)</f>
        <v>1</v>
      </c>
      <c r="R15" s="259">
        <f t="shared" si="0"/>
        <v>0.12057118506102789</v>
      </c>
    </row>
    <row r="16" spans="2:19">
      <c r="B16" s="252"/>
      <c r="C16" s="256"/>
      <c r="D16" s="257"/>
      <c r="E16" s="257"/>
      <c r="F16" s="258"/>
      <c r="G16" s="20">
        <f>G15*$Q16</f>
        <v>362804.38500000001</v>
      </c>
      <c r="H16" s="20">
        <f>H15*$Q16</f>
        <v>362804.38500000001</v>
      </c>
      <c r="I16" s="190"/>
      <c r="J16" s="190"/>
      <c r="K16" s="190"/>
      <c r="L16" s="190"/>
      <c r="M16" s="190"/>
      <c r="N16" s="190"/>
      <c r="O16" s="190"/>
      <c r="P16" s="190"/>
      <c r="Q16" s="21">
        <f>'EAP FINAL'!I22</f>
        <v>725608.77</v>
      </c>
      <c r="R16" s="259"/>
      <c r="S16" s="193">
        <f>SUM(G16:P16)</f>
        <v>725608.77</v>
      </c>
    </row>
    <row r="17" spans="2:20">
      <c r="B17" s="251" t="s">
        <v>82</v>
      </c>
      <c r="C17" s="253" t="str">
        <f>'EAP FINAL'!D30</f>
        <v>SUPEESTRUTURA</v>
      </c>
      <c r="D17" s="254"/>
      <c r="E17" s="254"/>
      <c r="F17" s="255"/>
      <c r="G17" s="189"/>
      <c r="H17" s="189"/>
      <c r="I17" s="105">
        <f>100%/4</f>
        <v>0.25</v>
      </c>
      <c r="J17" s="105">
        <v>0.25</v>
      </c>
      <c r="K17" s="105">
        <v>0.25</v>
      </c>
      <c r="L17" s="105">
        <v>0.25</v>
      </c>
      <c r="M17" s="189"/>
      <c r="N17" s="189"/>
      <c r="O17" s="189"/>
      <c r="P17" s="189"/>
      <c r="Q17" s="104">
        <f>SUM(G17:P17)</f>
        <v>1</v>
      </c>
      <c r="R17" s="259">
        <f t="shared" si="0"/>
        <v>0.16596920862176512</v>
      </c>
    </row>
    <row r="18" spans="2:20">
      <c r="B18" s="252"/>
      <c r="C18" s="256"/>
      <c r="D18" s="257"/>
      <c r="E18" s="257"/>
      <c r="F18" s="258"/>
      <c r="G18" s="190"/>
      <c r="H18" s="190"/>
      <c r="I18" s="20">
        <f>I17*$Q18</f>
        <v>249704.59000000003</v>
      </c>
      <c r="J18" s="20">
        <f>J17*$Q18</f>
        <v>249704.59000000003</v>
      </c>
      <c r="K18" s="20">
        <f>K17*$Q18</f>
        <v>249704.59000000003</v>
      </c>
      <c r="L18" s="20">
        <f>L17*$Q18</f>
        <v>249704.59000000003</v>
      </c>
      <c r="M18" s="190"/>
      <c r="N18" s="190"/>
      <c r="O18" s="190"/>
      <c r="P18" s="190"/>
      <c r="Q18" s="21">
        <f>'EAP FINAL'!I30</f>
        <v>998818.3600000001</v>
      </c>
      <c r="R18" s="259"/>
      <c r="S18" s="193">
        <f>SUM(G18:P18)</f>
        <v>998818.3600000001</v>
      </c>
    </row>
    <row r="19" spans="2:20">
      <c r="B19" s="251" t="s">
        <v>83</v>
      </c>
      <c r="C19" s="253" t="str">
        <f>'EAP FINAL'!D49</f>
        <v>PAREDES E PAINÉIS</v>
      </c>
      <c r="D19" s="254"/>
      <c r="E19" s="254"/>
      <c r="F19" s="255"/>
      <c r="G19" s="189"/>
      <c r="H19" s="189"/>
      <c r="I19" s="105"/>
      <c r="J19" s="105">
        <v>0.25</v>
      </c>
      <c r="K19" s="105">
        <v>0.25</v>
      </c>
      <c r="L19" s="105">
        <v>0.25</v>
      </c>
      <c r="M19" s="105">
        <v>0.25</v>
      </c>
      <c r="N19" s="189"/>
      <c r="O19" s="189"/>
      <c r="P19" s="189"/>
      <c r="Q19" s="104">
        <f>SUM(G19:P19)</f>
        <v>1</v>
      </c>
      <c r="R19" s="259">
        <f t="shared" si="0"/>
        <v>0.19333324611857158</v>
      </c>
    </row>
    <row r="20" spans="2:20">
      <c r="B20" s="252"/>
      <c r="C20" s="256"/>
      <c r="D20" s="257"/>
      <c r="E20" s="257"/>
      <c r="F20" s="258"/>
      <c r="G20" s="190"/>
      <c r="H20" s="190"/>
      <c r="I20" s="20"/>
      <c r="J20" s="20">
        <f>$Q20*J19</f>
        <v>290874.43</v>
      </c>
      <c r="K20" s="20">
        <f>$Q20*K19</f>
        <v>290874.43</v>
      </c>
      <c r="L20" s="20">
        <f>$Q20*L19</f>
        <v>290874.43</v>
      </c>
      <c r="M20" s="20">
        <f>$Q20*M19</f>
        <v>290874.43</v>
      </c>
      <c r="N20" s="190"/>
      <c r="O20" s="190"/>
      <c r="P20" s="190"/>
      <c r="Q20" s="21">
        <f>'EAP FINAL'!I49</f>
        <v>1163497.72</v>
      </c>
      <c r="R20" s="259"/>
      <c r="S20" s="193">
        <f>SUM(G20:P20)</f>
        <v>1163497.72</v>
      </c>
    </row>
    <row r="21" spans="2:20">
      <c r="B21" s="251" t="s">
        <v>971</v>
      </c>
      <c r="C21" s="253" t="str">
        <f>'EAP FINAL'!D64</f>
        <v>COBERTURA E PROTEÇÕES</v>
      </c>
      <c r="D21" s="254"/>
      <c r="E21" s="254"/>
      <c r="F21" s="255"/>
      <c r="G21" s="189"/>
      <c r="H21" s="189"/>
      <c r="I21" s="189"/>
      <c r="J21" s="189"/>
      <c r="K21" s="189"/>
      <c r="L21" s="105">
        <v>0.5</v>
      </c>
      <c r="M21" s="105">
        <v>0.25</v>
      </c>
      <c r="N21" s="105">
        <v>0.25</v>
      </c>
      <c r="O21" s="105"/>
      <c r="P21" s="105"/>
      <c r="Q21" s="104">
        <f>SUM(G21:P21)</f>
        <v>1</v>
      </c>
      <c r="R21" s="259">
        <f t="shared" si="0"/>
        <v>5.9751420946893515E-2</v>
      </c>
    </row>
    <row r="22" spans="2:20">
      <c r="B22" s="252"/>
      <c r="C22" s="256"/>
      <c r="D22" s="257"/>
      <c r="E22" s="257"/>
      <c r="F22" s="258"/>
      <c r="G22" s="190"/>
      <c r="H22" s="190"/>
      <c r="I22" s="190"/>
      <c r="J22" s="190"/>
      <c r="K22" s="190"/>
      <c r="L22" s="20">
        <f>$Q22*L21</f>
        <v>179794.84499999997</v>
      </c>
      <c r="M22" s="20">
        <f>$Q22*M21</f>
        <v>89897.422499999986</v>
      </c>
      <c r="N22" s="20">
        <f>$Q22*N21</f>
        <v>89897.422499999986</v>
      </c>
      <c r="O22" s="20"/>
      <c r="P22" s="20"/>
      <c r="Q22" s="21">
        <f>'EAP FINAL'!I64</f>
        <v>359589.68999999994</v>
      </c>
      <c r="R22" s="259"/>
      <c r="S22" s="193">
        <f>SUM(G22:P22)</f>
        <v>359589.68999999994</v>
      </c>
    </row>
    <row r="23" spans="2:20">
      <c r="B23" s="251" t="s">
        <v>972</v>
      </c>
      <c r="C23" s="253" t="str">
        <f>'EAP FINAL'!D73</f>
        <v>REVESTIMENTOS</v>
      </c>
      <c r="D23" s="254"/>
      <c r="E23" s="254"/>
      <c r="F23" s="255"/>
      <c r="G23" s="189"/>
      <c r="H23" s="189"/>
      <c r="I23" s="189"/>
      <c r="J23" s="189"/>
      <c r="K23" s="237"/>
      <c r="L23" s="105">
        <v>0.2</v>
      </c>
      <c r="M23" s="105">
        <v>0.2</v>
      </c>
      <c r="N23" s="105">
        <v>0.2</v>
      </c>
      <c r="O23" s="105">
        <v>0.2</v>
      </c>
      <c r="P23" s="105">
        <v>0.2</v>
      </c>
      <c r="Q23" s="104">
        <f>SUM(G23:P23)</f>
        <v>1</v>
      </c>
      <c r="R23" s="259">
        <f t="shared" si="0"/>
        <v>0.17061239935325243</v>
      </c>
    </row>
    <row r="24" spans="2:20">
      <c r="B24" s="252"/>
      <c r="C24" s="256"/>
      <c r="D24" s="257"/>
      <c r="E24" s="257"/>
      <c r="F24" s="258"/>
      <c r="G24" s="190"/>
      <c r="H24" s="190"/>
      <c r="I24" s="190"/>
      <c r="J24" s="190"/>
      <c r="K24" s="20"/>
      <c r="L24" s="20">
        <f>$Q24*L23</f>
        <v>205352.304</v>
      </c>
      <c r="M24" s="20">
        <f>$Q24*M23</f>
        <v>205352.304</v>
      </c>
      <c r="N24" s="20">
        <f>$Q24*N23</f>
        <v>205352.304</v>
      </c>
      <c r="O24" s="20">
        <f>$Q24*O23</f>
        <v>205352.304</v>
      </c>
      <c r="P24" s="20">
        <f>$Q24*P23</f>
        <v>205352.304</v>
      </c>
      <c r="Q24" s="21">
        <f>'EAP FINAL'!I73</f>
        <v>1026761.52</v>
      </c>
      <c r="R24" s="259"/>
      <c r="S24" s="193">
        <f>SUM(G24:P24)</f>
        <v>1026761.52</v>
      </c>
    </row>
    <row r="25" spans="2:20">
      <c r="B25" s="251" t="s">
        <v>973</v>
      </c>
      <c r="C25" s="253" t="str">
        <f>'EAP FINAL'!D94</f>
        <v>PAVIMENTAÇÃO</v>
      </c>
      <c r="D25" s="254"/>
      <c r="E25" s="254"/>
      <c r="F25" s="255"/>
      <c r="G25" s="189"/>
      <c r="H25" s="189"/>
      <c r="I25" s="189"/>
      <c r="J25" s="105"/>
      <c r="K25" s="105">
        <v>0.2</v>
      </c>
      <c r="L25" s="105">
        <v>0.2</v>
      </c>
      <c r="M25" s="105">
        <v>0.2</v>
      </c>
      <c r="N25" s="105">
        <v>0.2</v>
      </c>
      <c r="O25" s="105">
        <v>0.2</v>
      </c>
      <c r="P25" s="189"/>
      <c r="Q25" s="104">
        <f>SUM(G25:P25)</f>
        <v>1</v>
      </c>
      <c r="R25" s="259">
        <f t="shared" si="0"/>
        <v>5.4583444493244128E-2</v>
      </c>
    </row>
    <row r="26" spans="2:20">
      <c r="B26" s="252"/>
      <c r="C26" s="256"/>
      <c r="D26" s="257"/>
      <c r="E26" s="257"/>
      <c r="F26" s="258"/>
      <c r="G26" s="190"/>
      <c r="H26" s="190"/>
      <c r="I26" s="190"/>
      <c r="J26" s="20"/>
      <c r="K26" s="20">
        <f>$Q26*K25</f>
        <v>65697.664000000004</v>
      </c>
      <c r="L26" s="20">
        <f>$Q26*L25</f>
        <v>65697.664000000004</v>
      </c>
      <c r="M26" s="20">
        <f>$Q26*M25</f>
        <v>65697.664000000004</v>
      </c>
      <c r="N26" s="20">
        <f>$Q26*N25</f>
        <v>65697.664000000004</v>
      </c>
      <c r="O26" s="20">
        <f>$Q26*O25</f>
        <v>65697.664000000004</v>
      </c>
      <c r="P26" s="190"/>
      <c r="Q26" s="21">
        <f>'EAP FINAL'!I94</f>
        <v>328488.32000000001</v>
      </c>
      <c r="R26" s="259"/>
      <c r="S26" s="193">
        <f>SUM(G26:P26)</f>
        <v>328488.32000000001</v>
      </c>
    </row>
    <row r="27" spans="2:20">
      <c r="B27" s="251" t="s">
        <v>974</v>
      </c>
      <c r="C27" s="253" t="str">
        <f>'EAP FINAL'!D103</f>
        <v>INSTALAÇÕES</v>
      </c>
      <c r="D27" s="254"/>
      <c r="E27" s="254"/>
      <c r="F27" s="255"/>
      <c r="G27" s="105"/>
      <c r="H27" s="105"/>
      <c r="I27" s="105">
        <v>0.2</v>
      </c>
      <c r="J27" s="105">
        <v>0.2</v>
      </c>
      <c r="K27" s="105">
        <v>0.2</v>
      </c>
      <c r="L27" s="105">
        <v>0.2</v>
      </c>
      <c r="M27" s="105">
        <v>0.2</v>
      </c>
      <c r="N27" s="105"/>
      <c r="O27" s="105"/>
      <c r="P27" s="105"/>
      <c r="Q27" s="104">
        <f>SUM(G27:N27)</f>
        <v>1</v>
      </c>
      <c r="R27" s="259">
        <f t="shared" si="0"/>
        <v>0.19522938620851174</v>
      </c>
    </row>
    <row r="28" spans="2:20">
      <c r="B28" s="252"/>
      <c r="C28" s="256"/>
      <c r="D28" s="257"/>
      <c r="E28" s="257"/>
      <c r="F28" s="258"/>
      <c r="G28" s="20"/>
      <c r="H28" s="20"/>
      <c r="I28" s="20">
        <f>$Q28*I27</f>
        <v>234981.77400000003</v>
      </c>
      <c r="J28" s="20">
        <f t="shared" ref="J28" si="2">$Q28*J27</f>
        <v>234981.77400000003</v>
      </c>
      <c r="K28" s="20">
        <f t="shared" ref="K28" si="3">$Q28*K27</f>
        <v>234981.77400000003</v>
      </c>
      <c r="L28" s="20">
        <f t="shared" ref="L28" si="4">$Q28*L27</f>
        <v>234981.77400000003</v>
      </c>
      <c r="M28" s="20">
        <f t="shared" ref="M28" si="5">$Q28*M27</f>
        <v>234981.77400000003</v>
      </c>
      <c r="N28" s="20"/>
      <c r="O28" s="20"/>
      <c r="P28" s="20"/>
      <c r="Q28" s="21">
        <f>'EAP FINAL'!I103</f>
        <v>1174908.8700000001</v>
      </c>
      <c r="R28" s="259"/>
      <c r="S28" s="193">
        <f>SUM(G28:P28)</f>
        <v>1174908.8700000001</v>
      </c>
    </row>
    <row r="29" spans="2:20">
      <c r="B29" s="285">
        <v>10</v>
      </c>
      <c r="C29" s="253" t="str">
        <f>'EAP FINAL'!D217</f>
        <v>COMPLEMENTARES</v>
      </c>
      <c r="D29" s="254"/>
      <c r="E29" s="254"/>
      <c r="F29" s="255"/>
      <c r="G29" s="105"/>
      <c r="H29" s="105"/>
      <c r="I29" s="105"/>
      <c r="J29" s="105"/>
      <c r="K29" s="105"/>
      <c r="L29" s="105"/>
      <c r="M29" s="105"/>
      <c r="N29" s="105"/>
      <c r="O29" s="105"/>
      <c r="P29" s="105">
        <v>1</v>
      </c>
      <c r="Q29" s="104">
        <f>SUM(G29:P29)</f>
        <v>1</v>
      </c>
      <c r="R29" s="259">
        <f t="shared" si="0"/>
        <v>4.8557530346603718E-3</v>
      </c>
    </row>
    <row r="30" spans="2:20">
      <c r="B30" s="286"/>
      <c r="C30" s="256"/>
      <c r="D30" s="257"/>
      <c r="E30" s="257"/>
      <c r="F30" s="258"/>
      <c r="G30" s="20"/>
      <c r="H30" s="20"/>
      <c r="I30" s="20"/>
      <c r="J30" s="20"/>
      <c r="K30" s="20"/>
      <c r="L30" s="20"/>
      <c r="M30" s="20"/>
      <c r="N30" s="20"/>
      <c r="O30" s="20"/>
      <c r="P30" s="20">
        <f>$Q30*P29</f>
        <v>29222.38</v>
      </c>
      <c r="Q30" s="21">
        <f>'EAP FINAL'!I217</f>
        <v>29222.38</v>
      </c>
      <c r="R30" s="259"/>
      <c r="S30" s="193">
        <f>SUM(G30:P30)</f>
        <v>29222.38</v>
      </c>
    </row>
    <row r="31" spans="2:20" s="18" customFormat="1">
      <c r="B31" s="22"/>
      <c r="C31" s="23"/>
      <c r="D31" s="23"/>
      <c r="E31" s="23"/>
      <c r="F31" s="23"/>
      <c r="G31" s="23"/>
      <c r="H31" s="23"/>
      <c r="I31" s="24"/>
      <c r="J31" s="24"/>
      <c r="K31" s="24"/>
      <c r="L31" s="24"/>
      <c r="M31" s="24"/>
      <c r="N31" s="24"/>
      <c r="O31" s="24"/>
      <c r="P31" s="24"/>
      <c r="Q31" s="25"/>
      <c r="R31" s="26"/>
      <c r="S31"/>
    </row>
    <row r="32" spans="2:20" s="18" customFormat="1">
      <c r="B32" s="273" t="s">
        <v>52</v>
      </c>
      <c r="C32" s="274"/>
      <c r="D32" s="274"/>
      <c r="E32" s="274"/>
      <c r="F32" s="274"/>
      <c r="G32" s="27">
        <f>G12+G14+G16+G18+G20+G22+G24+G26+G28+G30</f>
        <v>418628.13199999998</v>
      </c>
      <c r="H32" s="27">
        <f t="shared" ref="H32:P32" si="6">H12+H14+H16+H18+H20+H22+H24+H26+H28+H30</f>
        <v>377963.467</v>
      </c>
      <c r="I32" s="27">
        <f t="shared" si="6"/>
        <v>499845.44600000005</v>
      </c>
      <c r="J32" s="27">
        <f t="shared" si="6"/>
        <v>790719.87599999993</v>
      </c>
      <c r="K32" s="27">
        <f t="shared" si="6"/>
        <v>856417.54</v>
      </c>
      <c r="L32" s="27">
        <f t="shared" si="6"/>
        <v>1241564.689</v>
      </c>
      <c r="M32" s="27">
        <f t="shared" si="6"/>
        <v>901962.67650000006</v>
      </c>
      <c r="N32" s="27">
        <f t="shared" si="6"/>
        <v>376106.47249999997</v>
      </c>
      <c r="O32" s="27">
        <f t="shared" si="6"/>
        <v>286209.05</v>
      </c>
      <c r="P32" s="27">
        <f t="shared" si="6"/>
        <v>268677.02100000001</v>
      </c>
      <c r="Q32" s="28">
        <f>Q12+Q14+Q16+Q18+Q20+Q22+Q24+Q26+Q28+Q30</f>
        <v>6018094.3700000001</v>
      </c>
      <c r="R32" s="29"/>
      <c r="T32" s="30"/>
    </row>
    <row r="33" spans="2:20" s="18" customFormat="1">
      <c r="B33" s="275" t="s">
        <v>53</v>
      </c>
      <c r="C33" s="276"/>
      <c r="D33" s="276"/>
      <c r="E33" s="276"/>
      <c r="F33" s="276"/>
      <c r="G33" s="31">
        <f t="shared" ref="G33:P33" si="7">G32/$Q$32</f>
        <v>6.9561576516122325E-2</v>
      </c>
      <c r="H33" s="31">
        <f t="shared" si="7"/>
        <v>6.2804509826920513E-2</v>
      </c>
      <c r="I33" s="31">
        <f t="shared" si="7"/>
        <v>8.30570966935502E-2</v>
      </c>
      <c r="J33" s="31">
        <f t="shared" si="7"/>
        <v>0.13139040822319306</v>
      </c>
      <c r="K33" s="31">
        <f t="shared" si="7"/>
        <v>0.14230709712184192</v>
      </c>
      <c r="L33" s="31">
        <f t="shared" si="7"/>
        <v>0.20630528746593915</v>
      </c>
      <c r="M33" s="31">
        <f t="shared" si="7"/>
        <v>0.14987513007377451</v>
      </c>
      <c r="N33" s="31">
        <f t="shared" si="7"/>
        <v>6.2495941302429255E-2</v>
      </c>
      <c r="O33" s="31">
        <f t="shared" si="7"/>
        <v>4.7558086065705878E-2</v>
      </c>
      <c r="P33" s="31">
        <f t="shared" si="7"/>
        <v>4.4644866710523187E-2</v>
      </c>
      <c r="Q33" s="32">
        <f>SUM(G33:N33)</f>
        <v>0.90779704722377097</v>
      </c>
      <c r="R33" s="33">
        <f>SUM(R11:R30)</f>
        <v>1.0000000000000002</v>
      </c>
      <c r="T33" s="34"/>
    </row>
    <row r="34" spans="2:20" s="18" customFormat="1">
      <c r="B34" s="275" t="s">
        <v>54</v>
      </c>
      <c r="C34" s="276"/>
      <c r="D34" s="276"/>
      <c r="E34" s="276"/>
      <c r="F34" s="276"/>
      <c r="G34" s="35"/>
      <c r="H34" s="36">
        <f>G32+H32</f>
        <v>796591.59899999993</v>
      </c>
      <c r="I34" s="36">
        <f>H34+I32</f>
        <v>1296437.0449999999</v>
      </c>
      <c r="J34" s="36">
        <f t="shared" ref="J34:L34" si="8">I34+J32</f>
        <v>2087156.9209999999</v>
      </c>
      <c r="K34" s="36">
        <f t="shared" si="8"/>
        <v>2943574.4610000001</v>
      </c>
      <c r="L34" s="36">
        <f t="shared" si="8"/>
        <v>4185139.1500000004</v>
      </c>
      <c r="M34" s="36">
        <f t="shared" ref="M34" si="9">L34+M32</f>
        <v>5087101.8265000004</v>
      </c>
      <c r="N34" s="36">
        <f t="shared" ref="N34" si="10">M34+N32</f>
        <v>5463208.2990000006</v>
      </c>
      <c r="O34" s="36">
        <f t="shared" ref="O34" si="11">N34+O32</f>
        <v>5749417.3490000004</v>
      </c>
      <c r="P34" s="36">
        <f t="shared" ref="P34" si="12">O34+P32</f>
        <v>6018094.3700000001</v>
      </c>
      <c r="Q34" s="36"/>
      <c r="R34" s="37"/>
    </row>
    <row r="35" spans="2:20" s="18" customFormat="1">
      <c r="B35" s="277" t="s">
        <v>55</v>
      </c>
      <c r="C35" s="278"/>
      <c r="D35" s="278"/>
      <c r="E35" s="278"/>
      <c r="F35" s="278"/>
      <c r="G35" s="38"/>
      <c r="H35" s="39">
        <f>H34/$Q$32</f>
        <v>0.13236608634304284</v>
      </c>
      <c r="I35" s="39">
        <f>I34/$Q$32</f>
        <v>0.21542318303659302</v>
      </c>
      <c r="J35" s="39">
        <f>J34/$Q$32</f>
        <v>0.34681359125978606</v>
      </c>
      <c r="K35" s="39">
        <f>K34/$Q$32</f>
        <v>0.48912068838162803</v>
      </c>
      <c r="L35" s="39">
        <f>L34/$Q$32</f>
        <v>0.69542597584756727</v>
      </c>
      <c r="M35" s="39">
        <f t="shared" ref="M35:P35" si="13">M34/$Q$32</f>
        <v>0.84530110592134178</v>
      </c>
      <c r="N35" s="39">
        <f t="shared" si="13"/>
        <v>0.90779704722377097</v>
      </c>
      <c r="O35" s="39">
        <f t="shared" si="13"/>
        <v>0.95535513328947685</v>
      </c>
      <c r="P35" s="39">
        <f t="shared" si="13"/>
        <v>1</v>
      </c>
      <c r="Q35" s="40"/>
      <c r="R35" s="41"/>
    </row>
    <row r="36" spans="2:20" s="18" customFormat="1"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</row>
    <row r="37" spans="2:20" s="18" customFormat="1"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</row>
    <row r="38" spans="2:20" s="18" customFormat="1"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</row>
    <row r="39" spans="2:20" s="18" customFormat="1">
      <c r="B39" s="42"/>
      <c r="C39" s="42"/>
      <c r="D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</row>
    <row r="40" spans="2:20" s="18" customFormat="1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R40" s="42"/>
    </row>
    <row r="41" spans="2:20" s="18" customFormat="1"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R41" s="42"/>
    </row>
    <row r="42" spans="2:20" s="18" customFormat="1"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</row>
    <row r="43" spans="2:20" s="18" customFormat="1"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</row>
    <row r="44" spans="2:20" s="18" customFormat="1"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</row>
    <row r="45" spans="2:20" s="18" customFormat="1"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</row>
    <row r="46" spans="2:20" s="47" customFormat="1">
      <c r="B46" s="43"/>
      <c r="C46" s="44"/>
      <c r="D46" s="272"/>
      <c r="E46" s="272"/>
      <c r="F46" s="272"/>
      <c r="G46" s="272"/>
      <c r="H46" s="272"/>
      <c r="I46" s="45"/>
      <c r="J46" s="45"/>
      <c r="K46" s="45"/>
      <c r="L46" s="45"/>
      <c r="M46" s="45"/>
      <c r="N46" s="45"/>
      <c r="O46" s="45"/>
      <c r="P46" s="45"/>
      <c r="Q46" s="45"/>
      <c r="R46" s="46"/>
    </row>
    <row r="47" spans="2:20" s="47" customFormat="1">
      <c r="B47" s="43"/>
      <c r="C47" s="44"/>
      <c r="D47" s="272"/>
      <c r="E47" s="272"/>
      <c r="F47" s="272"/>
      <c r="G47" s="272"/>
      <c r="H47" s="272"/>
      <c r="I47" s="45"/>
      <c r="J47" s="45"/>
      <c r="K47" s="45"/>
      <c r="L47" s="45"/>
      <c r="M47" s="45"/>
      <c r="N47" s="45"/>
      <c r="O47" s="45"/>
      <c r="P47" s="45"/>
      <c r="Q47" s="45"/>
      <c r="R47" s="46"/>
    </row>
    <row r="48" spans="2:20" s="47" customFormat="1">
      <c r="B48" s="43"/>
      <c r="C48" s="44"/>
      <c r="D48" s="272"/>
      <c r="E48" s="272"/>
      <c r="F48" s="272"/>
      <c r="G48" s="272"/>
      <c r="H48" s="272"/>
      <c r="I48" s="45"/>
      <c r="J48" s="45"/>
      <c r="K48" s="45"/>
      <c r="L48" s="45"/>
      <c r="M48" s="45"/>
      <c r="N48" s="45"/>
      <c r="O48" s="45"/>
      <c r="P48" s="45"/>
      <c r="Q48" s="45"/>
      <c r="R48" s="46"/>
    </row>
    <row r="49" spans="2:18" s="47" customFormat="1">
      <c r="B49" s="43"/>
      <c r="C49" s="44"/>
      <c r="D49" s="272"/>
      <c r="E49" s="272"/>
      <c r="F49" s="272"/>
      <c r="G49" s="272"/>
      <c r="H49" s="272"/>
      <c r="I49" s="45"/>
      <c r="J49" s="45"/>
      <c r="K49" s="45"/>
      <c r="L49" s="45"/>
      <c r="M49" s="45"/>
      <c r="N49" s="45"/>
      <c r="O49" s="45"/>
      <c r="P49" s="45"/>
      <c r="Q49" s="45"/>
      <c r="R49" s="46"/>
    </row>
    <row r="50" spans="2:18" s="47" customFormat="1">
      <c r="B50" s="43"/>
      <c r="C50" s="44"/>
      <c r="D50" s="272"/>
      <c r="E50" s="272"/>
      <c r="F50" s="272"/>
      <c r="G50" s="272"/>
      <c r="H50" s="272"/>
      <c r="I50" s="48"/>
      <c r="J50" s="48"/>
      <c r="K50" s="48"/>
      <c r="L50" s="48"/>
      <c r="M50" s="48"/>
      <c r="N50" s="48"/>
      <c r="O50" s="48"/>
      <c r="P50" s="48"/>
      <c r="Q50" s="46"/>
      <c r="R50" s="46"/>
    </row>
    <row r="51" spans="2:18" s="18" customFormat="1"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</row>
    <row r="52" spans="2:18" s="47" customFormat="1">
      <c r="B52" s="43"/>
      <c r="C52" s="49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46"/>
      <c r="R52" s="46"/>
    </row>
    <row r="53" spans="2:18" s="47" customFormat="1">
      <c r="B53" s="43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46"/>
      <c r="R53" s="46"/>
    </row>
    <row r="54" spans="2:18" s="18" customFormat="1">
      <c r="B54" s="42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42"/>
      <c r="R54" s="42"/>
    </row>
  </sheetData>
  <mergeCells count="49">
    <mergeCell ref="B29:B30"/>
    <mergeCell ref="C29:F30"/>
    <mergeCell ref="R29:R30"/>
    <mergeCell ref="B25:B26"/>
    <mergeCell ref="C25:F26"/>
    <mergeCell ref="R25:R26"/>
    <mergeCell ref="B27:B28"/>
    <mergeCell ref="C27:F28"/>
    <mergeCell ref="R27:R28"/>
    <mergeCell ref="B21:B22"/>
    <mergeCell ref="C21:F22"/>
    <mergeCell ref="R21:R22"/>
    <mergeCell ref="B23:B24"/>
    <mergeCell ref="C23:F24"/>
    <mergeCell ref="R23:R24"/>
    <mergeCell ref="C19:F20"/>
    <mergeCell ref="B19:B20"/>
    <mergeCell ref="B10:R10"/>
    <mergeCell ref="B11:B12"/>
    <mergeCell ref="C11:F12"/>
    <mergeCell ref="R11:R12"/>
    <mergeCell ref="B13:B14"/>
    <mergeCell ref="C13:F14"/>
    <mergeCell ref="R13:R14"/>
    <mergeCell ref="R19:R20"/>
    <mergeCell ref="D50:H50"/>
    <mergeCell ref="B32:F32"/>
    <mergeCell ref="B33:F33"/>
    <mergeCell ref="B34:F34"/>
    <mergeCell ref="B35:F35"/>
    <mergeCell ref="D46:H46"/>
    <mergeCell ref="D47:H47"/>
    <mergeCell ref="D48:H48"/>
    <mergeCell ref="D49:H49"/>
    <mergeCell ref="B1:R1"/>
    <mergeCell ref="B2:R2"/>
    <mergeCell ref="B17:B18"/>
    <mergeCell ref="C17:F18"/>
    <mergeCell ref="B15:B16"/>
    <mergeCell ref="C15:F16"/>
    <mergeCell ref="R15:R16"/>
    <mergeCell ref="R17:R18"/>
    <mergeCell ref="C6:R6"/>
    <mergeCell ref="B7:R7"/>
    <mergeCell ref="B8:B9"/>
    <mergeCell ref="C8:F9"/>
    <mergeCell ref="Q8:Q9"/>
    <mergeCell ref="R8:R9"/>
    <mergeCell ref="B3:H3"/>
  </mergeCells>
  <phoneticPr fontId="31" type="noConversion"/>
  <printOptions horizontalCentered="1"/>
  <pageMargins left="0.19685039370078741" right="0.19685039370078741" top="1.5354330708661419" bottom="0.86614173228346458" header="0.15748031496062992" footer="0.15748031496062992"/>
  <pageSetup paperSize="9" scale="53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4.9989318521683403E-2"/>
    <pageSetUpPr fitToPage="1"/>
  </sheetPr>
  <dimension ref="A1:I39"/>
  <sheetViews>
    <sheetView view="pageBreakPreview" topLeftCell="A14" zoomScaleSheetLayoutView="100" workbookViewId="0">
      <selection activeCell="I31" sqref="I31"/>
    </sheetView>
  </sheetViews>
  <sheetFormatPr defaultRowHeight="14.4"/>
  <cols>
    <col min="2" max="2" width="8.88671875" style="68"/>
    <col min="3" max="3" width="36.44140625" customWidth="1"/>
    <col min="4" max="4" width="11.6640625" customWidth="1"/>
    <col min="7" max="7" width="9.6640625" bestFit="1" customWidth="1"/>
    <col min="10" max="10" width="13.109375" customWidth="1"/>
    <col min="259" max="259" width="36.44140625" customWidth="1"/>
    <col min="260" max="260" width="11.6640625" customWidth="1"/>
    <col min="515" max="515" width="36.44140625" customWidth="1"/>
    <col min="516" max="516" width="11.6640625" customWidth="1"/>
    <col min="771" max="771" width="36.44140625" customWidth="1"/>
    <col min="772" max="772" width="11.6640625" customWidth="1"/>
    <col min="1027" max="1027" width="36.44140625" customWidth="1"/>
    <col min="1028" max="1028" width="11.6640625" customWidth="1"/>
    <col min="1283" max="1283" width="36.44140625" customWidth="1"/>
    <col min="1284" max="1284" width="11.6640625" customWidth="1"/>
    <col min="1539" max="1539" width="36.44140625" customWidth="1"/>
    <col min="1540" max="1540" width="11.6640625" customWidth="1"/>
    <col min="1795" max="1795" width="36.44140625" customWidth="1"/>
    <col min="1796" max="1796" width="11.6640625" customWidth="1"/>
    <col min="2051" max="2051" width="36.44140625" customWidth="1"/>
    <col min="2052" max="2052" width="11.6640625" customWidth="1"/>
    <col min="2307" max="2307" width="36.44140625" customWidth="1"/>
    <col min="2308" max="2308" width="11.6640625" customWidth="1"/>
    <col min="2563" max="2563" width="36.44140625" customWidth="1"/>
    <col min="2564" max="2564" width="11.6640625" customWidth="1"/>
    <col min="2819" max="2819" width="36.44140625" customWidth="1"/>
    <col min="2820" max="2820" width="11.6640625" customWidth="1"/>
    <col min="3075" max="3075" width="36.44140625" customWidth="1"/>
    <col min="3076" max="3076" width="11.6640625" customWidth="1"/>
    <col min="3331" max="3331" width="36.44140625" customWidth="1"/>
    <col min="3332" max="3332" width="11.6640625" customWidth="1"/>
    <col min="3587" max="3587" width="36.44140625" customWidth="1"/>
    <col min="3588" max="3588" width="11.6640625" customWidth="1"/>
    <col min="3843" max="3843" width="36.44140625" customWidth="1"/>
    <col min="3844" max="3844" width="11.6640625" customWidth="1"/>
    <col min="4099" max="4099" width="36.44140625" customWidth="1"/>
    <col min="4100" max="4100" width="11.6640625" customWidth="1"/>
    <col min="4355" max="4355" width="36.44140625" customWidth="1"/>
    <col min="4356" max="4356" width="11.6640625" customWidth="1"/>
    <col min="4611" max="4611" width="36.44140625" customWidth="1"/>
    <col min="4612" max="4612" width="11.6640625" customWidth="1"/>
    <col min="4867" max="4867" width="36.44140625" customWidth="1"/>
    <col min="4868" max="4868" width="11.6640625" customWidth="1"/>
    <col min="5123" max="5123" width="36.44140625" customWidth="1"/>
    <col min="5124" max="5124" width="11.6640625" customWidth="1"/>
    <col min="5379" max="5379" width="36.44140625" customWidth="1"/>
    <col min="5380" max="5380" width="11.6640625" customWidth="1"/>
    <col min="5635" max="5635" width="36.44140625" customWidth="1"/>
    <col min="5636" max="5636" width="11.6640625" customWidth="1"/>
    <col min="5891" max="5891" width="36.44140625" customWidth="1"/>
    <col min="5892" max="5892" width="11.6640625" customWidth="1"/>
    <col min="6147" max="6147" width="36.44140625" customWidth="1"/>
    <col min="6148" max="6148" width="11.6640625" customWidth="1"/>
    <col min="6403" max="6403" width="36.44140625" customWidth="1"/>
    <col min="6404" max="6404" width="11.6640625" customWidth="1"/>
    <col min="6659" max="6659" width="36.44140625" customWidth="1"/>
    <col min="6660" max="6660" width="11.6640625" customWidth="1"/>
    <col min="6915" max="6915" width="36.44140625" customWidth="1"/>
    <col min="6916" max="6916" width="11.6640625" customWidth="1"/>
    <col min="7171" max="7171" width="36.44140625" customWidth="1"/>
    <col min="7172" max="7172" width="11.6640625" customWidth="1"/>
    <col min="7427" max="7427" width="36.44140625" customWidth="1"/>
    <col min="7428" max="7428" width="11.6640625" customWidth="1"/>
    <col min="7683" max="7683" width="36.44140625" customWidth="1"/>
    <col min="7684" max="7684" width="11.6640625" customWidth="1"/>
    <col min="7939" max="7939" width="36.44140625" customWidth="1"/>
    <col min="7940" max="7940" width="11.6640625" customWidth="1"/>
    <col min="8195" max="8195" width="36.44140625" customWidth="1"/>
    <col min="8196" max="8196" width="11.6640625" customWidth="1"/>
    <col min="8451" max="8451" width="36.44140625" customWidth="1"/>
    <col min="8452" max="8452" width="11.6640625" customWidth="1"/>
    <col min="8707" max="8707" width="36.44140625" customWidth="1"/>
    <col min="8708" max="8708" width="11.6640625" customWidth="1"/>
    <col min="8963" max="8963" width="36.44140625" customWidth="1"/>
    <col min="8964" max="8964" width="11.6640625" customWidth="1"/>
    <col min="9219" max="9219" width="36.44140625" customWidth="1"/>
    <col min="9220" max="9220" width="11.6640625" customWidth="1"/>
    <col min="9475" max="9475" width="36.44140625" customWidth="1"/>
    <col min="9476" max="9476" width="11.6640625" customWidth="1"/>
    <col min="9731" max="9731" width="36.44140625" customWidth="1"/>
    <col min="9732" max="9732" width="11.6640625" customWidth="1"/>
    <col min="9987" max="9987" width="36.44140625" customWidth="1"/>
    <col min="9988" max="9988" width="11.6640625" customWidth="1"/>
    <col min="10243" max="10243" width="36.44140625" customWidth="1"/>
    <col min="10244" max="10244" width="11.6640625" customWidth="1"/>
    <col min="10499" max="10499" width="36.44140625" customWidth="1"/>
    <col min="10500" max="10500" width="11.6640625" customWidth="1"/>
    <col min="10755" max="10755" width="36.44140625" customWidth="1"/>
    <col min="10756" max="10756" width="11.6640625" customWidth="1"/>
    <col min="11011" max="11011" width="36.44140625" customWidth="1"/>
    <col min="11012" max="11012" width="11.6640625" customWidth="1"/>
    <col min="11267" max="11267" width="36.44140625" customWidth="1"/>
    <col min="11268" max="11268" width="11.6640625" customWidth="1"/>
    <col min="11523" max="11523" width="36.44140625" customWidth="1"/>
    <col min="11524" max="11524" width="11.6640625" customWidth="1"/>
    <col min="11779" max="11779" width="36.44140625" customWidth="1"/>
    <col min="11780" max="11780" width="11.6640625" customWidth="1"/>
    <col min="12035" max="12035" width="36.44140625" customWidth="1"/>
    <col min="12036" max="12036" width="11.6640625" customWidth="1"/>
    <col min="12291" max="12291" width="36.44140625" customWidth="1"/>
    <col min="12292" max="12292" width="11.6640625" customWidth="1"/>
    <col min="12547" max="12547" width="36.44140625" customWidth="1"/>
    <col min="12548" max="12548" width="11.6640625" customWidth="1"/>
    <col min="12803" max="12803" width="36.44140625" customWidth="1"/>
    <col min="12804" max="12804" width="11.6640625" customWidth="1"/>
    <col min="13059" max="13059" width="36.44140625" customWidth="1"/>
    <col min="13060" max="13060" width="11.6640625" customWidth="1"/>
    <col min="13315" max="13315" width="36.44140625" customWidth="1"/>
    <col min="13316" max="13316" width="11.6640625" customWidth="1"/>
    <col min="13571" max="13571" width="36.44140625" customWidth="1"/>
    <col min="13572" max="13572" width="11.6640625" customWidth="1"/>
    <col min="13827" max="13827" width="36.44140625" customWidth="1"/>
    <col min="13828" max="13828" width="11.6640625" customWidth="1"/>
    <col min="14083" max="14083" width="36.44140625" customWidth="1"/>
    <col min="14084" max="14084" width="11.6640625" customWidth="1"/>
    <col min="14339" max="14339" width="36.44140625" customWidth="1"/>
    <col min="14340" max="14340" width="11.6640625" customWidth="1"/>
    <col min="14595" max="14595" width="36.44140625" customWidth="1"/>
    <col min="14596" max="14596" width="11.6640625" customWidth="1"/>
    <col min="14851" max="14851" width="36.44140625" customWidth="1"/>
    <col min="14852" max="14852" width="11.6640625" customWidth="1"/>
    <col min="15107" max="15107" width="36.44140625" customWidth="1"/>
    <col min="15108" max="15108" width="11.6640625" customWidth="1"/>
    <col min="15363" max="15363" width="36.44140625" customWidth="1"/>
    <col min="15364" max="15364" width="11.6640625" customWidth="1"/>
    <col min="15619" max="15619" width="36.44140625" customWidth="1"/>
    <col min="15620" max="15620" width="11.6640625" customWidth="1"/>
    <col min="15875" max="15875" width="36.44140625" customWidth="1"/>
    <col min="15876" max="15876" width="11.6640625" customWidth="1"/>
    <col min="16131" max="16131" width="36.44140625" customWidth="1"/>
    <col min="16132" max="16132" width="11.6640625" customWidth="1"/>
  </cols>
  <sheetData>
    <row r="1" spans="1:9" ht="93.75" customHeight="1">
      <c r="B1" s="299" t="str">
        <f>CRONOGRAMA!B1</f>
        <v>PREFEITURA MUNICIPAL DE BREU BRANCO</v>
      </c>
      <c r="C1" s="299"/>
      <c r="D1" s="299"/>
      <c r="E1" s="299"/>
      <c r="F1" s="299"/>
      <c r="G1" s="299"/>
    </row>
    <row r="2" spans="1:9" ht="19.5" customHeight="1">
      <c r="B2" s="300" t="str">
        <f>CRONOGRAMA!B2</f>
        <v>SECRETARIA MUNICIPAL DE OBRAS E INFRAESTRUTURA</v>
      </c>
      <c r="C2" s="300"/>
      <c r="D2" s="300"/>
      <c r="E2" s="300"/>
      <c r="F2" s="300"/>
      <c r="G2" s="300"/>
    </row>
    <row r="3" spans="1:9" ht="19.5" customHeight="1">
      <c r="B3" s="73"/>
      <c r="C3" s="73"/>
      <c r="D3" s="73"/>
      <c r="E3" s="73"/>
      <c r="F3" s="73"/>
      <c r="G3" s="73"/>
    </row>
    <row r="4" spans="1:9" ht="25.8" customHeight="1">
      <c r="B4" s="260" t="s">
        <v>924</v>
      </c>
      <c r="C4" s="260"/>
      <c r="D4" s="260"/>
      <c r="E4" s="260"/>
      <c r="F4" s="260"/>
      <c r="G4" s="260"/>
    </row>
    <row r="5" spans="1:9" ht="25.8" customHeight="1">
      <c r="B5" s="260"/>
      <c r="C5" s="260"/>
      <c r="D5" s="260"/>
      <c r="E5" s="260"/>
      <c r="F5" s="260"/>
      <c r="G5" s="260"/>
    </row>
    <row r="6" spans="1:9">
      <c r="B6" s="72"/>
      <c r="C6" s="51"/>
      <c r="D6" s="51"/>
      <c r="E6" s="18"/>
      <c r="F6" s="18"/>
      <c r="G6" s="18"/>
    </row>
    <row r="7" spans="1:9">
      <c r="B7" s="301" t="s">
        <v>56</v>
      </c>
      <c r="C7" s="298"/>
      <c r="D7" s="298"/>
      <c r="E7" s="298"/>
      <c r="F7" s="298"/>
      <c r="G7" s="302"/>
    </row>
    <row r="8" spans="1:9">
      <c r="B8" s="298" t="s">
        <v>57</v>
      </c>
      <c r="C8" s="298"/>
      <c r="D8" s="298"/>
      <c r="E8" s="298"/>
      <c r="F8" s="298"/>
      <c r="G8" s="298"/>
    </row>
    <row r="9" spans="1:9">
      <c r="B9" s="52" t="s">
        <v>24</v>
      </c>
      <c r="C9" s="297" t="s">
        <v>58</v>
      </c>
      <c r="D9" s="297"/>
      <c r="E9" s="297"/>
      <c r="F9" s="297"/>
      <c r="G9" s="52" t="s">
        <v>48</v>
      </c>
    </row>
    <row r="10" spans="1:9" s="46" customFormat="1">
      <c r="A10" s="43"/>
      <c r="B10" s="88">
        <v>1</v>
      </c>
      <c r="C10" s="287" t="s">
        <v>59</v>
      </c>
      <c r="D10" s="287"/>
      <c r="E10" s="287"/>
      <c r="F10" s="287"/>
      <c r="G10" s="87">
        <v>5.3600000000000009E-2</v>
      </c>
      <c r="H10" s="53"/>
      <c r="I10" s="54"/>
    </row>
    <row r="11" spans="1:9" s="46" customFormat="1">
      <c r="A11" s="43"/>
      <c r="B11" s="89"/>
      <c r="C11" s="90"/>
      <c r="D11" s="90"/>
      <c r="E11" s="90"/>
      <c r="F11" s="90"/>
      <c r="G11" s="91"/>
      <c r="H11" s="53"/>
      <c r="I11" s="54"/>
    </row>
    <row r="12" spans="1:9" s="46" customFormat="1">
      <c r="A12" s="43"/>
      <c r="B12" s="92" t="s">
        <v>37</v>
      </c>
      <c r="C12" s="288" t="s">
        <v>60</v>
      </c>
      <c r="D12" s="288"/>
      <c r="E12" s="288"/>
      <c r="F12" s="288"/>
      <c r="G12" s="93">
        <v>0.03</v>
      </c>
      <c r="H12" s="53"/>
      <c r="I12" s="54"/>
    </row>
    <row r="13" spans="1:9" s="46" customFormat="1">
      <c r="A13" s="43"/>
      <c r="B13" s="94"/>
      <c r="C13" s="289"/>
      <c r="D13" s="290"/>
      <c r="E13" s="290"/>
      <c r="F13" s="291"/>
      <c r="G13" s="95"/>
      <c r="H13" s="53"/>
      <c r="I13" s="54"/>
    </row>
    <row r="14" spans="1:9" s="46" customFormat="1">
      <c r="A14" s="43"/>
      <c r="B14" s="92" t="s">
        <v>38</v>
      </c>
      <c r="C14" s="288" t="s">
        <v>91</v>
      </c>
      <c r="D14" s="288"/>
      <c r="E14" s="288"/>
      <c r="F14" s="288"/>
      <c r="G14" s="93">
        <v>4.0000000000000001E-3</v>
      </c>
      <c r="H14" s="54"/>
      <c r="I14" s="54"/>
    </row>
    <row r="15" spans="1:9" s="18" customFormat="1">
      <c r="A15" s="43"/>
      <c r="B15" s="96"/>
      <c r="C15" s="293"/>
      <c r="D15" s="294"/>
      <c r="E15" s="294"/>
      <c r="F15" s="295"/>
      <c r="G15" s="97"/>
      <c r="H15" s="55"/>
      <c r="I15" s="56"/>
    </row>
    <row r="16" spans="1:9">
      <c r="B16" s="92" t="s">
        <v>61</v>
      </c>
      <c r="C16" s="288" t="s">
        <v>92</v>
      </c>
      <c r="D16" s="288"/>
      <c r="E16" s="288"/>
      <c r="F16" s="288"/>
      <c r="G16" s="93">
        <v>4.0000000000000001E-3</v>
      </c>
    </row>
    <row r="17" spans="2:8">
      <c r="B17" s="96"/>
      <c r="C17" s="293"/>
      <c r="D17" s="294"/>
      <c r="E17" s="294"/>
      <c r="F17" s="295"/>
      <c r="G17" s="97"/>
    </row>
    <row r="18" spans="2:8">
      <c r="B18" s="92" t="s">
        <v>62</v>
      </c>
      <c r="C18" s="288" t="s">
        <v>63</v>
      </c>
      <c r="D18" s="288"/>
      <c r="E18" s="288"/>
      <c r="F18" s="288"/>
      <c r="G18" s="93">
        <v>9.7000000000000003E-3</v>
      </c>
    </row>
    <row r="19" spans="2:8">
      <c r="B19" s="96"/>
      <c r="C19" s="293"/>
      <c r="D19" s="294"/>
      <c r="E19" s="294"/>
      <c r="F19" s="295"/>
      <c r="G19" s="97"/>
    </row>
    <row r="20" spans="2:8">
      <c r="B20" s="92" t="s">
        <v>93</v>
      </c>
      <c r="C20" s="288" t="s">
        <v>64</v>
      </c>
      <c r="D20" s="288"/>
      <c r="E20" s="288"/>
      <c r="F20" s="288"/>
      <c r="G20" s="93">
        <v>5.8999999999999999E-3</v>
      </c>
    </row>
    <row r="21" spans="2:8">
      <c r="B21" s="98"/>
      <c r="C21" s="292"/>
      <c r="D21" s="292"/>
      <c r="E21" s="292"/>
      <c r="F21" s="292"/>
      <c r="G21" s="99"/>
    </row>
    <row r="22" spans="2:8">
      <c r="B22" s="88">
        <v>2</v>
      </c>
      <c r="C22" s="287" t="s">
        <v>65</v>
      </c>
      <c r="D22" s="287"/>
      <c r="E22" s="287"/>
      <c r="F22" s="287"/>
      <c r="G22" s="87">
        <f>SUM(G23:G26)</f>
        <v>0.10250000000000001</v>
      </c>
      <c r="H22" s="185"/>
    </row>
    <row r="23" spans="2:8">
      <c r="B23" s="94" t="s">
        <v>39</v>
      </c>
      <c r="C23" s="296" t="s">
        <v>66</v>
      </c>
      <c r="D23" s="296"/>
      <c r="E23" s="296"/>
      <c r="F23" s="296"/>
      <c r="G23" s="95">
        <v>6.4999999999999997E-3</v>
      </c>
      <c r="H23" s="185"/>
    </row>
    <row r="24" spans="2:8">
      <c r="B24" s="94" t="s">
        <v>40</v>
      </c>
      <c r="C24" s="296" t="s">
        <v>67</v>
      </c>
      <c r="D24" s="296"/>
      <c r="E24" s="296"/>
      <c r="F24" s="296"/>
      <c r="G24" s="95">
        <v>0.03</v>
      </c>
    </row>
    <row r="25" spans="2:8">
      <c r="B25" s="94" t="s">
        <v>68</v>
      </c>
      <c r="C25" s="296" t="s">
        <v>69</v>
      </c>
      <c r="D25" s="296"/>
      <c r="E25" s="296"/>
      <c r="F25" s="296"/>
      <c r="G25" s="95">
        <v>0.03</v>
      </c>
      <c r="H25" s="68"/>
    </row>
    <row r="26" spans="2:8">
      <c r="B26" s="94" t="s">
        <v>70</v>
      </c>
      <c r="C26" s="296" t="s">
        <v>1534</v>
      </c>
      <c r="D26" s="296"/>
      <c r="E26" s="296"/>
      <c r="F26" s="296"/>
      <c r="G26" s="95">
        <v>3.5999999999999997E-2</v>
      </c>
    </row>
    <row r="27" spans="2:8">
      <c r="B27" s="98"/>
      <c r="C27" s="292"/>
      <c r="D27" s="292"/>
      <c r="E27" s="292"/>
      <c r="F27" s="292"/>
      <c r="G27" s="99"/>
    </row>
    <row r="28" spans="2:8">
      <c r="B28" s="88">
        <v>3</v>
      </c>
      <c r="C28" s="287" t="s">
        <v>71</v>
      </c>
      <c r="D28" s="287"/>
      <c r="E28" s="287"/>
      <c r="F28" s="287"/>
      <c r="G28" s="87">
        <f>G29</f>
        <v>6.1600000000000002E-2</v>
      </c>
    </row>
    <row r="29" spans="2:8">
      <c r="B29" s="94" t="s">
        <v>15</v>
      </c>
      <c r="C29" s="296" t="s">
        <v>72</v>
      </c>
      <c r="D29" s="296"/>
      <c r="E29" s="296"/>
      <c r="F29" s="296"/>
      <c r="G29" s="95">
        <v>6.1600000000000002E-2</v>
      </c>
    </row>
    <row r="30" spans="2:8" ht="15" thickBot="1">
      <c r="B30" s="94"/>
      <c r="C30" s="292"/>
      <c r="D30" s="292"/>
      <c r="E30" s="292"/>
      <c r="F30" s="292"/>
      <c r="G30" s="100"/>
    </row>
    <row r="31" spans="2:8" ht="15" thickBot="1">
      <c r="B31" s="88">
        <v>4</v>
      </c>
      <c r="C31" s="287" t="s">
        <v>73</v>
      </c>
      <c r="D31" s="287"/>
      <c r="E31" s="287"/>
      <c r="F31" s="287"/>
      <c r="G31" s="212">
        <f>(((1+G12+G14+G18+G16)*(1+G20)*(1+G28))/(1-G22))-1</f>
        <v>0.24657440232646266</v>
      </c>
    </row>
    <row r="32" spans="2:8">
      <c r="B32" s="323"/>
      <c r="C32" s="323"/>
      <c r="D32" s="323"/>
      <c r="E32" s="323"/>
      <c r="F32" s="323"/>
      <c r="G32" s="323"/>
    </row>
    <row r="33" spans="2:7">
      <c r="B33" s="323"/>
      <c r="C33" s="323"/>
      <c r="D33" s="323"/>
      <c r="E33" s="323"/>
      <c r="F33" s="323"/>
      <c r="G33" s="323"/>
    </row>
    <row r="34" spans="2:7">
      <c r="B34" s="323"/>
      <c r="C34" s="323"/>
      <c r="D34" s="323"/>
      <c r="E34" s="323"/>
      <c r="F34" s="323"/>
      <c r="G34" s="323"/>
    </row>
    <row r="35" spans="2:7">
      <c r="B35" s="323"/>
      <c r="C35" s="323"/>
      <c r="D35" s="323"/>
      <c r="E35" s="323"/>
      <c r="F35" s="323"/>
      <c r="G35" s="323"/>
    </row>
    <row r="36" spans="2:7">
      <c r="B36" s="323"/>
      <c r="C36" s="323"/>
      <c r="D36" s="323"/>
      <c r="E36" s="323"/>
      <c r="F36" s="323"/>
      <c r="G36" s="323"/>
    </row>
    <row r="37" spans="2:7">
      <c r="B37" s="323"/>
      <c r="C37" s="323"/>
      <c r="D37" s="323"/>
      <c r="E37" s="323"/>
      <c r="F37" s="323"/>
      <c r="G37" s="323"/>
    </row>
    <row r="38" spans="2:7">
      <c r="B38" s="323"/>
      <c r="C38" s="323"/>
      <c r="D38" s="323"/>
      <c r="E38" s="323"/>
      <c r="F38" s="323"/>
      <c r="G38" s="323"/>
    </row>
    <row r="39" spans="2:7">
      <c r="B39" s="323"/>
      <c r="C39" s="323"/>
      <c r="D39" s="323"/>
      <c r="E39" s="323"/>
      <c r="F39" s="323"/>
      <c r="G39" s="323"/>
    </row>
  </sheetData>
  <mergeCells count="29">
    <mergeCell ref="B32:G39"/>
    <mergeCell ref="C9:F9"/>
    <mergeCell ref="B8:G8"/>
    <mergeCell ref="B1:G1"/>
    <mergeCell ref="B2:G2"/>
    <mergeCell ref="B4:G4"/>
    <mergeCell ref="B5:G5"/>
    <mergeCell ref="B7:G7"/>
    <mergeCell ref="C26:F26"/>
    <mergeCell ref="C28:F28"/>
    <mergeCell ref="C31:F31"/>
    <mergeCell ref="C15:F15"/>
    <mergeCell ref="C29:F29"/>
    <mergeCell ref="C30:F30"/>
    <mergeCell ref="C10:F10"/>
    <mergeCell ref="C12:F12"/>
    <mergeCell ref="C13:F13"/>
    <mergeCell ref="C14:F14"/>
    <mergeCell ref="C27:F27"/>
    <mergeCell ref="C16:F16"/>
    <mergeCell ref="C17:F17"/>
    <mergeCell ref="C18:F18"/>
    <mergeCell ref="C19:F19"/>
    <mergeCell ref="C20:F20"/>
    <mergeCell ref="C21:F21"/>
    <mergeCell ref="C22:F22"/>
    <mergeCell ref="C23:F23"/>
    <mergeCell ref="C24:F24"/>
    <mergeCell ref="C25:F25"/>
  </mergeCells>
  <printOptions horizontalCentered="1"/>
  <pageMargins left="0.55118110236220474" right="0.39370078740157483" top="1.7322834645669292" bottom="0.94488188976377963" header="0.31496062992125984" footer="0.23622047244094491"/>
  <pageSetup paperSize="9" scale="9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59999389629810485"/>
    <pageSetUpPr fitToPage="1"/>
  </sheetPr>
  <dimension ref="A1:K2022"/>
  <sheetViews>
    <sheetView view="pageBreakPreview" topLeftCell="A2002" zoomScale="85" zoomScaleNormal="85" zoomScaleSheetLayoutView="85" workbookViewId="0">
      <selection activeCell="M2022" sqref="M2022"/>
    </sheetView>
  </sheetViews>
  <sheetFormatPr defaultRowHeight="14.4"/>
  <cols>
    <col min="1" max="1" width="20" style="68" customWidth="1"/>
    <col min="2" max="2" width="10.33203125" style="68" bestFit="1" customWidth="1"/>
    <col min="3" max="3" width="9.33203125" style="61" customWidth="1"/>
    <col min="4" max="4" width="75.21875" customWidth="1"/>
    <col min="5" max="5" width="9" customWidth="1"/>
    <col min="6" max="6" width="17.109375" bestFit="1" customWidth="1"/>
    <col min="7" max="7" width="10.33203125" customWidth="1"/>
    <col min="8" max="8" width="13.5546875" bestFit="1" customWidth="1"/>
    <col min="9" max="9" width="14" bestFit="1" customWidth="1"/>
    <col min="10" max="10" width="11.88671875" bestFit="1" customWidth="1"/>
    <col min="11" max="11" width="10.44140625" bestFit="1" customWidth="1"/>
    <col min="13" max="13" width="11" bestFit="1" customWidth="1"/>
  </cols>
  <sheetData>
    <row r="1" spans="1:11" ht="14.4" customHeight="1">
      <c r="A1" s="67"/>
      <c r="B1" s="67"/>
      <c r="C1" s="65"/>
      <c r="D1" s="18"/>
      <c r="E1" s="18"/>
      <c r="F1" s="18"/>
      <c r="G1" s="18"/>
      <c r="H1" s="18"/>
    </row>
    <row r="2" spans="1:11" ht="14.4" customHeight="1">
      <c r="A2" s="67"/>
      <c r="B2" s="67"/>
      <c r="C2" s="65"/>
      <c r="D2" s="18"/>
      <c r="E2" s="18"/>
      <c r="F2" s="18"/>
      <c r="G2" s="18"/>
      <c r="H2" s="18"/>
    </row>
    <row r="3" spans="1:11" ht="14.4" customHeight="1">
      <c r="A3" s="137"/>
      <c r="B3" s="137"/>
      <c r="C3" s="138"/>
      <c r="D3" s="136"/>
      <c r="E3" s="136"/>
      <c r="F3" s="136"/>
      <c r="G3" s="136"/>
      <c r="H3" s="136"/>
      <c r="I3" s="136"/>
      <c r="J3" s="136"/>
    </row>
    <row r="4" spans="1:11" ht="36.6" customHeight="1">
      <c r="A4" s="137"/>
      <c r="B4" s="137"/>
      <c r="C4" s="138"/>
      <c r="D4" s="136"/>
      <c r="E4" s="136"/>
      <c r="F4" s="136"/>
      <c r="G4" s="136"/>
      <c r="H4" s="136"/>
      <c r="I4" s="136"/>
      <c r="J4" s="136"/>
    </row>
    <row r="5" spans="1:11">
      <c r="A5" s="308"/>
      <c r="B5" s="308"/>
      <c r="C5" s="308"/>
      <c r="D5" s="308"/>
      <c r="E5" s="308"/>
      <c r="F5" s="308"/>
      <c r="G5" s="308"/>
      <c r="H5" s="308"/>
      <c r="I5" s="139"/>
      <c r="J5" s="139"/>
    </row>
    <row r="6" spans="1:11">
      <c r="A6" s="317"/>
      <c r="B6" s="317"/>
      <c r="C6" s="317"/>
      <c r="D6" s="317"/>
      <c r="E6" s="317"/>
      <c r="F6" s="317"/>
      <c r="G6" s="317"/>
      <c r="H6" s="317"/>
      <c r="I6" s="140"/>
      <c r="J6" s="140"/>
    </row>
    <row r="7" spans="1:11">
      <c r="A7" s="317"/>
      <c r="B7" s="317"/>
      <c r="C7" s="317"/>
      <c r="D7" s="317"/>
      <c r="E7" s="317"/>
      <c r="F7" s="317"/>
      <c r="G7" s="317"/>
      <c r="H7" s="317"/>
      <c r="I7" s="140"/>
      <c r="J7" s="140"/>
    </row>
    <row r="8" spans="1:11">
      <c r="A8" s="137"/>
      <c r="B8" s="137"/>
      <c r="C8" s="138"/>
      <c r="D8" s="136"/>
      <c r="E8" s="136"/>
      <c r="F8" s="136"/>
      <c r="G8" s="136"/>
      <c r="H8" s="136"/>
      <c r="I8" s="136"/>
      <c r="J8" s="136"/>
    </row>
    <row r="9" spans="1:11">
      <c r="A9" s="137"/>
      <c r="B9" s="137"/>
      <c r="C9" s="138"/>
      <c r="D9" s="136"/>
      <c r="E9" s="136"/>
      <c r="F9" s="136"/>
      <c r="G9" s="136"/>
      <c r="H9" s="136"/>
      <c r="I9" s="136"/>
      <c r="J9" s="136"/>
    </row>
    <row r="10" spans="1:11" ht="14.4" customHeight="1">
      <c r="A10" s="213"/>
      <c r="B10" s="315" t="s">
        <v>1337</v>
      </c>
      <c r="C10" s="315"/>
      <c r="D10" s="315"/>
      <c r="E10" s="316"/>
      <c r="F10" s="316"/>
      <c r="G10" s="316"/>
      <c r="H10" s="316"/>
      <c r="I10" s="136"/>
      <c r="J10" s="136"/>
    </row>
    <row r="11" spans="1:11" ht="40.200000000000003" customHeight="1" thickBot="1">
      <c r="A11" s="313"/>
      <c r="B11" s="313"/>
      <c r="C11" s="313"/>
      <c r="D11" s="141"/>
      <c r="E11" s="311">
        <f>BDI!G31</f>
        <v>0.24657440232646266</v>
      </c>
      <c r="F11" s="312"/>
      <c r="G11" s="312" t="s">
        <v>74</v>
      </c>
      <c r="H11" s="312"/>
      <c r="I11" s="136"/>
      <c r="J11" s="136"/>
    </row>
    <row r="12" spans="1:11" ht="15" thickBot="1">
      <c r="A12" s="309"/>
      <c r="B12" s="309"/>
      <c r="C12" s="309"/>
      <c r="D12" s="309"/>
      <c r="E12" s="309"/>
      <c r="F12" s="309"/>
      <c r="G12" s="309"/>
      <c r="H12" s="310"/>
    </row>
    <row r="13" spans="1:11" ht="16.2" customHeight="1">
      <c r="A13" s="107" t="s">
        <v>10</v>
      </c>
      <c r="B13" s="107"/>
      <c r="C13" s="107"/>
      <c r="D13" s="107" t="s">
        <v>961</v>
      </c>
      <c r="E13" s="107"/>
      <c r="F13" s="314"/>
      <c r="G13" s="314"/>
      <c r="H13" s="108"/>
      <c r="I13" s="107"/>
      <c r="J13" s="109">
        <v>59607.92</v>
      </c>
    </row>
    <row r="14" spans="1:11">
      <c r="A14" s="110" t="s">
        <v>94</v>
      </c>
      <c r="B14" s="111" t="s">
        <v>3</v>
      </c>
      <c r="C14" s="110" t="s">
        <v>4</v>
      </c>
      <c r="D14" s="110" t="s">
        <v>5</v>
      </c>
      <c r="E14" s="307" t="s">
        <v>373</v>
      </c>
      <c r="F14" s="307"/>
      <c r="G14" s="112" t="s">
        <v>6</v>
      </c>
      <c r="H14" s="111" t="s">
        <v>7</v>
      </c>
      <c r="I14" s="111" t="s">
        <v>8</v>
      </c>
      <c r="J14" s="111" t="s">
        <v>9</v>
      </c>
    </row>
    <row r="15" spans="1:11" ht="26.4" customHeight="1">
      <c r="A15" s="113" t="s">
        <v>374</v>
      </c>
      <c r="B15" s="133" t="s">
        <v>95</v>
      </c>
      <c r="C15" s="113" t="s">
        <v>14</v>
      </c>
      <c r="D15" s="113" t="s">
        <v>96</v>
      </c>
      <c r="E15" s="306" t="s">
        <v>1363</v>
      </c>
      <c r="F15" s="306"/>
      <c r="G15" s="114" t="s">
        <v>12</v>
      </c>
      <c r="H15" s="115">
        <v>1</v>
      </c>
      <c r="I15" s="116">
        <v>468.64</v>
      </c>
      <c r="J15" s="116">
        <v>468.64</v>
      </c>
      <c r="K15" t="str">
        <f>IF(J15=0,"FALSO","")</f>
        <v/>
      </c>
    </row>
    <row r="16" spans="1:11" ht="14.4" customHeight="1">
      <c r="A16" s="117" t="s">
        <v>375</v>
      </c>
      <c r="B16" s="134" t="s">
        <v>379</v>
      </c>
      <c r="C16" s="117" t="s">
        <v>14</v>
      </c>
      <c r="D16" s="117" t="s">
        <v>380</v>
      </c>
      <c r="E16" s="303" t="s">
        <v>1364</v>
      </c>
      <c r="F16" s="303"/>
      <c r="G16" s="118" t="s">
        <v>12</v>
      </c>
      <c r="H16" s="119">
        <v>0.5</v>
      </c>
      <c r="I16" s="120">
        <v>25.94</v>
      </c>
      <c r="J16" s="120">
        <v>12.97</v>
      </c>
      <c r="K16" t="str">
        <f t="shared" ref="K16:K79" si="0">IF(J16=0,"FALSO","")</f>
        <v/>
      </c>
    </row>
    <row r="17" spans="1:11" ht="14.4" customHeight="1">
      <c r="A17" s="117" t="s">
        <v>375</v>
      </c>
      <c r="B17" s="134" t="s">
        <v>376</v>
      </c>
      <c r="C17" s="117" t="s">
        <v>14</v>
      </c>
      <c r="D17" s="117" t="s">
        <v>377</v>
      </c>
      <c r="E17" s="303" t="s">
        <v>1365</v>
      </c>
      <c r="F17" s="303"/>
      <c r="G17" s="118" t="s">
        <v>378</v>
      </c>
      <c r="H17" s="119">
        <v>0.37290000000000001</v>
      </c>
      <c r="I17" s="120">
        <v>28.12</v>
      </c>
      <c r="J17" s="120">
        <v>10.48</v>
      </c>
      <c r="K17" t="str">
        <f t="shared" si="0"/>
        <v/>
      </c>
    </row>
    <row r="18" spans="1:11" ht="14.4" customHeight="1">
      <c r="A18" s="117" t="s">
        <v>375</v>
      </c>
      <c r="B18" s="134" t="s">
        <v>381</v>
      </c>
      <c r="C18" s="117" t="s">
        <v>14</v>
      </c>
      <c r="D18" s="117" t="s">
        <v>382</v>
      </c>
      <c r="E18" s="303" t="s">
        <v>1365</v>
      </c>
      <c r="F18" s="303"/>
      <c r="G18" s="118" t="s">
        <v>378</v>
      </c>
      <c r="H18" s="119">
        <v>1.1186</v>
      </c>
      <c r="I18" s="120">
        <v>23.48</v>
      </c>
      <c r="J18" s="120">
        <v>26.26</v>
      </c>
      <c r="K18" t="str">
        <f t="shared" si="0"/>
        <v/>
      </c>
    </row>
    <row r="19" spans="1:11">
      <c r="A19" s="121" t="s">
        <v>383</v>
      </c>
      <c r="B19" s="135" t="s">
        <v>387</v>
      </c>
      <c r="C19" s="121" t="s">
        <v>14</v>
      </c>
      <c r="D19" s="121" t="s">
        <v>388</v>
      </c>
      <c r="E19" s="304" t="s">
        <v>386</v>
      </c>
      <c r="F19" s="304"/>
      <c r="G19" s="122" t="s">
        <v>22</v>
      </c>
      <c r="H19" s="123">
        <v>1.1299999999999999E-2</v>
      </c>
      <c r="I19" s="124">
        <v>32.369999999999997</v>
      </c>
      <c r="J19" s="124">
        <v>0.36</v>
      </c>
      <c r="K19" t="str">
        <f t="shared" si="0"/>
        <v/>
      </c>
    </row>
    <row r="20" spans="1:11" ht="26.4">
      <c r="A20" s="121" t="s">
        <v>383</v>
      </c>
      <c r="B20" s="135" t="s">
        <v>384</v>
      </c>
      <c r="C20" s="121" t="s">
        <v>14</v>
      </c>
      <c r="D20" s="121" t="s">
        <v>385</v>
      </c>
      <c r="E20" s="304" t="s">
        <v>386</v>
      </c>
      <c r="F20" s="304"/>
      <c r="G20" s="122" t="s">
        <v>12</v>
      </c>
      <c r="H20" s="123">
        <v>1</v>
      </c>
      <c r="I20" s="124">
        <v>400</v>
      </c>
      <c r="J20" s="124">
        <v>400</v>
      </c>
      <c r="K20" t="str">
        <f t="shared" si="0"/>
        <v/>
      </c>
    </row>
    <row r="21" spans="1:11">
      <c r="A21" s="121" t="s">
        <v>383</v>
      </c>
      <c r="B21" s="135" t="s">
        <v>389</v>
      </c>
      <c r="C21" s="121" t="s">
        <v>14</v>
      </c>
      <c r="D21" s="121" t="s">
        <v>390</v>
      </c>
      <c r="E21" s="304" t="s">
        <v>386</v>
      </c>
      <c r="F21" s="304"/>
      <c r="G21" s="122" t="s">
        <v>16</v>
      </c>
      <c r="H21" s="123">
        <v>3.2082999999999999</v>
      </c>
      <c r="I21" s="124">
        <v>5.72</v>
      </c>
      <c r="J21" s="124">
        <v>18.350000000000001</v>
      </c>
      <c r="K21" t="str">
        <f t="shared" si="0"/>
        <v/>
      </c>
    </row>
    <row r="22" spans="1:11">
      <c r="A22" s="121" t="s">
        <v>383</v>
      </c>
      <c r="B22" s="135" t="s">
        <v>391</v>
      </c>
      <c r="C22" s="121" t="s">
        <v>14</v>
      </c>
      <c r="D22" s="121" t="s">
        <v>392</v>
      </c>
      <c r="E22" s="304" t="s">
        <v>386</v>
      </c>
      <c r="F22" s="304"/>
      <c r="G22" s="122" t="s">
        <v>22</v>
      </c>
      <c r="H22" s="123">
        <v>1.32E-2</v>
      </c>
      <c r="I22" s="124">
        <v>17.34</v>
      </c>
      <c r="J22" s="124">
        <v>0.22</v>
      </c>
      <c r="K22" t="str">
        <f t="shared" si="0"/>
        <v/>
      </c>
    </row>
    <row r="23" spans="1:11" ht="26.4">
      <c r="A23" s="125"/>
      <c r="B23" s="125"/>
      <c r="C23" s="125"/>
      <c r="D23" s="125"/>
      <c r="E23" s="125" t="s">
        <v>982</v>
      </c>
      <c r="F23" s="126">
        <v>26.44</v>
      </c>
      <c r="G23" s="125" t="s">
        <v>983</v>
      </c>
      <c r="H23" s="126">
        <v>0</v>
      </c>
      <c r="I23" s="125" t="s">
        <v>393</v>
      </c>
      <c r="J23" s="126">
        <v>26.44</v>
      </c>
      <c r="K23" t="str">
        <f t="shared" si="0"/>
        <v/>
      </c>
    </row>
    <row r="24" spans="1:11" ht="26.4">
      <c r="A24" s="125"/>
      <c r="B24" s="125"/>
      <c r="C24" s="125"/>
      <c r="D24" s="125"/>
      <c r="E24" s="125" t="s">
        <v>984</v>
      </c>
      <c r="F24" s="126">
        <v>115.57</v>
      </c>
      <c r="G24" s="125"/>
      <c r="H24" s="305" t="s">
        <v>985</v>
      </c>
      <c r="I24" s="305"/>
      <c r="J24" s="126">
        <v>584.21</v>
      </c>
      <c r="K24" t="str">
        <f t="shared" si="0"/>
        <v/>
      </c>
    </row>
    <row r="25" spans="1:11" ht="15" thickBot="1">
      <c r="A25" s="127"/>
      <c r="B25" s="127"/>
      <c r="C25" s="127"/>
      <c r="D25" s="127"/>
      <c r="E25" s="127"/>
      <c r="F25" s="127"/>
      <c r="G25" s="127" t="s">
        <v>986</v>
      </c>
      <c r="H25" s="128" t="s">
        <v>1224</v>
      </c>
      <c r="I25" s="127" t="s">
        <v>394</v>
      </c>
      <c r="J25" s="129">
        <v>3505.26</v>
      </c>
      <c r="K25" t="str">
        <f t="shared" si="0"/>
        <v/>
      </c>
    </row>
    <row r="26" spans="1:11" ht="15" thickTop="1">
      <c r="A26" s="130"/>
      <c r="B26" s="130"/>
      <c r="C26" s="130"/>
      <c r="D26" s="130"/>
      <c r="E26" s="130"/>
      <c r="F26" s="130"/>
      <c r="G26" s="130"/>
      <c r="H26" s="130"/>
      <c r="I26" s="130"/>
      <c r="J26" s="130"/>
      <c r="K26" t="str">
        <f t="shared" si="0"/>
        <v>FALSO</v>
      </c>
    </row>
    <row r="27" spans="1:11">
      <c r="A27" s="110" t="s">
        <v>334</v>
      </c>
      <c r="B27" s="111" t="s">
        <v>3</v>
      </c>
      <c r="C27" s="110" t="s">
        <v>4</v>
      </c>
      <c r="D27" s="110" t="s">
        <v>5</v>
      </c>
      <c r="E27" s="307" t="s">
        <v>373</v>
      </c>
      <c r="F27" s="307"/>
      <c r="G27" s="112" t="s">
        <v>6</v>
      </c>
      <c r="H27" s="111" t="s">
        <v>7</v>
      </c>
      <c r="I27" s="111" t="s">
        <v>8</v>
      </c>
      <c r="J27" s="111" t="s">
        <v>9</v>
      </c>
      <c r="K27" t="str">
        <f t="shared" si="0"/>
        <v/>
      </c>
    </row>
    <row r="28" spans="1:11" ht="14.4" customHeight="1">
      <c r="A28" s="113" t="s">
        <v>374</v>
      </c>
      <c r="B28" s="133" t="s">
        <v>988</v>
      </c>
      <c r="C28" s="113" t="s">
        <v>11</v>
      </c>
      <c r="D28" s="113" t="s">
        <v>967</v>
      </c>
      <c r="E28" s="306">
        <v>0</v>
      </c>
      <c r="F28" s="306"/>
      <c r="G28" s="114" t="s">
        <v>17</v>
      </c>
      <c r="H28" s="115">
        <v>1</v>
      </c>
      <c r="I28" s="116">
        <v>2.69</v>
      </c>
      <c r="J28" s="116">
        <v>2.69</v>
      </c>
      <c r="K28" t="str">
        <f t="shared" si="0"/>
        <v/>
      </c>
    </row>
    <row r="29" spans="1:11" ht="52.8" customHeight="1">
      <c r="A29" s="117" t="s">
        <v>375</v>
      </c>
      <c r="B29" s="134" t="s">
        <v>398</v>
      </c>
      <c r="C29" s="117" t="s">
        <v>11</v>
      </c>
      <c r="D29" s="117" t="s">
        <v>382</v>
      </c>
      <c r="E29" s="303">
        <v>0</v>
      </c>
      <c r="F29" s="303"/>
      <c r="G29" s="118" t="s">
        <v>397</v>
      </c>
      <c r="H29" s="119">
        <v>0.03</v>
      </c>
      <c r="I29" s="120">
        <v>26.13</v>
      </c>
      <c r="J29" s="120">
        <v>0.78</v>
      </c>
      <c r="K29" t="str">
        <f t="shared" si="0"/>
        <v/>
      </c>
    </row>
    <row r="30" spans="1:11" ht="14.4" customHeight="1">
      <c r="A30" s="117" t="s">
        <v>375</v>
      </c>
      <c r="B30" s="134" t="s">
        <v>395</v>
      </c>
      <c r="C30" s="117" t="s">
        <v>11</v>
      </c>
      <c r="D30" s="117" t="s">
        <v>396</v>
      </c>
      <c r="E30" s="303">
        <v>0</v>
      </c>
      <c r="F30" s="303"/>
      <c r="G30" s="118" t="s">
        <v>397</v>
      </c>
      <c r="H30" s="119">
        <v>0.03</v>
      </c>
      <c r="I30" s="120">
        <v>31.75</v>
      </c>
      <c r="J30" s="120">
        <v>0.95</v>
      </c>
      <c r="K30" t="str">
        <f t="shared" si="0"/>
        <v/>
      </c>
    </row>
    <row r="31" spans="1:11">
      <c r="A31" s="121" t="s">
        <v>383</v>
      </c>
      <c r="B31" s="135" t="s">
        <v>989</v>
      </c>
      <c r="C31" s="121" t="s">
        <v>11</v>
      </c>
      <c r="D31" s="121" t="s">
        <v>990</v>
      </c>
      <c r="E31" s="304" t="s">
        <v>386</v>
      </c>
      <c r="F31" s="304"/>
      <c r="G31" s="122" t="s">
        <v>400</v>
      </c>
      <c r="H31" s="123">
        <v>5.0000000000000001E-3</v>
      </c>
      <c r="I31" s="124">
        <v>20.36</v>
      </c>
      <c r="J31" s="124">
        <v>0.1</v>
      </c>
      <c r="K31" t="str">
        <f t="shared" si="0"/>
        <v/>
      </c>
    </row>
    <row r="32" spans="1:11">
      <c r="A32" s="121" t="s">
        <v>383</v>
      </c>
      <c r="B32" s="135" t="s">
        <v>401</v>
      </c>
      <c r="C32" s="121" t="s">
        <v>11</v>
      </c>
      <c r="D32" s="121" t="s">
        <v>402</v>
      </c>
      <c r="E32" s="304" t="s">
        <v>386</v>
      </c>
      <c r="F32" s="304"/>
      <c r="G32" s="122" t="s">
        <v>399</v>
      </c>
      <c r="H32" s="123">
        <v>4.0000000000000001E-3</v>
      </c>
      <c r="I32" s="124">
        <v>215</v>
      </c>
      <c r="J32" s="124">
        <v>0.86</v>
      </c>
      <c r="K32" t="str">
        <f t="shared" si="0"/>
        <v/>
      </c>
    </row>
    <row r="33" spans="1:11" ht="26.4">
      <c r="A33" s="125"/>
      <c r="B33" s="125"/>
      <c r="C33" s="125"/>
      <c r="D33" s="125"/>
      <c r="E33" s="125" t="s">
        <v>982</v>
      </c>
      <c r="F33" s="126">
        <v>1.1499999999999999</v>
      </c>
      <c r="G33" s="125" t="s">
        <v>983</v>
      </c>
      <c r="H33" s="126">
        <v>0</v>
      </c>
      <c r="I33" s="125" t="s">
        <v>393</v>
      </c>
      <c r="J33" s="126">
        <v>1.1499999999999999</v>
      </c>
      <c r="K33" t="str">
        <f t="shared" si="0"/>
        <v/>
      </c>
    </row>
    <row r="34" spans="1:11" ht="26.4">
      <c r="A34" s="125"/>
      <c r="B34" s="125"/>
      <c r="C34" s="125"/>
      <c r="D34" s="125"/>
      <c r="E34" s="125" t="s">
        <v>984</v>
      </c>
      <c r="F34" s="126">
        <v>0.66</v>
      </c>
      <c r="G34" s="125"/>
      <c r="H34" s="305" t="s">
        <v>985</v>
      </c>
      <c r="I34" s="305"/>
      <c r="J34" s="126">
        <v>3.35</v>
      </c>
      <c r="K34" t="str">
        <f t="shared" si="0"/>
        <v/>
      </c>
    </row>
    <row r="35" spans="1:11" ht="15" thickBot="1">
      <c r="A35" s="127"/>
      <c r="B35" s="127"/>
      <c r="C35" s="127"/>
      <c r="D35" s="127"/>
      <c r="E35" s="127"/>
      <c r="F35" s="127"/>
      <c r="G35" s="127" t="s">
        <v>986</v>
      </c>
      <c r="H35" s="128" t="s">
        <v>1366</v>
      </c>
      <c r="I35" s="127" t="s">
        <v>394</v>
      </c>
      <c r="J35" s="129">
        <v>4624.84</v>
      </c>
      <c r="K35" t="str">
        <f t="shared" si="0"/>
        <v/>
      </c>
    </row>
    <row r="36" spans="1:11" ht="15" thickTop="1">
      <c r="A36" s="130"/>
      <c r="B36" s="130"/>
      <c r="C36" s="130"/>
      <c r="D36" s="130"/>
      <c r="E36" s="130"/>
      <c r="F36" s="130"/>
      <c r="G36" s="130"/>
      <c r="H36" s="130"/>
      <c r="I36" s="130"/>
      <c r="J36" s="130"/>
      <c r="K36" t="str">
        <f t="shared" si="0"/>
        <v>FALSO</v>
      </c>
    </row>
    <row r="37" spans="1:11">
      <c r="A37" s="110" t="s">
        <v>987</v>
      </c>
      <c r="B37" s="111" t="s">
        <v>3</v>
      </c>
      <c r="C37" s="110" t="s">
        <v>4</v>
      </c>
      <c r="D37" s="110" t="s">
        <v>5</v>
      </c>
      <c r="E37" s="307" t="s">
        <v>373</v>
      </c>
      <c r="F37" s="307"/>
      <c r="G37" s="112" t="s">
        <v>6</v>
      </c>
      <c r="H37" s="111" t="s">
        <v>7</v>
      </c>
      <c r="I37" s="111" t="s">
        <v>8</v>
      </c>
      <c r="J37" s="111" t="s">
        <v>9</v>
      </c>
      <c r="K37" t="str">
        <f t="shared" si="0"/>
        <v/>
      </c>
    </row>
    <row r="38" spans="1:11" ht="14.4" customHeight="1">
      <c r="A38" s="113" t="s">
        <v>374</v>
      </c>
      <c r="B38" s="133" t="s">
        <v>1275</v>
      </c>
      <c r="C38" s="113" t="s">
        <v>13</v>
      </c>
      <c r="D38" s="113" t="s">
        <v>1276</v>
      </c>
      <c r="E38" s="306" t="s">
        <v>1294</v>
      </c>
      <c r="F38" s="306"/>
      <c r="G38" s="114" t="s">
        <v>20</v>
      </c>
      <c r="H38" s="115">
        <v>1</v>
      </c>
      <c r="I38" s="116">
        <v>30391.87</v>
      </c>
      <c r="J38" s="116">
        <v>30391.87</v>
      </c>
      <c r="K38" t="str">
        <f t="shared" si="0"/>
        <v/>
      </c>
    </row>
    <row r="39" spans="1:11" ht="52.8" customHeight="1">
      <c r="A39" s="117" t="s">
        <v>375</v>
      </c>
      <c r="B39" s="134" t="s">
        <v>920</v>
      </c>
      <c r="C39" s="117" t="s">
        <v>14</v>
      </c>
      <c r="D39" s="117" t="s">
        <v>921</v>
      </c>
      <c r="E39" s="303" t="s">
        <v>1367</v>
      </c>
      <c r="F39" s="303"/>
      <c r="G39" s="118" t="s">
        <v>410</v>
      </c>
      <c r="H39" s="119">
        <v>50</v>
      </c>
      <c r="I39" s="120">
        <v>287.60000000000002</v>
      </c>
      <c r="J39" s="120">
        <v>14380</v>
      </c>
      <c r="K39" t="str">
        <f t="shared" si="0"/>
        <v/>
      </c>
    </row>
    <row r="40" spans="1:11" ht="52.8" customHeight="1">
      <c r="A40" s="117" t="s">
        <v>375</v>
      </c>
      <c r="B40" s="134" t="s">
        <v>1295</v>
      </c>
      <c r="C40" s="117" t="s">
        <v>14</v>
      </c>
      <c r="D40" s="117" t="s">
        <v>1296</v>
      </c>
      <c r="E40" s="303" t="s">
        <v>1368</v>
      </c>
      <c r="F40" s="303"/>
      <c r="G40" s="118" t="s">
        <v>378</v>
      </c>
      <c r="H40" s="119">
        <v>50</v>
      </c>
      <c r="I40" s="120">
        <v>163.75</v>
      </c>
      <c r="J40" s="120">
        <v>8187.5</v>
      </c>
      <c r="K40" t="str">
        <f t="shared" si="0"/>
        <v/>
      </c>
    </row>
    <row r="41" spans="1:11" ht="14.4" customHeight="1">
      <c r="A41" s="117" t="s">
        <v>375</v>
      </c>
      <c r="B41" s="134" t="s">
        <v>381</v>
      </c>
      <c r="C41" s="117" t="s">
        <v>14</v>
      </c>
      <c r="D41" s="117" t="s">
        <v>382</v>
      </c>
      <c r="E41" s="303" t="s">
        <v>1365</v>
      </c>
      <c r="F41" s="303"/>
      <c r="G41" s="118" t="s">
        <v>378</v>
      </c>
      <c r="H41" s="119">
        <v>180</v>
      </c>
      <c r="I41" s="120">
        <v>23.48</v>
      </c>
      <c r="J41" s="120">
        <v>4226.3999999999996</v>
      </c>
      <c r="K41" t="str">
        <f t="shared" si="0"/>
        <v/>
      </c>
    </row>
    <row r="42" spans="1:11" ht="14.4" customHeight="1">
      <c r="A42" s="117" t="s">
        <v>375</v>
      </c>
      <c r="B42" s="134" t="s">
        <v>1297</v>
      </c>
      <c r="C42" s="117" t="s">
        <v>14</v>
      </c>
      <c r="D42" s="117" t="s">
        <v>1298</v>
      </c>
      <c r="E42" s="303" t="s">
        <v>1365</v>
      </c>
      <c r="F42" s="303"/>
      <c r="G42" s="118" t="s">
        <v>378</v>
      </c>
      <c r="H42" s="119">
        <v>85</v>
      </c>
      <c r="I42" s="120">
        <v>29.01</v>
      </c>
      <c r="J42" s="120">
        <v>2465.85</v>
      </c>
      <c r="K42" t="str">
        <f t="shared" si="0"/>
        <v/>
      </c>
    </row>
    <row r="43" spans="1:11" ht="14.4" customHeight="1">
      <c r="A43" s="117" t="s">
        <v>375</v>
      </c>
      <c r="B43" s="134" t="s">
        <v>1299</v>
      </c>
      <c r="C43" s="117" t="s">
        <v>14</v>
      </c>
      <c r="D43" s="117" t="s">
        <v>1300</v>
      </c>
      <c r="E43" s="303" t="s">
        <v>1365</v>
      </c>
      <c r="F43" s="303"/>
      <c r="G43" s="118" t="s">
        <v>378</v>
      </c>
      <c r="H43" s="119">
        <v>35.68</v>
      </c>
      <c r="I43" s="120">
        <v>31.73</v>
      </c>
      <c r="J43" s="120">
        <v>1132.1199999999999</v>
      </c>
      <c r="K43" t="str">
        <f t="shared" si="0"/>
        <v/>
      </c>
    </row>
    <row r="44" spans="1:11" ht="26.4">
      <c r="A44" s="125"/>
      <c r="B44" s="125"/>
      <c r="C44" s="125"/>
      <c r="D44" s="125"/>
      <c r="E44" s="125" t="s">
        <v>982</v>
      </c>
      <c r="F44" s="126">
        <v>6179.49</v>
      </c>
      <c r="G44" s="125" t="s">
        <v>983</v>
      </c>
      <c r="H44" s="126">
        <v>0</v>
      </c>
      <c r="I44" s="125" t="s">
        <v>393</v>
      </c>
      <c r="J44" s="126">
        <v>6179.49</v>
      </c>
      <c r="K44" t="str">
        <f t="shared" si="0"/>
        <v/>
      </c>
    </row>
    <row r="45" spans="1:11" ht="26.4">
      <c r="A45" s="125"/>
      <c r="B45" s="125"/>
      <c r="C45" s="125"/>
      <c r="D45" s="125"/>
      <c r="E45" s="125" t="s">
        <v>984</v>
      </c>
      <c r="F45" s="126">
        <v>7494.64</v>
      </c>
      <c r="G45" s="125"/>
      <c r="H45" s="305" t="s">
        <v>985</v>
      </c>
      <c r="I45" s="305"/>
      <c r="J45" s="126">
        <v>37886.51</v>
      </c>
      <c r="K45" t="str">
        <f t="shared" si="0"/>
        <v/>
      </c>
    </row>
    <row r="46" spans="1:11" ht="15" thickBot="1">
      <c r="A46" s="127"/>
      <c r="B46" s="127"/>
      <c r="C46" s="127"/>
      <c r="D46" s="127"/>
      <c r="E46" s="127"/>
      <c r="F46" s="127"/>
      <c r="G46" s="127" t="s">
        <v>986</v>
      </c>
      <c r="H46" s="128" t="s">
        <v>1301</v>
      </c>
      <c r="I46" s="127" t="s">
        <v>394</v>
      </c>
      <c r="J46" s="129">
        <v>37886.51</v>
      </c>
      <c r="K46" t="str">
        <f t="shared" si="0"/>
        <v/>
      </c>
    </row>
    <row r="47" spans="1:11" ht="14.4" customHeight="1" thickTop="1">
      <c r="A47" s="130"/>
      <c r="B47" s="130"/>
      <c r="C47" s="130"/>
      <c r="D47" s="130"/>
      <c r="E47" s="130"/>
      <c r="F47" s="130"/>
      <c r="G47" s="130"/>
      <c r="H47" s="130"/>
      <c r="I47" s="130"/>
      <c r="J47" s="130"/>
      <c r="K47" t="str">
        <f t="shared" si="0"/>
        <v>FALSO</v>
      </c>
    </row>
    <row r="48" spans="1:11" ht="14.4" customHeight="1">
      <c r="A48" s="110" t="s">
        <v>1338</v>
      </c>
      <c r="B48" s="111" t="s">
        <v>3</v>
      </c>
      <c r="C48" s="110" t="s">
        <v>4</v>
      </c>
      <c r="D48" s="110" t="s">
        <v>5</v>
      </c>
      <c r="E48" s="307" t="s">
        <v>373</v>
      </c>
      <c r="F48" s="307"/>
      <c r="G48" s="112" t="s">
        <v>6</v>
      </c>
      <c r="H48" s="111" t="s">
        <v>7</v>
      </c>
      <c r="I48" s="111" t="s">
        <v>8</v>
      </c>
      <c r="J48" s="111" t="s">
        <v>9</v>
      </c>
      <c r="K48" t="str">
        <f t="shared" si="0"/>
        <v/>
      </c>
    </row>
    <row r="49" spans="1:11" ht="14.4" customHeight="1">
      <c r="A49" s="113" t="s">
        <v>374</v>
      </c>
      <c r="B49" s="133" t="s">
        <v>1339</v>
      </c>
      <c r="C49" s="113" t="s">
        <v>11</v>
      </c>
      <c r="D49" s="113" t="s">
        <v>1340</v>
      </c>
      <c r="E49" s="306">
        <v>0</v>
      </c>
      <c r="F49" s="306"/>
      <c r="G49" s="114" t="s">
        <v>12</v>
      </c>
      <c r="H49" s="115">
        <v>1</v>
      </c>
      <c r="I49" s="116">
        <v>569.87</v>
      </c>
      <c r="J49" s="116">
        <v>569.87</v>
      </c>
      <c r="K49" t="str">
        <f t="shared" si="0"/>
        <v/>
      </c>
    </row>
    <row r="50" spans="1:11" ht="14.4" customHeight="1">
      <c r="A50" s="117" t="s">
        <v>375</v>
      </c>
      <c r="B50" s="134" t="s">
        <v>395</v>
      </c>
      <c r="C50" s="117" t="s">
        <v>11</v>
      </c>
      <c r="D50" s="117" t="s">
        <v>396</v>
      </c>
      <c r="E50" s="303">
        <v>0</v>
      </c>
      <c r="F50" s="303"/>
      <c r="G50" s="118" t="s">
        <v>397</v>
      </c>
      <c r="H50" s="119">
        <v>6.7</v>
      </c>
      <c r="I50" s="120">
        <v>31.75</v>
      </c>
      <c r="J50" s="120">
        <v>212.72</v>
      </c>
      <c r="K50" t="str">
        <f t="shared" si="0"/>
        <v/>
      </c>
    </row>
    <row r="51" spans="1:11" ht="14.4" customHeight="1">
      <c r="A51" s="117" t="s">
        <v>375</v>
      </c>
      <c r="B51" s="134" t="s">
        <v>398</v>
      </c>
      <c r="C51" s="117" t="s">
        <v>11</v>
      </c>
      <c r="D51" s="117" t="s">
        <v>382</v>
      </c>
      <c r="E51" s="303">
        <v>0</v>
      </c>
      <c r="F51" s="303"/>
      <c r="G51" s="118" t="s">
        <v>397</v>
      </c>
      <c r="H51" s="119">
        <v>7.5</v>
      </c>
      <c r="I51" s="120">
        <v>26.13</v>
      </c>
      <c r="J51" s="120">
        <v>195.97</v>
      </c>
      <c r="K51" t="str">
        <f t="shared" si="0"/>
        <v/>
      </c>
    </row>
    <row r="52" spans="1:11" ht="14.4" customHeight="1">
      <c r="A52" s="121" t="s">
        <v>383</v>
      </c>
      <c r="B52" s="135" t="s">
        <v>1385</v>
      </c>
      <c r="C52" s="121" t="s">
        <v>11</v>
      </c>
      <c r="D52" s="121" t="s">
        <v>1386</v>
      </c>
      <c r="E52" s="304" t="s">
        <v>386</v>
      </c>
      <c r="F52" s="304"/>
      <c r="G52" s="122" t="s">
        <v>18</v>
      </c>
      <c r="H52" s="123">
        <v>0.19</v>
      </c>
      <c r="I52" s="124">
        <v>25.78</v>
      </c>
      <c r="J52" s="124">
        <v>4.8899999999999997</v>
      </c>
      <c r="K52" t="str">
        <f t="shared" si="0"/>
        <v/>
      </c>
    </row>
    <row r="53" spans="1:11">
      <c r="A53" s="121" t="s">
        <v>383</v>
      </c>
      <c r="B53" s="135" t="s">
        <v>1369</v>
      </c>
      <c r="C53" s="121" t="s">
        <v>11</v>
      </c>
      <c r="D53" s="121" t="s">
        <v>1370</v>
      </c>
      <c r="E53" s="304" t="s">
        <v>386</v>
      </c>
      <c r="F53" s="304"/>
      <c r="G53" s="122" t="s">
        <v>18</v>
      </c>
      <c r="H53" s="123">
        <v>0.02</v>
      </c>
      <c r="I53" s="124">
        <v>35.200000000000003</v>
      </c>
      <c r="J53" s="124">
        <v>0.7</v>
      </c>
      <c r="K53" t="str">
        <f t="shared" si="0"/>
        <v/>
      </c>
    </row>
    <row r="54" spans="1:11">
      <c r="A54" s="121" t="s">
        <v>383</v>
      </c>
      <c r="B54" s="135" t="s">
        <v>1383</v>
      </c>
      <c r="C54" s="121" t="s">
        <v>11</v>
      </c>
      <c r="D54" s="121" t="s">
        <v>1384</v>
      </c>
      <c r="E54" s="304" t="s">
        <v>386</v>
      </c>
      <c r="F54" s="304"/>
      <c r="G54" s="122" t="s">
        <v>400</v>
      </c>
      <c r="H54" s="123">
        <v>0.5</v>
      </c>
      <c r="I54" s="124">
        <v>18.68</v>
      </c>
      <c r="J54" s="124">
        <v>9.34</v>
      </c>
      <c r="K54" t="str">
        <f t="shared" si="0"/>
        <v/>
      </c>
    </row>
    <row r="55" spans="1:11">
      <c r="A55" s="121" t="s">
        <v>383</v>
      </c>
      <c r="B55" s="135" t="s">
        <v>1375</v>
      </c>
      <c r="C55" s="121" t="s">
        <v>11</v>
      </c>
      <c r="D55" s="121" t="s">
        <v>1376</v>
      </c>
      <c r="E55" s="304" t="s">
        <v>386</v>
      </c>
      <c r="F55" s="304"/>
      <c r="G55" s="122" t="s">
        <v>399</v>
      </c>
      <c r="H55" s="123">
        <v>0.14000000000000001</v>
      </c>
      <c r="I55" s="124">
        <v>240</v>
      </c>
      <c r="J55" s="124">
        <v>33.6</v>
      </c>
      <c r="K55" t="str">
        <f t="shared" si="0"/>
        <v/>
      </c>
    </row>
    <row r="56" spans="1:11" ht="14.4" customHeight="1">
      <c r="A56" s="121" t="s">
        <v>383</v>
      </c>
      <c r="B56" s="135" t="s">
        <v>405</v>
      </c>
      <c r="C56" s="121" t="s">
        <v>11</v>
      </c>
      <c r="D56" s="121" t="s">
        <v>406</v>
      </c>
      <c r="E56" s="304" t="s">
        <v>386</v>
      </c>
      <c r="F56" s="304"/>
      <c r="G56" s="122" t="s">
        <v>18</v>
      </c>
      <c r="H56" s="123">
        <v>0.04</v>
      </c>
      <c r="I56" s="124">
        <v>1.48</v>
      </c>
      <c r="J56" s="124">
        <v>0.05</v>
      </c>
      <c r="K56" t="str">
        <f t="shared" si="0"/>
        <v/>
      </c>
    </row>
    <row r="57" spans="1:11" ht="26.4" customHeight="1">
      <c r="A57" s="121" t="s">
        <v>383</v>
      </c>
      <c r="B57" s="135" t="s">
        <v>1373</v>
      </c>
      <c r="C57" s="121" t="s">
        <v>11</v>
      </c>
      <c r="D57" s="121" t="s">
        <v>1374</v>
      </c>
      <c r="E57" s="304" t="s">
        <v>386</v>
      </c>
      <c r="F57" s="304"/>
      <c r="G57" s="122" t="s">
        <v>18</v>
      </c>
      <c r="H57" s="123">
        <v>0.82</v>
      </c>
      <c r="I57" s="124">
        <v>15.5</v>
      </c>
      <c r="J57" s="124">
        <v>12.71</v>
      </c>
      <c r="K57" t="str">
        <f t="shared" si="0"/>
        <v/>
      </c>
    </row>
    <row r="58" spans="1:11" ht="14.4" customHeight="1">
      <c r="A58" s="121" t="s">
        <v>383</v>
      </c>
      <c r="B58" s="135" t="s">
        <v>1371</v>
      </c>
      <c r="C58" s="121" t="s">
        <v>11</v>
      </c>
      <c r="D58" s="121" t="s">
        <v>1372</v>
      </c>
      <c r="E58" s="304" t="s">
        <v>386</v>
      </c>
      <c r="F58" s="304"/>
      <c r="G58" s="122" t="s">
        <v>18</v>
      </c>
      <c r="H58" s="123">
        <v>0.02</v>
      </c>
      <c r="I58" s="124">
        <v>10.72</v>
      </c>
      <c r="J58" s="124">
        <v>0.21</v>
      </c>
      <c r="K58" t="str">
        <f t="shared" si="0"/>
        <v/>
      </c>
    </row>
    <row r="59" spans="1:11" ht="27" customHeight="1">
      <c r="A59" s="121" t="s">
        <v>383</v>
      </c>
      <c r="B59" s="135" t="s">
        <v>1379</v>
      </c>
      <c r="C59" s="121" t="s">
        <v>11</v>
      </c>
      <c r="D59" s="121" t="s">
        <v>1380</v>
      </c>
      <c r="E59" s="304" t="s">
        <v>386</v>
      </c>
      <c r="F59" s="304"/>
      <c r="G59" s="122" t="s">
        <v>399</v>
      </c>
      <c r="H59" s="123">
        <v>0.38</v>
      </c>
      <c r="I59" s="124">
        <v>115.02</v>
      </c>
      <c r="J59" s="124">
        <v>43.7</v>
      </c>
      <c r="K59" t="str">
        <f t="shared" si="0"/>
        <v/>
      </c>
    </row>
    <row r="60" spans="1:11" ht="15" customHeight="1">
      <c r="A60" s="121" t="s">
        <v>383</v>
      </c>
      <c r="B60" s="135" t="s">
        <v>1377</v>
      </c>
      <c r="C60" s="121" t="s">
        <v>11</v>
      </c>
      <c r="D60" s="121" t="s">
        <v>1378</v>
      </c>
      <c r="E60" s="304" t="s">
        <v>386</v>
      </c>
      <c r="F60" s="304"/>
      <c r="G60" s="122" t="s">
        <v>399</v>
      </c>
      <c r="H60" s="123">
        <v>0.05</v>
      </c>
      <c r="I60" s="124">
        <v>336</v>
      </c>
      <c r="J60" s="124">
        <v>16.8</v>
      </c>
      <c r="K60" t="str">
        <f t="shared" si="0"/>
        <v/>
      </c>
    </row>
    <row r="61" spans="1:11" ht="14.4" customHeight="1">
      <c r="A61" s="121" t="s">
        <v>383</v>
      </c>
      <c r="B61" s="135" t="s">
        <v>401</v>
      </c>
      <c r="C61" s="121" t="s">
        <v>11</v>
      </c>
      <c r="D61" s="121" t="s">
        <v>402</v>
      </c>
      <c r="E61" s="304" t="s">
        <v>386</v>
      </c>
      <c r="F61" s="304"/>
      <c r="G61" s="122" t="s">
        <v>399</v>
      </c>
      <c r="H61" s="123">
        <v>0.17</v>
      </c>
      <c r="I61" s="124">
        <v>215</v>
      </c>
      <c r="J61" s="124">
        <v>36.549999999999997</v>
      </c>
      <c r="K61" t="str">
        <f t="shared" si="0"/>
        <v/>
      </c>
    </row>
    <row r="62" spans="1:11" ht="26.4" customHeight="1">
      <c r="A62" s="121" t="s">
        <v>383</v>
      </c>
      <c r="B62" s="135" t="s">
        <v>407</v>
      </c>
      <c r="C62" s="121" t="s">
        <v>11</v>
      </c>
      <c r="D62" s="121" t="s">
        <v>408</v>
      </c>
      <c r="E62" s="304" t="s">
        <v>386</v>
      </c>
      <c r="F62" s="304"/>
      <c r="G62" s="122" t="s">
        <v>18</v>
      </c>
      <c r="H62" s="123">
        <v>0.5</v>
      </c>
      <c r="I62" s="124">
        <v>0.7</v>
      </c>
      <c r="J62" s="124">
        <v>0.35</v>
      </c>
      <c r="K62" t="str">
        <f t="shared" si="0"/>
        <v/>
      </c>
    </row>
    <row r="63" spans="1:11" ht="14.4" customHeight="1">
      <c r="A63" s="121" t="s">
        <v>383</v>
      </c>
      <c r="B63" s="135" t="s">
        <v>1381</v>
      </c>
      <c r="C63" s="121" t="s">
        <v>11</v>
      </c>
      <c r="D63" s="121" t="s">
        <v>1382</v>
      </c>
      <c r="E63" s="304" t="s">
        <v>386</v>
      </c>
      <c r="F63" s="304"/>
      <c r="G63" s="122" t="s">
        <v>18</v>
      </c>
      <c r="H63" s="123">
        <v>0.02</v>
      </c>
      <c r="I63" s="124">
        <v>77.209999999999994</v>
      </c>
      <c r="J63" s="124">
        <v>1.54</v>
      </c>
      <c r="K63" t="str">
        <f t="shared" si="0"/>
        <v/>
      </c>
    </row>
    <row r="64" spans="1:11" ht="14.4" customHeight="1">
      <c r="A64" s="121" t="s">
        <v>383</v>
      </c>
      <c r="B64" s="135" t="s">
        <v>403</v>
      </c>
      <c r="C64" s="121" t="s">
        <v>11</v>
      </c>
      <c r="D64" s="121" t="s">
        <v>404</v>
      </c>
      <c r="E64" s="304" t="s">
        <v>386</v>
      </c>
      <c r="F64" s="304"/>
      <c r="G64" s="122" t="s">
        <v>400</v>
      </c>
      <c r="H64" s="123">
        <v>4.2000000000000003E-2</v>
      </c>
      <c r="I64" s="124">
        <v>17.73</v>
      </c>
      <c r="J64" s="124">
        <v>0.74</v>
      </c>
      <c r="K64" t="str">
        <f t="shared" si="0"/>
        <v/>
      </c>
    </row>
    <row r="65" spans="1:11" ht="52.8" customHeight="1">
      <c r="A65" s="125"/>
      <c r="B65" s="125"/>
      <c r="C65" s="125"/>
      <c r="D65" s="125"/>
      <c r="E65" s="125" t="s">
        <v>982</v>
      </c>
      <c r="F65" s="126">
        <v>271.12</v>
      </c>
      <c r="G65" s="125" t="s">
        <v>983</v>
      </c>
      <c r="H65" s="126">
        <v>0</v>
      </c>
      <c r="I65" s="125" t="s">
        <v>393</v>
      </c>
      <c r="J65" s="126">
        <v>271.12</v>
      </c>
      <c r="K65" t="str">
        <f t="shared" si="0"/>
        <v/>
      </c>
    </row>
    <row r="66" spans="1:11" ht="26.4">
      <c r="A66" s="125"/>
      <c r="B66" s="125"/>
      <c r="C66" s="125"/>
      <c r="D66" s="125"/>
      <c r="E66" s="125" t="s">
        <v>984</v>
      </c>
      <c r="F66" s="126">
        <v>140.53</v>
      </c>
      <c r="G66" s="125"/>
      <c r="H66" s="305" t="s">
        <v>985</v>
      </c>
      <c r="I66" s="305"/>
      <c r="J66" s="126">
        <v>710.4</v>
      </c>
      <c r="K66" t="str">
        <f t="shared" si="0"/>
        <v/>
      </c>
    </row>
    <row r="67" spans="1:11" ht="26.4" customHeight="1" thickBot="1">
      <c r="A67" s="127"/>
      <c r="B67" s="127"/>
      <c r="C67" s="127"/>
      <c r="D67" s="127"/>
      <c r="E67" s="127"/>
      <c r="F67" s="127"/>
      <c r="G67" s="127" t="s">
        <v>986</v>
      </c>
      <c r="H67" s="128" t="s">
        <v>1531</v>
      </c>
      <c r="I67" s="127" t="s">
        <v>394</v>
      </c>
      <c r="J67" s="129">
        <v>4617.6000000000004</v>
      </c>
      <c r="K67" t="str">
        <f t="shared" si="0"/>
        <v/>
      </c>
    </row>
    <row r="68" spans="1:11" ht="15" customHeight="1" thickTop="1">
      <c r="A68" s="130"/>
      <c r="B68" s="130"/>
      <c r="C68" s="130"/>
      <c r="D68" s="130"/>
      <c r="E68" s="130"/>
      <c r="F68" s="130"/>
      <c r="G68" s="130"/>
      <c r="H68" s="130"/>
      <c r="I68" s="130"/>
      <c r="J68" s="130"/>
      <c r="K68" t="str">
        <f t="shared" si="0"/>
        <v>FALSO</v>
      </c>
    </row>
    <row r="69" spans="1:11" ht="15" customHeight="1">
      <c r="A69" s="110" t="s">
        <v>1351</v>
      </c>
      <c r="B69" s="111" t="s">
        <v>3</v>
      </c>
      <c r="C69" s="110" t="s">
        <v>4</v>
      </c>
      <c r="D69" s="110" t="s">
        <v>5</v>
      </c>
      <c r="E69" s="307" t="s">
        <v>373</v>
      </c>
      <c r="F69" s="307"/>
      <c r="G69" s="112" t="s">
        <v>6</v>
      </c>
      <c r="H69" s="111" t="s">
        <v>7</v>
      </c>
      <c r="I69" s="111" t="s">
        <v>8</v>
      </c>
      <c r="J69" s="111" t="s">
        <v>9</v>
      </c>
      <c r="K69" t="str">
        <f t="shared" si="0"/>
        <v/>
      </c>
    </row>
    <row r="70" spans="1:11" ht="14.4" customHeight="1">
      <c r="A70" s="113" t="s">
        <v>374</v>
      </c>
      <c r="B70" s="133" t="s">
        <v>1352</v>
      </c>
      <c r="C70" s="113" t="s">
        <v>11</v>
      </c>
      <c r="D70" s="113" t="s">
        <v>1353</v>
      </c>
      <c r="E70" s="306">
        <v>0</v>
      </c>
      <c r="F70" s="306"/>
      <c r="G70" s="114" t="s">
        <v>1354</v>
      </c>
      <c r="H70" s="115">
        <v>1</v>
      </c>
      <c r="I70" s="116">
        <v>7198.55</v>
      </c>
      <c r="J70" s="116">
        <v>7198.55</v>
      </c>
      <c r="K70" t="str">
        <f t="shared" si="0"/>
        <v/>
      </c>
    </row>
    <row r="71" spans="1:11" ht="14.4" customHeight="1">
      <c r="A71" s="121" t="s">
        <v>383</v>
      </c>
      <c r="B71" s="135" t="s">
        <v>1390</v>
      </c>
      <c r="C71" s="121" t="s">
        <v>11</v>
      </c>
      <c r="D71" s="121" t="s">
        <v>1391</v>
      </c>
      <c r="E71" s="304" t="s">
        <v>1389</v>
      </c>
      <c r="F71" s="304"/>
      <c r="G71" s="122" t="s">
        <v>18</v>
      </c>
      <c r="H71" s="123">
        <v>1</v>
      </c>
      <c r="I71" s="124">
        <v>250.57</v>
      </c>
      <c r="J71" s="124">
        <v>250.57</v>
      </c>
      <c r="K71" t="str">
        <f t="shared" si="0"/>
        <v/>
      </c>
    </row>
    <row r="72" spans="1:11" ht="14.4" customHeight="1">
      <c r="A72" s="121" t="s">
        <v>383</v>
      </c>
      <c r="B72" s="135" t="s">
        <v>1387</v>
      </c>
      <c r="C72" s="121" t="s">
        <v>11</v>
      </c>
      <c r="D72" s="121" t="s">
        <v>1388</v>
      </c>
      <c r="E72" s="304" t="s">
        <v>1389</v>
      </c>
      <c r="F72" s="304"/>
      <c r="G72" s="122" t="s">
        <v>18</v>
      </c>
      <c r="H72" s="123">
        <v>1</v>
      </c>
      <c r="I72" s="124">
        <v>1321.15</v>
      </c>
      <c r="J72" s="124">
        <v>1321.15</v>
      </c>
      <c r="K72" t="str">
        <f t="shared" si="0"/>
        <v/>
      </c>
    </row>
    <row r="73" spans="1:11" ht="52.8" customHeight="1">
      <c r="A73" s="121" t="s">
        <v>383</v>
      </c>
      <c r="B73" s="135" t="s">
        <v>1392</v>
      </c>
      <c r="C73" s="121" t="s">
        <v>11</v>
      </c>
      <c r="D73" s="121" t="s">
        <v>1393</v>
      </c>
      <c r="E73" s="304" t="s">
        <v>1389</v>
      </c>
      <c r="F73" s="304"/>
      <c r="G73" s="122" t="s">
        <v>18</v>
      </c>
      <c r="H73" s="123">
        <v>1</v>
      </c>
      <c r="I73" s="124">
        <v>1148.82</v>
      </c>
      <c r="J73" s="124">
        <v>1148.82</v>
      </c>
      <c r="K73" t="str">
        <f t="shared" si="0"/>
        <v/>
      </c>
    </row>
    <row r="74" spans="1:11">
      <c r="A74" s="121" t="s">
        <v>383</v>
      </c>
      <c r="B74" s="135" t="s">
        <v>1396</v>
      </c>
      <c r="C74" s="121" t="s">
        <v>11</v>
      </c>
      <c r="D74" s="121" t="s">
        <v>1397</v>
      </c>
      <c r="E74" s="304" t="s">
        <v>1389</v>
      </c>
      <c r="F74" s="304"/>
      <c r="G74" s="122" t="s">
        <v>18</v>
      </c>
      <c r="H74" s="123">
        <v>1</v>
      </c>
      <c r="I74" s="124">
        <v>528.96</v>
      </c>
      <c r="J74" s="124">
        <v>528.96</v>
      </c>
      <c r="K74" t="str">
        <f t="shared" si="0"/>
        <v/>
      </c>
    </row>
    <row r="75" spans="1:11">
      <c r="A75" s="121" t="s">
        <v>383</v>
      </c>
      <c r="B75" s="135" t="s">
        <v>1394</v>
      </c>
      <c r="C75" s="121" t="s">
        <v>11</v>
      </c>
      <c r="D75" s="121" t="s">
        <v>1395</v>
      </c>
      <c r="E75" s="304" t="s">
        <v>1389</v>
      </c>
      <c r="F75" s="304"/>
      <c r="G75" s="122" t="s">
        <v>18</v>
      </c>
      <c r="H75" s="123">
        <v>1</v>
      </c>
      <c r="I75" s="124">
        <v>3949.05</v>
      </c>
      <c r="J75" s="124">
        <v>3949.05</v>
      </c>
      <c r="K75" t="str">
        <f t="shared" si="0"/>
        <v/>
      </c>
    </row>
    <row r="76" spans="1:11" ht="26.4">
      <c r="A76" s="125"/>
      <c r="B76" s="125"/>
      <c r="C76" s="125"/>
      <c r="D76" s="125"/>
      <c r="E76" s="125" t="s">
        <v>982</v>
      </c>
      <c r="F76" s="126">
        <v>0</v>
      </c>
      <c r="G76" s="125" t="s">
        <v>983</v>
      </c>
      <c r="H76" s="126">
        <v>0</v>
      </c>
      <c r="I76" s="125" t="s">
        <v>393</v>
      </c>
      <c r="J76" s="126">
        <v>0</v>
      </c>
      <c r="K76" t="str">
        <f t="shared" si="0"/>
        <v>FALSO</v>
      </c>
    </row>
    <row r="77" spans="1:11" ht="26.4">
      <c r="A77" s="125"/>
      <c r="B77" s="125"/>
      <c r="C77" s="125"/>
      <c r="D77" s="125"/>
      <c r="E77" s="125" t="s">
        <v>984</v>
      </c>
      <c r="F77" s="126">
        <v>1775.16</v>
      </c>
      <c r="G77" s="125"/>
      <c r="H77" s="305" t="s">
        <v>985</v>
      </c>
      <c r="I77" s="305"/>
      <c r="J77" s="126">
        <v>8973.7099999999991</v>
      </c>
      <c r="K77" t="str">
        <f t="shared" si="0"/>
        <v/>
      </c>
    </row>
    <row r="78" spans="1:11" ht="26.4" customHeight="1" thickBot="1">
      <c r="A78" s="127"/>
      <c r="B78" s="127"/>
      <c r="C78" s="127"/>
      <c r="D78" s="127"/>
      <c r="E78" s="127"/>
      <c r="F78" s="127"/>
      <c r="G78" s="127" t="s">
        <v>986</v>
      </c>
      <c r="H78" s="128" t="s">
        <v>1301</v>
      </c>
      <c r="I78" s="127" t="s">
        <v>394</v>
      </c>
      <c r="J78" s="129">
        <v>8973.7099999999991</v>
      </c>
      <c r="K78" t="str">
        <f t="shared" si="0"/>
        <v/>
      </c>
    </row>
    <row r="79" spans="1:11" ht="14.4" customHeight="1" thickTop="1">
      <c r="A79" s="130"/>
      <c r="B79" s="130"/>
      <c r="C79" s="130"/>
      <c r="D79" s="130"/>
      <c r="E79" s="130"/>
      <c r="F79" s="130"/>
      <c r="G79" s="130"/>
      <c r="H79" s="130"/>
      <c r="I79" s="130"/>
      <c r="J79" s="130"/>
      <c r="K79" t="str">
        <f t="shared" si="0"/>
        <v>FALSO</v>
      </c>
    </row>
    <row r="80" spans="1:11" ht="14.4" customHeight="1">
      <c r="A80" s="107" t="s">
        <v>97</v>
      </c>
      <c r="B80" s="107"/>
      <c r="C80" s="107"/>
      <c r="D80" s="107" t="s">
        <v>336</v>
      </c>
      <c r="E80" s="107"/>
      <c r="F80" s="314"/>
      <c r="G80" s="314"/>
      <c r="H80" s="108"/>
      <c r="I80" s="107"/>
      <c r="J80" s="109">
        <v>151590.82</v>
      </c>
      <c r="K80" t="str">
        <f t="shared" ref="K80:K143" si="1">IF(J80=0,"FALSO","")</f>
        <v/>
      </c>
    </row>
    <row r="81" spans="1:11" ht="14.4" customHeight="1">
      <c r="A81" s="110" t="s">
        <v>98</v>
      </c>
      <c r="B81" s="111" t="s">
        <v>3</v>
      </c>
      <c r="C81" s="110" t="s">
        <v>4</v>
      </c>
      <c r="D81" s="110" t="s">
        <v>5</v>
      </c>
      <c r="E81" s="307" t="s">
        <v>373</v>
      </c>
      <c r="F81" s="307"/>
      <c r="G81" s="112" t="s">
        <v>6</v>
      </c>
      <c r="H81" s="111" t="s">
        <v>7</v>
      </c>
      <c r="I81" s="111" t="s">
        <v>8</v>
      </c>
      <c r="J81" s="111" t="s">
        <v>9</v>
      </c>
      <c r="K81" t="str">
        <f t="shared" si="1"/>
        <v/>
      </c>
    </row>
    <row r="82" spans="1:11" ht="14.4" customHeight="1">
      <c r="A82" s="113" t="s">
        <v>374</v>
      </c>
      <c r="B82" s="133" t="s">
        <v>335</v>
      </c>
      <c r="C82" s="113" t="s">
        <v>13</v>
      </c>
      <c r="D82" s="113" t="s">
        <v>336</v>
      </c>
      <c r="E82" s="306" t="s">
        <v>409</v>
      </c>
      <c r="F82" s="306"/>
      <c r="G82" s="114" t="s">
        <v>230</v>
      </c>
      <c r="H82" s="115">
        <v>1</v>
      </c>
      <c r="I82" s="116">
        <v>121603.42</v>
      </c>
      <c r="J82" s="116">
        <v>121603.42</v>
      </c>
      <c r="K82" t="str">
        <f t="shared" si="1"/>
        <v/>
      </c>
    </row>
    <row r="83" spans="1:11" ht="14.4" customHeight="1">
      <c r="A83" s="117" t="s">
        <v>375</v>
      </c>
      <c r="B83" s="134" t="s">
        <v>927</v>
      </c>
      <c r="C83" s="117" t="s">
        <v>14</v>
      </c>
      <c r="D83" s="117" t="s">
        <v>928</v>
      </c>
      <c r="E83" s="303" t="s">
        <v>1365</v>
      </c>
      <c r="F83" s="303"/>
      <c r="G83" s="118" t="s">
        <v>929</v>
      </c>
      <c r="H83" s="119">
        <v>8</v>
      </c>
      <c r="I83" s="120">
        <v>4106.99</v>
      </c>
      <c r="J83" s="120">
        <v>32855.919999999998</v>
      </c>
      <c r="K83" t="str">
        <f t="shared" si="1"/>
        <v/>
      </c>
    </row>
    <row r="84" spans="1:11" ht="14.4" customHeight="1">
      <c r="A84" s="117" t="s">
        <v>375</v>
      </c>
      <c r="B84" s="134" t="s">
        <v>1532</v>
      </c>
      <c r="C84" s="117" t="s">
        <v>14</v>
      </c>
      <c r="D84" s="117" t="s">
        <v>411</v>
      </c>
      <c r="E84" s="303" t="s">
        <v>1365</v>
      </c>
      <c r="F84" s="303"/>
      <c r="G84" s="118" t="s">
        <v>378</v>
      </c>
      <c r="H84" s="119">
        <v>750</v>
      </c>
      <c r="I84" s="120">
        <v>118.33</v>
      </c>
      <c r="J84" s="120">
        <v>88747.5</v>
      </c>
      <c r="K84" t="str">
        <f t="shared" si="1"/>
        <v/>
      </c>
    </row>
    <row r="85" spans="1:11" ht="26.4">
      <c r="A85" s="125"/>
      <c r="B85" s="125"/>
      <c r="C85" s="125"/>
      <c r="D85" s="125"/>
      <c r="E85" s="125" t="s">
        <v>982</v>
      </c>
      <c r="F85" s="126">
        <v>115538.56</v>
      </c>
      <c r="G85" s="125" t="s">
        <v>983</v>
      </c>
      <c r="H85" s="126">
        <v>0</v>
      </c>
      <c r="I85" s="125" t="s">
        <v>393</v>
      </c>
      <c r="J85" s="126">
        <v>115538.56</v>
      </c>
      <c r="K85" t="str">
        <f t="shared" si="1"/>
        <v/>
      </c>
    </row>
    <row r="86" spans="1:11" ht="26.4">
      <c r="A86" s="125"/>
      <c r="B86" s="125"/>
      <c r="C86" s="125"/>
      <c r="D86" s="125"/>
      <c r="E86" s="125" t="s">
        <v>984</v>
      </c>
      <c r="F86" s="126">
        <v>29987.4</v>
      </c>
      <c r="G86" s="125"/>
      <c r="H86" s="305" t="s">
        <v>985</v>
      </c>
      <c r="I86" s="305"/>
      <c r="J86" s="126">
        <v>151590.82</v>
      </c>
      <c r="K86" t="str">
        <f t="shared" si="1"/>
        <v/>
      </c>
    </row>
    <row r="87" spans="1:11" ht="15" thickBot="1">
      <c r="A87" s="127"/>
      <c r="B87" s="127"/>
      <c r="C87" s="127"/>
      <c r="D87" s="127"/>
      <c r="E87" s="127"/>
      <c r="F87" s="127"/>
      <c r="G87" s="127" t="s">
        <v>986</v>
      </c>
      <c r="H87" s="128" t="s">
        <v>1301</v>
      </c>
      <c r="I87" s="127" t="s">
        <v>394</v>
      </c>
      <c r="J87" s="129">
        <v>151590.82</v>
      </c>
      <c r="K87" t="str">
        <f t="shared" si="1"/>
        <v/>
      </c>
    </row>
    <row r="88" spans="1:11" ht="15" thickTop="1">
      <c r="A88" s="130"/>
      <c r="B88" s="130"/>
      <c r="C88" s="130"/>
      <c r="D88" s="130"/>
      <c r="E88" s="130"/>
      <c r="F88" s="130"/>
      <c r="G88" s="130"/>
      <c r="H88" s="130"/>
      <c r="I88" s="130"/>
      <c r="J88" s="130"/>
      <c r="K88" t="str">
        <f t="shared" si="1"/>
        <v>FALSO</v>
      </c>
    </row>
    <row r="89" spans="1:11" ht="26.4" customHeight="1">
      <c r="A89" s="107" t="s">
        <v>99</v>
      </c>
      <c r="B89" s="107"/>
      <c r="C89" s="107"/>
      <c r="D89" s="107" t="s">
        <v>991</v>
      </c>
      <c r="E89" s="107"/>
      <c r="F89" s="314"/>
      <c r="G89" s="314"/>
      <c r="H89" s="108"/>
      <c r="I89" s="107"/>
      <c r="J89" s="109">
        <v>725608.77</v>
      </c>
      <c r="K89" t="str">
        <f t="shared" si="1"/>
        <v/>
      </c>
    </row>
    <row r="90" spans="1:11" ht="14.4" customHeight="1">
      <c r="A90" s="110" t="s">
        <v>100</v>
      </c>
      <c r="B90" s="111" t="s">
        <v>3</v>
      </c>
      <c r="C90" s="110" t="s">
        <v>4</v>
      </c>
      <c r="D90" s="110" t="s">
        <v>5</v>
      </c>
      <c r="E90" s="307" t="s">
        <v>373</v>
      </c>
      <c r="F90" s="307"/>
      <c r="G90" s="112" t="s">
        <v>6</v>
      </c>
      <c r="H90" s="111" t="s">
        <v>7</v>
      </c>
      <c r="I90" s="111" t="s">
        <v>8</v>
      </c>
      <c r="J90" s="111" t="s">
        <v>9</v>
      </c>
      <c r="K90" t="str">
        <f t="shared" si="1"/>
        <v/>
      </c>
    </row>
    <row r="91" spans="1:11" ht="14.4" customHeight="1">
      <c r="A91" s="113" t="s">
        <v>374</v>
      </c>
      <c r="B91" s="133" t="s">
        <v>1341</v>
      </c>
      <c r="C91" s="113" t="s">
        <v>14</v>
      </c>
      <c r="D91" s="113" t="s">
        <v>1342</v>
      </c>
      <c r="E91" s="306" t="s">
        <v>412</v>
      </c>
      <c r="F91" s="306"/>
      <c r="G91" s="114" t="s">
        <v>21</v>
      </c>
      <c r="H91" s="115">
        <v>1</v>
      </c>
      <c r="I91" s="116">
        <v>988.89</v>
      </c>
      <c r="J91" s="116">
        <v>988.89</v>
      </c>
      <c r="K91" t="str">
        <f t="shared" si="1"/>
        <v/>
      </c>
    </row>
    <row r="92" spans="1:11" ht="26.4" customHeight="1">
      <c r="A92" s="117" t="s">
        <v>375</v>
      </c>
      <c r="B92" s="134" t="s">
        <v>413</v>
      </c>
      <c r="C92" s="117" t="s">
        <v>14</v>
      </c>
      <c r="D92" s="117" t="s">
        <v>414</v>
      </c>
      <c r="E92" s="303" t="s">
        <v>1367</v>
      </c>
      <c r="F92" s="303"/>
      <c r="G92" s="118" t="s">
        <v>415</v>
      </c>
      <c r="H92" s="119">
        <v>0.13300000000000001</v>
      </c>
      <c r="I92" s="120">
        <v>0.56000000000000005</v>
      </c>
      <c r="J92" s="120">
        <v>7.0000000000000007E-2</v>
      </c>
      <c r="K92" t="str">
        <f t="shared" si="1"/>
        <v/>
      </c>
    </row>
    <row r="93" spans="1:11" ht="26.4" customHeight="1">
      <c r="A93" s="117" t="s">
        <v>375</v>
      </c>
      <c r="B93" s="134" t="s">
        <v>416</v>
      </c>
      <c r="C93" s="117" t="s">
        <v>14</v>
      </c>
      <c r="D93" s="117" t="s">
        <v>417</v>
      </c>
      <c r="E93" s="303" t="s">
        <v>1367</v>
      </c>
      <c r="F93" s="303"/>
      <c r="G93" s="118" t="s">
        <v>410</v>
      </c>
      <c r="H93" s="119">
        <v>0.161</v>
      </c>
      <c r="I93" s="120">
        <v>1.53</v>
      </c>
      <c r="J93" s="120">
        <v>0.24</v>
      </c>
      <c r="K93" t="str">
        <f t="shared" si="1"/>
        <v/>
      </c>
    </row>
    <row r="94" spans="1:11" ht="14.4" customHeight="1">
      <c r="A94" s="117" t="s">
        <v>375</v>
      </c>
      <c r="B94" s="134" t="s">
        <v>418</v>
      </c>
      <c r="C94" s="117" t="s">
        <v>14</v>
      </c>
      <c r="D94" s="117" t="s">
        <v>419</v>
      </c>
      <c r="E94" s="303" t="s">
        <v>1365</v>
      </c>
      <c r="F94" s="303"/>
      <c r="G94" s="118" t="s">
        <v>378</v>
      </c>
      <c r="H94" s="119">
        <v>0.58699999999999997</v>
      </c>
      <c r="I94" s="120">
        <v>28.51</v>
      </c>
      <c r="J94" s="120">
        <v>16.73</v>
      </c>
      <c r="K94" t="str">
        <f t="shared" si="1"/>
        <v/>
      </c>
    </row>
    <row r="95" spans="1:11" ht="14.4" customHeight="1">
      <c r="A95" s="117" t="s">
        <v>375</v>
      </c>
      <c r="B95" s="134" t="s">
        <v>381</v>
      </c>
      <c r="C95" s="117" t="s">
        <v>14</v>
      </c>
      <c r="D95" s="117" t="s">
        <v>382</v>
      </c>
      <c r="E95" s="303" t="s">
        <v>1365</v>
      </c>
      <c r="F95" s="303"/>
      <c r="G95" s="118" t="s">
        <v>378</v>
      </c>
      <c r="H95" s="119">
        <v>0.88100000000000001</v>
      </c>
      <c r="I95" s="120">
        <v>23.48</v>
      </c>
      <c r="J95" s="120">
        <v>20.68</v>
      </c>
      <c r="K95" t="str">
        <f t="shared" si="1"/>
        <v/>
      </c>
    </row>
    <row r="96" spans="1:11" ht="39.6">
      <c r="A96" s="121" t="s">
        <v>383</v>
      </c>
      <c r="B96" s="135" t="s">
        <v>914</v>
      </c>
      <c r="C96" s="121" t="s">
        <v>14</v>
      </c>
      <c r="D96" s="121" t="s">
        <v>915</v>
      </c>
      <c r="E96" s="304" t="s">
        <v>386</v>
      </c>
      <c r="F96" s="304"/>
      <c r="G96" s="122" t="s">
        <v>21</v>
      </c>
      <c r="H96" s="123">
        <v>1.26</v>
      </c>
      <c r="I96" s="124">
        <v>754.9</v>
      </c>
      <c r="J96" s="124">
        <v>951.17</v>
      </c>
      <c r="K96" t="str">
        <f t="shared" si="1"/>
        <v/>
      </c>
    </row>
    <row r="97" spans="1:11" ht="26.4">
      <c r="A97" s="125"/>
      <c r="B97" s="125"/>
      <c r="C97" s="125"/>
      <c r="D97" s="125"/>
      <c r="E97" s="125" t="s">
        <v>982</v>
      </c>
      <c r="F97" s="126">
        <v>23.04</v>
      </c>
      <c r="G97" s="125" t="s">
        <v>983</v>
      </c>
      <c r="H97" s="126">
        <v>0</v>
      </c>
      <c r="I97" s="125" t="s">
        <v>393</v>
      </c>
      <c r="J97" s="126">
        <v>23.04</v>
      </c>
      <c r="K97" t="str">
        <f t="shared" si="1"/>
        <v/>
      </c>
    </row>
    <row r="98" spans="1:11" ht="26.4">
      <c r="A98" s="125"/>
      <c r="B98" s="125"/>
      <c r="C98" s="125"/>
      <c r="D98" s="125"/>
      <c r="E98" s="125" t="s">
        <v>984</v>
      </c>
      <c r="F98" s="126">
        <v>243.86</v>
      </c>
      <c r="G98" s="125"/>
      <c r="H98" s="305" t="s">
        <v>985</v>
      </c>
      <c r="I98" s="305"/>
      <c r="J98" s="126">
        <v>1232.75</v>
      </c>
      <c r="K98" t="str">
        <f t="shared" si="1"/>
        <v/>
      </c>
    </row>
    <row r="99" spans="1:11" ht="15" thickBot="1">
      <c r="A99" s="127"/>
      <c r="B99" s="127"/>
      <c r="C99" s="127"/>
      <c r="D99" s="127"/>
      <c r="E99" s="127"/>
      <c r="F99" s="127"/>
      <c r="G99" s="127" t="s">
        <v>986</v>
      </c>
      <c r="H99" s="128" t="s">
        <v>1398</v>
      </c>
      <c r="I99" s="127" t="s">
        <v>394</v>
      </c>
      <c r="J99" s="129">
        <v>306030.19</v>
      </c>
      <c r="K99" t="str">
        <f t="shared" si="1"/>
        <v/>
      </c>
    </row>
    <row r="100" spans="1:11" ht="27" customHeight="1" thickTop="1">
      <c r="A100" s="130"/>
      <c r="B100" s="130"/>
      <c r="C100" s="130"/>
      <c r="D100" s="130"/>
      <c r="E100" s="130"/>
      <c r="F100" s="130"/>
      <c r="G100" s="130"/>
      <c r="H100" s="130"/>
      <c r="I100" s="130"/>
      <c r="J100" s="130"/>
      <c r="K100" t="str">
        <f t="shared" si="1"/>
        <v>FALSO</v>
      </c>
    </row>
    <row r="101" spans="1:11" ht="14.4" customHeight="1">
      <c r="A101" s="110" t="s">
        <v>992</v>
      </c>
      <c r="B101" s="111" t="s">
        <v>3</v>
      </c>
      <c r="C101" s="110" t="s">
        <v>4</v>
      </c>
      <c r="D101" s="110" t="s">
        <v>5</v>
      </c>
      <c r="E101" s="307" t="s">
        <v>373</v>
      </c>
      <c r="F101" s="307"/>
      <c r="G101" s="112" t="s">
        <v>6</v>
      </c>
      <c r="H101" s="111" t="s">
        <v>7</v>
      </c>
      <c r="I101" s="111" t="s">
        <v>8</v>
      </c>
      <c r="J101" s="111" t="s">
        <v>9</v>
      </c>
      <c r="K101" t="str">
        <f t="shared" si="1"/>
        <v/>
      </c>
    </row>
    <row r="102" spans="1:11" ht="26.4" customHeight="1">
      <c r="A102" s="113" t="s">
        <v>374</v>
      </c>
      <c r="B102" s="133" t="s">
        <v>303</v>
      </c>
      <c r="C102" s="113" t="s">
        <v>14</v>
      </c>
      <c r="D102" s="113" t="s">
        <v>304</v>
      </c>
      <c r="E102" s="306" t="s">
        <v>412</v>
      </c>
      <c r="F102" s="306"/>
      <c r="G102" s="114" t="s">
        <v>22</v>
      </c>
      <c r="H102" s="115">
        <v>1</v>
      </c>
      <c r="I102" s="116">
        <v>15.15</v>
      </c>
      <c r="J102" s="116">
        <v>15.15</v>
      </c>
      <c r="K102" t="str">
        <f t="shared" si="1"/>
        <v/>
      </c>
    </row>
    <row r="103" spans="1:11" ht="14.4" customHeight="1">
      <c r="A103" s="117" t="s">
        <v>375</v>
      </c>
      <c r="B103" s="134" t="s">
        <v>422</v>
      </c>
      <c r="C103" s="117" t="s">
        <v>14</v>
      </c>
      <c r="D103" s="117" t="s">
        <v>423</v>
      </c>
      <c r="E103" s="303" t="s">
        <v>1399</v>
      </c>
      <c r="F103" s="303"/>
      <c r="G103" s="118" t="s">
        <v>22</v>
      </c>
      <c r="H103" s="119">
        <v>1</v>
      </c>
      <c r="I103" s="120">
        <v>9.57</v>
      </c>
      <c r="J103" s="120">
        <v>9.57</v>
      </c>
      <c r="K103" t="str">
        <f t="shared" si="1"/>
        <v/>
      </c>
    </row>
    <row r="104" spans="1:11" ht="14.4" customHeight="1">
      <c r="A104" s="117" t="s">
        <v>375</v>
      </c>
      <c r="B104" s="134" t="s">
        <v>424</v>
      </c>
      <c r="C104" s="117" t="s">
        <v>14</v>
      </c>
      <c r="D104" s="117" t="s">
        <v>425</v>
      </c>
      <c r="E104" s="303" t="s">
        <v>1365</v>
      </c>
      <c r="F104" s="303"/>
      <c r="G104" s="118" t="s">
        <v>378</v>
      </c>
      <c r="H104" s="119">
        <v>0.05</v>
      </c>
      <c r="I104" s="120">
        <v>23.94</v>
      </c>
      <c r="J104" s="120">
        <v>1.19</v>
      </c>
      <c r="K104" t="str">
        <f t="shared" si="1"/>
        <v/>
      </c>
    </row>
    <row r="105" spans="1:11" ht="14.4" customHeight="1">
      <c r="A105" s="117" t="s">
        <v>375</v>
      </c>
      <c r="B105" s="134" t="s">
        <v>426</v>
      </c>
      <c r="C105" s="117" t="s">
        <v>14</v>
      </c>
      <c r="D105" s="117" t="s">
        <v>427</v>
      </c>
      <c r="E105" s="303" t="s">
        <v>1365</v>
      </c>
      <c r="F105" s="303"/>
      <c r="G105" s="118" t="s">
        <v>378</v>
      </c>
      <c r="H105" s="119">
        <v>0.13100000000000001</v>
      </c>
      <c r="I105" s="120">
        <v>28.34</v>
      </c>
      <c r="J105" s="120">
        <v>3.71</v>
      </c>
      <c r="K105" t="str">
        <f t="shared" si="1"/>
        <v/>
      </c>
    </row>
    <row r="106" spans="1:11" ht="14.4" customHeight="1">
      <c r="A106" s="121" t="s">
        <v>383</v>
      </c>
      <c r="B106" s="135" t="s">
        <v>430</v>
      </c>
      <c r="C106" s="121" t="s">
        <v>14</v>
      </c>
      <c r="D106" s="121" t="s">
        <v>431</v>
      </c>
      <c r="E106" s="304" t="s">
        <v>386</v>
      </c>
      <c r="F106" s="304"/>
      <c r="G106" s="122" t="s">
        <v>22</v>
      </c>
      <c r="H106" s="123">
        <v>2.5000000000000001E-2</v>
      </c>
      <c r="I106" s="124">
        <v>21.8</v>
      </c>
      <c r="J106" s="124">
        <v>0.54</v>
      </c>
      <c r="K106" t="str">
        <f t="shared" si="1"/>
        <v/>
      </c>
    </row>
    <row r="107" spans="1:11" ht="26.4">
      <c r="A107" s="121" t="s">
        <v>383</v>
      </c>
      <c r="B107" s="135" t="s">
        <v>428</v>
      </c>
      <c r="C107" s="121" t="s">
        <v>14</v>
      </c>
      <c r="D107" s="121" t="s">
        <v>429</v>
      </c>
      <c r="E107" s="304" t="s">
        <v>386</v>
      </c>
      <c r="F107" s="304"/>
      <c r="G107" s="122" t="s">
        <v>77</v>
      </c>
      <c r="H107" s="123">
        <v>0.64400000000000002</v>
      </c>
      <c r="I107" s="124">
        <v>0.22</v>
      </c>
      <c r="J107" s="124">
        <v>0.14000000000000001</v>
      </c>
      <c r="K107" t="str">
        <f t="shared" si="1"/>
        <v/>
      </c>
    </row>
    <row r="108" spans="1:11" ht="26.4">
      <c r="A108" s="125"/>
      <c r="B108" s="125"/>
      <c r="C108" s="125"/>
      <c r="D108" s="125"/>
      <c r="E108" s="125" t="s">
        <v>982</v>
      </c>
      <c r="F108" s="126">
        <v>3.76</v>
      </c>
      <c r="G108" s="125" t="s">
        <v>983</v>
      </c>
      <c r="H108" s="126">
        <v>0</v>
      </c>
      <c r="I108" s="125" t="s">
        <v>393</v>
      </c>
      <c r="J108" s="126">
        <v>3.76</v>
      </c>
      <c r="K108" t="str">
        <f t="shared" si="1"/>
        <v/>
      </c>
    </row>
    <row r="109" spans="1:11" ht="26.4">
      <c r="A109" s="125"/>
      <c r="B109" s="125"/>
      <c r="C109" s="125"/>
      <c r="D109" s="125"/>
      <c r="E109" s="125" t="s">
        <v>984</v>
      </c>
      <c r="F109" s="126">
        <v>3.74</v>
      </c>
      <c r="G109" s="125"/>
      <c r="H109" s="305" t="s">
        <v>985</v>
      </c>
      <c r="I109" s="305"/>
      <c r="J109" s="126">
        <v>18.89</v>
      </c>
      <c r="K109" t="str">
        <f t="shared" si="1"/>
        <v/>
      </c>
    </row>
    <row r="110" spans="1:11" ht="15" thickBot="1">
      <c r="A110" s="127"/>
      <c r="B110" s="127"/>
      <c r="C110" s="127"/>
      <c r="D110" s="127"/>
      <c r="E110" s="127"/>
      <c r="F110" s="127"/>
      <c r="G110" s="127" t="s">
        <v>986</v>
      </c>
      <c r="H110" s="128" t="s">
        <v>1400</v>
      </c>
      <c r="I110" s="127" t="s">
        <v>394</v>
      </c>
      <c r="J110" s="129">
        <v>2710.72</v>
      </c>
      <c r="K110" t="str">
        <f t="shared" si="1"/>
        <v/>
      </c>
    </row>
    <row r="111" spans="1:11" ht="15" customHeight="1" thickTop="1">
      <c r="A111" s="130"/>
      <c r="B111" s="130"/>
      <c r="C111" s="130"/>
      <c r="D111" s="130"/>
      <c r="E111" s="130"/>
      <c r="F111" s="130"/>
      <c r="G111" s="130"/>
      <c r="H111" s="130"/>
      <c r="I111" s="130"/>
      <c r="J111" s="130"/>
      <c r="K111" t="str">
        <f t="shared" si="1"/>
        <v>FALSO</v>
      </c>
    </row>
    <row r="112" spans="1:11" ht="14.4" customHeight="1">
      <c r="A112" s="110" t="s">
        <v>993</v>
      </c>
      <c r="B112" s="111" t="s">
        <v>3</v>
      </c>
      <c r="C112" s="110" t="s">
        <v>4</v>
      </c>
      <c r="D112" s="110" t="s">
        <v>5</v>
      </c>
      <c r="E112" s="307" t="s">
        <v>373</v>
      </c>
      <c r="F112" s="307"/>
      <c r="G112" s="112" t="s">
        <v>6</v>
      </c>
      <c r="H112" s="111" t="s">
        <v>7</v>
      </c>
      <c r="I112" s="111" t="s">
        <v>8</v>
      </c>
      <c r="J112" s="111" t="s">
        <v>9</v>
      </c>
      <c r="K112" t="str">
        <f t="shared" si="1"/>
        <v/>
      </c>
    </row>
    <row r="113" spans="1:11" ht="26.4" customHeight="1">
      <c r="A113" s="113" t="s">
        <v>374</v>
      </c>
      <c r="B113" s="133" t="s">
        <v>305</v>
      </c>
      <c r="C113" s="113" t="s">
        <v>14</v>
      </c>
      <c r="D113" s="113" t="s">
        <v>306</v>
      </c>
      <c r="E113" s="306" t="s">
        <v>412</v>
      </c>
      <c r="F113" s="306"/>
      <c r="G113" s="114" t="s">
        <v>22</v>
      </c>
      <c r="H113" s="115">
        <v>1</v>
      </c>
      <c r="I113" s="116">
        <v>13.93</v>
      </c>
      <c r="J113" s="116">
        <v>13.93</v>
      </c>
      <c r="K113" t="str">
        <f t="shared" si="1"/>
        <v/>
      </c>
    </row>
    <row r="114" spans="1:11" ht="14.4" customHeight="1">
      <c r="A114" s="117" t="s">
        <v>375</v>
      </c>
      <c r="B114" s="134" t="s">
        <v>426</v>
      </c>
      <c r="C114" s="117" t="s">
        <v>14</v>
      </c>
      <c r="D114" s="117" t="s">
        <v>427</v>
      </c>
      <c r="E114" s="303" t="s">
        <v>1365</v>
      </c>
      <c r="F114" s="303"/>
      <c r="G114" s="118" t="s">
        <v>378</v>
      </c>
      <c r="H114" s="119">
        <v>0.10199999999999999</v>
      </c>
      <c r="I114" s="120">
        <v>28.34</v>
      </c>
      <c r="J114" s="120">
        <v>2.89</v>
      </c>
      <c r="K114" t="str">
        <f t="shared" si="1"/>
        <v/>
      </c>
    </row>
    <row r="115" spans="1:11" ht="14.4" customHeight="1">
      <c r="A115" s="117" t="s">
        <v>375</v>
      </c>
      <c r="B115" s="134" t="s">
        <v>432</v>
      </c>
      <c r="C115" s="117" t="s">
        <v>14</v>
      </c>
      <c r="D115" s="117" t="s">
        <v>433</v>
      </c>
      <c r="E115" s="303" t="s">
        <v>1399</v>
      </c>
      <c r="F115" s="303"/>
      <c r="G115" s="118" t="s">
        <v>22</v>
      </c>
      <c r="H115" s="119">
        <v>1</v>
      </c>
      <c r="I115" s="120">
        <v>9.4600000000000009</v>
      </c>
      <c r="J115" s="120">
        <v>9.4600000000000009</v>
      </c>
      <c r="K115" t="str">
        <f t="shared" si="1"/>
        <v/>
      </c>
    </row>
    <row r="116" spans="1:11" ht="14.4" customHeight="1">
      <c r="A116" s="117" t="s">
        <v>375</v>
      </c>
      <c r="B116" s="134" t="s">
        <v>424</v>
      </c>
      <c r="C116" s="117" t="s">
        <v>14</v>
      </c>
      <c r="D116" s="117" t="s">
        <v>425</v>
      </c>
      <c r="E116" s="303" t="s">
        <v>1365</v>
      </c>
      <c r="F116" s="303"/>
      <c r="G116" s="118" t="s">
        <v>378</v>
      </c>
      <c r="H116" s="119">
        <v>3.9E-2</v>
      </c>
      <c r="I116" s="120">
        <v>23.94</v>
      </c>
      <c r="J116" s="120">
        <v>0.93</v>
      </c>
      <c r="K116" t="str">
        <f t="shared" si="1"/>
        <v/>
      </c>
    </row>
    <row r="117" spans="1:11" ht="14.4" customHeight="1">
      <c r="A117" s="121" t="s">
        <v>383</v>
      </c>
      <c r="B117" s="135" t="s">
        <v>430</v>
      </c>
      <c r="C117" s="121" t="s">
        <v>14</v>
      </c>
      <c r="D117" s="121" t="s">
        <v>431</v>
      </c>
      <c r="E117" s="304" t="s">
        <v>386</v>
      </c>
      <c r="F117" s="304"/>
      <c r="G117" s="122" t="s">
        <v>22</v>
      </c>
      <c r="H117" s="123">
        <v>2.5000000000000001E-2</v>
      </c>
      <c r="I117" s="124">
        <v>21.8</v>
      </c>
      <c r="J117" s="124">
        <v>0.54</v>
      </c>
      <c r="K117" t="str">
        <f t="shared" si="1"/>
        <v/>
      </c>
    </row>
    <row r="118" spans="1:11" ht="26.4">
      <c r="A118" s="121" t="s">
        <v>383</v>
      </c>
      <c r="B118" s="135" t="s">
        <v>428</v>
      </c>
      <c r="C118" s="121" t="s">
        <v>14</v>
      </c>
      <c r="D118" s="121" t="s">
        <v>429</v>
      </c>
      <c r="E118" s="304" t="s">
        <v>386</v>
      </c>
      <c r="F118" s="304"/>
      <c r="G118" s="122" t="s">
        <v>77</v>
      </c>
      <c r="H118" s="123">
        <v>0.503</v>
      </c>
      <c r="I118" s="124">
        <v>0.22</v>
      </c>
      <c r="J118" s="124">
        <v>0.11</v>
      </c>
      <c r="K118" t="str">
        <f t="shared" si="1"/>
        <v/>
      </c>
    </row>
    <row r="119" spans="1:11" ht="26.4">
      <c r="A119" s="125"/>
      <c r="B119" s="125"/>
      <c r="C119" s="125"/>
      <c r="D119" s="125"/>
      <c r="E119" s="125" t="s">
        <v>982</v>
      </c>
      <c r="F119" s="126">
        <v>2.74</v>
      </c>
      <c r="G119" s="125" t="s">
        <v>983</v>
      </c>
      <c r="H119" s="126">
        <v>0</v>
      </c>
      <c r="I119" s="125" t="s">
        <v>393</v>
      </c>
      <c r="J119" s="126">
        <v>2.74</v>
      </c>
      <c r="K119" t="str">
        <f t="shared" si="1"/>
        <v/>
      </c>
    </row>
    <row r="120" spans="1:11" ht="26.4">
      <c r="A120" s="125"/>
      <c r="B120" s="125"/>
      <c r="C120" s="125"/>
      <c r="D120" s="125"/>
      <c r="E120" s="125" t="s">
        <v>984</v>
      </c>
      <c r="F120" s="126">
        <v>3.44</v>
      </c>
      <c r="G120" s="125"/>
      <c r="H120" s="305" t="s">
        <v>985</v>
      </c>
      <c r="I120" s="305"/>
      <c r="J120" s="126">
        <v>17.37</v>
      </c>
      <c r="K120" t="str">
        <f t="shared" si="1"/>
        <v/>
      </c>
    </row>
    <row r="121" spans="1:11" ht="15" thickBot="1">
      <c r="A121" s="127"/>
      <c r="B121" s="127"/>
      <c r="C121" s="127"/>
      <c r="D121" s="127"/>
      <c r="E121" s="127"/>
      <c r="F121" s="127"/>
      <c r="G121" s="127" t="s">
        <v>986</v>
      </c>
      <c r="H121" s="128" t="s">
        <v>1401</v>
      </c>
      <c r="I121" s="127" t="s">
        <v>394</v>
      </c>
      <c r="J121" s="129">
        <v>142668.5</v>
      </c>
      <c r="K121" t="str">
        <f t="shared" si="1"/>
        <v/>
      </c>
    </row>
    <row r="122" spans="1:11" ht="27" customHeight="1" thickTop="1">
      <c r="A122" s="130"/>
      <c r="B122" s="130"/>
      <c r="C122" s="130"/>
      <c r="D122" s="130"/>
      <c r="E122" s="130"/>
      <c r="F122" s="130"/>
      <c r="G122" s="130"/>
      <c r="H122" s="130"/>
      <c r="I122" s="130"/>
      <c r="J122" s="130"/>
      <c r="K122" t="str">
        <f t="shared" si="1"/>
        <v>FALSO</v>
      </c>
    </row>
    <row r="123" spans="1:11" ht="26.4" customHeight="1">
      <c r="A123" s="110" t="s">
        <v>994</v>
      </c>
      <c r="B123" s="111" t="s">
        <v>3</v>
      </c>
      <c r="C123" s="110" t="s">
        <v>4</v>
      </c>
      <c r="D123" s="110" t="s">
        <v>5</v>
      </c>
      <c r="E123" s="307" t="s">
        <v>373</v>
      </c>
      <c r="F123" s="307"/>
      <c r="G123" s="112" t="s">
        <v>6</v>
      </c>
      <c r="H123" s="111" t="s">
        <v>7</v>
      </c>
      <c r="I123" s="111" t="s">
        <v>8</v>
      </c>
      <c r="J123" s="111" t="s">
        <v>9</v>
      </c>
      <c r="K123" t="str">
        <f t="shared" si="1"/>
        <v/>
      </c>
    </row>
    <row r="124" spans="1:11" ht="26.4" customHeight="1">
      <c r="A124" s="113" t="s">
        <v>374</v>
      </c>
      <c r="B124" s="133" t="s">
        <v>307</v>
      </c>
      <c r="C124" s="113" t="s">
        <v>14</v>
      </c>
      <c r="D124" s="113" t="s">
        <v>308</v>
      </c>
      <c r="E124" s="306" t="s">
        <v>412</v>
      </c>
      <c r="F124" s="306"/>
      <c r="G124" s="114" t="s">
        <v>22</v>
      </c>
      <c r="H124" s="115">
        <v>1</v>
      </c>
      <c r="I124" s="116">
        <v>10.45</v>
      </c>
      <c r="J124" s="116">
        <v>10.45</v>
      </c>
      <c r="K124" t="str">
        <f t="shared" si="1"/>
        <v/>
      </c>
    </row>
    <row r="125" spans="1:11" ht="14.4" customHeight="1">
      <c r="A125" s="117" t="s">
        <v>375</v>
      </c>
      <c r="B125" s="134" t="s">
        <v>434</v>
      </c>
      <c r="C125" s="117" t="s">
        <v>14</v>
      </c>
      <c r="D125" s="117" t="s">
        <v>435</v>
      </c>
      <c r="E125" s="303" t="s">
        <v>1399</v>
      </c>
      <c r="F125" s="303"/>
      <c r="G125" s="118" t="s">
        <v>22</v>
      </c>
      <c r="H125" s="119">
        <v>1</v>
      </c>
      <c r="I125" s="120">
        <v>7.45</v>
      </c>
      <c r="J125" s="120">
        <v>7.45</v>
      </c>
      <c r="K125" t="str">
        <f t="shared" si="1"/>
        <v/>
      </c>
    </row>
    <row r="126" spans="1:11" ht="14.4" customHeight="1">
      <c r="A126" s="117" t="s">
        <v>375</v>
      </c>
      <c r="B126" s="134" t="s">
        <v>424</v>
      </c>
      <c r="C126" s="117" t="s">
        <v>14</v>
      </c>
      <c r="D126" s="117" t="s">
        <v>425</v>
      </c>
      <c r="E126" s="303" t="s">
        <v>1365</v>
      </c>
      <c r="F126" s="303"/>
      <c r="G126" s="118" t="s">
        <v>378</v>
      </c>
      <c r="H126" s="119">
        <v>2.5000000000000001E-2</v>
      </c>
      <c r="I126" s="120">
        <v>23.94</v>
      </c>
      <c r="J126" s="120">
        <v>0.59</v>
      </c>
      <c r="K126" t="str">
        <f t="shared" si="1"/>
        <v/>
      </c>
    </row>
    <row r="127" spans="1:11" ht="14.4" customHeight="1">
      <c r="A127" s="117" t="s">
        <v>375</v>
      </c>
      <c r="B127" s="134" t="s">
        <v>426</v>
      </c>
      <c r="C127" s="117" t="s">
        <v>14</v>
      </c>
      <c r="D127" s="117" t="s">
        <v>427</v>
      </c>
      <c r="E127" s="303" t="s">
        <v>1365</v>
      </c>
      <c r="F127" s="303"/>
      <c r="G127" s="118" t="s">
        <v>378</v>
      </c>
      <c r="H127" s="119">
        <v>6.4000000000000001E-2</v>
      </c>
      <c r="I127" s="120">
        <v>28.34</v>
      </c>
      <c r="J127" s="120">
        <v>1.81</v>
      </c>
      <c r="K127" t="str">
        <f t="shared" si="1"/>
        <v/>
      </c>
    </row>
    <row r="128" spans="1:11" ht="14.4" customHeight="1">
      <c r="A128" s="121" t="s">
        <v>383</v>
      </c>
      <c r="B128" s="135" t="s">
        <v>428</v>
      </c>
      <c r="C128" s="121" t="s">
        <v>14</v>
      </c>
      <c r="D128" s="121" t="s">
        <v>429</v>
      </c>
      <c r="E128" s="304" t="s">
        <v>386</v>
      </c>
      <c r="F128" s="304"/>
      <c r="G128" s="122" t="s">
        <v>77</v>
      </c>
      <c r="H128" s="123">
        <v>0.317</v>
      </c>
      <c r="I128" s="124">
        <v>0.22</v>
      </c>
      <c r="J128" s="124">
        <v>0.06</v>
      </c>
      <c r="K128" t="str">
        <f t="shared" si="1"/>
        <v/>
      </c>
    </row>
    <row r="129" spans="1:11" ht="14.4" customHeight="1">
      <c r="A129" s="121" t="s">
        <v>383</v>
      </c>
      <c r="B129" s="135" t="s">
        <v>430</v>
      </c>
      <c r="C129" s="121" t="s">
        <v>14</v>
      </c>
      <c r="D129" s="121" t="s">
        <v>431</v>
      </c>
      <c r="E129" s="304" t="s">
        <v>386</v>
      </c>
      <c r="F129" s="304"/>
      <c r="G129" s="122" t="s">
        <v>22</v>
      </c>
      <c r="H129" s="123">
        <v>2.5000000000000001E-2</v>
      </c>
      <c r="I129" s="124">
        <v>21.8</v>
      </c>
      <c r="J129" s="124">
        <v>0.54</v>
      </c>
      <c r="K129" t="str">
        <f t="shared" si="1"/>
        <v/>
      </c>
    </row>
    <row r="130" spans="1:11" ht="26.4">
      <c r="A130" s="125"/>
      <c r="B130" s="125"/>
      <c r="C130" s="125"/>
      <c r="D130" s="125"/>
      <c r="E130" s="125" t="s">
        <v>982</v>
      </c>
      <c r="F130" s="126">
        <v>1.62</v>
      </c>
      <c r="G130" s="125" t="s">
        <v>983</v>
      </c>
      <c r="H130" s="126">
        <v>0</v>
      </c>
      <c r="I130" s="125" t="s">
        <v>393</v>
      </c>
      <c r="J130" s="126">
        <v>1.62</v>
      </c>
      <c r="K130" t="str">
        <f t="shared" si="1"/>
        <v/>
      </c>
    </row>
    <row r="131" spans="1:11" ht="26.4">
      <c r="A131" s="125"/>
      <c r="B131" s="125"/>
      <c r="C131" s="125"/>
      <c r="D131" s="125"/>
      <c r="E131" s="125" t="s">
        <v>984</v>
      </c>
      <c r="F131" s="126">
        <v>2.58</v>
      </c>
      <c r="G131" s="125"/>
      <c r="H131" s="305" t="s">
        <v>985</v>
      </c>
      <c r="I131" s="305"/>
      <c r="J131" s="126">
        <v>13.03</v>
      </c>
      <c r="K131" t="str">
        <f t="shared" si="1"/>
        <v/>
      </c>
    </row>
    <row r="132" spans="1:11" ht="15" thickBot="1">
      <c r="A132" s="127"/>
      <c r="B132" s="127"/>
      <c r="C132" s="127"/>
      <c r="D132" s="127"/>
      <c r="E132" s="127"/>
      <c r="F132" s="127"/>
      <c r="G132" s="127" t="s">
        <v>986</v>
      </c>
      <c r="H132" s="128" t="s">
        <v>1402</v>
      </c>
      <c r="I132" s="127" t="s">
        <v>394</v>
      </c>
      <c r="J132" s="129">
        <v>32066.83</v>
      </c>
      <c r="K132" t="str">
        <f t="shared" si="1"/>
        <v/>
      </c>
    </row>
    <row r="133" spans="1:11" ht="15" thickTop="1">
      <c r="A133" s="130"/>
      <c r="B133" s="130"/>
      <c r="C133" s="130"/>
      <c r="D133" s="130"/>
      <c r="E133" s="130"/>
      <c r="F133" s="130"/>
      <c r="G133" s="130"/>
      <c r="H133" s="130"/>
      <c r="I133" s="130"/>
      <c r="J133" s="130"/>
      <c r="K133" t="str">
        <f t="shared" si="1"/>
        <v>FALSO</v>
      </c>
    </row>
    <row r="134" spans="1:11">
      <c r="A134" s="110" t="s">
        <v>995</v>
      </c>
      <c r="B134" s="111" t="s">
        <v>3</v>
      </c>
      <c r="C134" s="110" t="s">
        <v>4</v>
      </c>
      <c r="D134" s="110" t="s">
        <v>5</v>
      </c>
      <c r="E134" s="307" t="s">
        <v>373</v>
      </c>
      <c r="F134" s="307"/>
      <c r="G134" s="112" t="s">
        <v>6</v>
      </c>
      <c r="H134" s="111" t="s">
        <v>7</v>
      </c>
      <c r="I134" s="111" t="s">
        <v>8</v>
      </c>
      <c r="J134" s="111" t="s">
        <v>9</v>
      </c>
      <c r="K134" t="str">
        <f t="shared" si="1"/>
        <v/>
      </c>
    </row>
    <row r="135" spans="1:11" ht="26.4" customHeight="1">
      <c r="A135" s="113" t="s">
        <v>374</v>
      </c>
      <c r="B135" s="133" t="s">
        <v>337</v>
      </c>
      <c r="C135" s="113" t="s">
        <v>14</v>
      </c>
      <c r="D135" s="113" t="s">
        <v>338</v>
      </c>
      <c r="E135" s="306" t="s">
        <v>412</v>
      </c>
      <c r="F135" s="306"/>
      <c r="G135" s="114" t="s">
        <v>22</v>
      </c>
      <c r="H135" s="115">
        <v>1</v>
      </c>
      <c r="I135" s="116">
        <v>12.36</v>
      </c>
      <c r="J135" s="116">
        <v>12.36</v>
      </c>
      <c r="K135" t="str">
        <f t="shared" si="1"/>
        <v/>
      </c>
    </row>
    <row r="136" spans="1:11" ht="14.4" customHeight="1">
      <c r="A136" s="117" t="s">
        <v>375</v>
      </c>
      <c r="B136" s="134" t="s">
        <v>436</v>
      </c>
      <c r="C136" s="117" t="s">
        <v>14</v>
      </c>
      <c r="D136" s="117" t="s">
        <v>437</v>
      </c>
      <c r="E136" s="303" t="s">
        <v>1399</v>
      </c>
      <c r="F136" s="303"/>
      <c r="G136" s="118" t="s">
        <v>22</v>
      </c>
      <c r="H136" s="119">
        <v>1</v>
      </c>
      <c r="I136" s="120">
        <v>8.7100000000000009</v>
      </c>
      <c r="J136" s="120">
        <v>8.7100000000000009</v>
      </c>
      <c r="K136" t="str">
        <f t="shared" si="1"/>
        <v/>
      </c>
    </row>
    <row r="137" spans="1:11" ht="14.4" customHeight="1">
      <c r="A137" s="117" t="s">
        <v>375</v>
      </c>
      <c r="B137" s="134" t="s">
        <v>426</v>
      </c>
      <c r="C137" s="117" t="s">
        <v>14</v>
      </c>
      <c r="D137" s="117" t="s">
        <v>427</v>
      </c>
      <c r="E137" s="303" t="s">
        <v>1365</v>
      </c>
      <c r="F137" s="303"/>
      <c r="G137" s="118" t="s">
        <v>378</v>
      </c>
      <c r="H137" s="119">
        <v>8.1000000000000003E-2</v>
      </c>
      <c r="I137" s="120">
        <v>28.34</v>
      </c>
      <c r="J137" s="120">
        <v>2.29</v>
      </c>
      <c r="K137" t="str">
        <f t="shared" si="1"/>
        <v/>
      </c>
    </row>
    <row r="138" spans="1:11" ht="14.4" customHeight="1">
      <c r="A138" s="117" t="s">
        <v>375</v>
      </c>
      <c r="B138" s="134" t="s">
        <v>424</v>
      </c>
      <c r="C138" s="117" t="s">
        <v>14</v>
      </c>
      <c r="D138" s="117" t="s">
        <v>425</v>
      </c>
      <c r="E138" s="303" t="s">
        <v>1365</v>
      </c>
      <c r="F138" s="303"/>
      <c r="G138" s="118" t="s">
        <v>378</v>
      </c>
      <c r="H138" s="119">
        <v>3.1E-2</v>
      </c>
      <c r="I138" s="120">
        <v>23.94</v>
      </c>
      <c r="J138" s="120">
        <v>0.74</v>
      </c>
      <c r="K138" t="str">
        <f t="shared" si="1"/>
        <v/>
      </c>
    </row>
    <row r="139" spans="1:11" ht="26.4" customHeight="1">
      <c r="A139" s="121" t="s">
        <v>383</v>
      </c>
      <c r="B139" s="135" t="s">
        <v>430</v>
      </c>
      <c r="C139" s="121" t="s">
        <v>14</v>
      </c>
      <c r="D139" s="121" t="s">
        <v>431</v>
      </c>
      <c r="E139" s="304" t="s">
        <v>386</v>
      </c>
      <c r="F139" s="304"/>
      <c r="G139" s="122" t="s">
        <v>22</v>
      </c>
      <c r="H139" s="123">
        <v>2.5000000000000001E-2</v>
      </c>
      <c r="I139" s="124">
        <v>21.8</v>
      </c>
      <c r="J139" s="124">
        <v>0.54</v>
      </c>
      <c r="K139" t="str">
        <f t="shared" si="1"/>
        <v/>
      </c>
    </row>
    <row r="140" spans="1:11" ht="14.4" customHeight="1">
      <c r="A140" s="121" t="s">
        <v>383</v>
      </c>
      <c r="B140" s="135" t="s">
        <v>428</v>
      </c>
      <c r="C140" s="121" t="s">
        <v>14</v>
      </c>
      <c r="D140" s="121" t="s">
        <v>429</v>
      </c>
      <c r="E140" s="304" t="s">
        <v>386</v>
      </c>
      <c r="F140" s="304"/>
      <c r="G140" s="122" t="s">
        <v>77</v>
      </c>
      <c r="H140" s="123">
        <v>0.39900000000000002</v>
      </c>
      <c r="I140" s="124">
        <v>0.22</v>
      </c>
      <c r="J140" s="124">
        <v>0.08</v>
      </c>
      <c r="K140" t="str">
        <f t="shared" si="1"/>
        <v/>
      </c>
    </row>
    <row r="141" spans="1:11" ht="26.4" customHeight="1">
      <c r="A141" s="125"/>
      <c r="B141" s="125"/>
      <c r="C141" s="125"/>
      <c r="D141" s="125"/>
      <c r="E141" s="125" t="s">
        <v>982</v>
      </c>
      <c r="F141" s="126">
        <v>2.09</v>
      </c>
      <c r="G141" s="125" t="s">
        <v>983</v>
      </c>
      <c r="H141" s="126">
        <v>0</v>
      </c>
      <c r="I141" s="125" t="s">
        <v>393</v>
      </c>
      <c r="J141" s="126">
        <v>2.09</v>
      </c>
      <c r="K141" t="str">
        <f t="shared" si="1"/>
        <v/>
      </c>
    </row>
    <row r="142" spans="1:11" ht="14.4" customHeight="1">
      <c r="A142" s="125"/>
      <c r="B142" s="125"/>
      <c r="C142" s="125"/>
      <c r="D142" s="125"/>
      <c r="E142" s="125" t="s">
        <v>984</v>
      </c>
      <c r="F142" s="126">
        <v>3.05</v>
      </c>
      <c r="G142" s="125"/>
      <c r="H142" s="305" t="s">
        <v>985</v>
      </c>
      <c r="I142" s="305"/>
      <c r="J142" s="126">
        <v>15.41</v>
      </c>
      <c r="K142" t="str">
        <f t="shared" si="1"/>
        <v/>
      </c>
    </row>
    <row r="143" spans="1:11" ht="14.4" customHeight="1" thickBot="1">
      <c r="A143" s="127"/>
      <c r="B143" s="127"/>
      <c r="C143" s="127"/>
      <c r="D143" s="127"/>
      <c r="E143" s="127"/>
      <c r="F143" s="127"/>
      <c r="G143" s="127" t="s">
        <v>986</v>
      </c>
      <c r="H143" s="128" t="s">
        <v>1403</v>
      </c>
      <c r="I143" s="127" t="s">
        <v>394</v>
      </c>
      <c r="J143" s="129">
        <v>18607.580000000002</v>
      </c>
      <c r="K143" t="str">
        <f t="shared" si="1"/>
        <v/>
      </c>
    </row>
    <row r="144" spans="1:11" ht="26.4" customHeight="1" thickTop="1">
      <c r="A144" s="130"/>
      <c r="B144" s="130"/>
      <c r="C144" s="130"/>
      <c r="D144" s="130"/>
      <c r="E144" s="130"/>
      <c r="F144" s="130"/>
      <c r="G144" s="130"/>
      <c r="H144" s="130"/>
      <c r="I144" s="130"/>
      <c r="J144" s="130"/>
      <c r="K144" t="str">
        <f t="shared" ref="K144:K207" si="2">IF(J144=0,"FALSO","")</f>
        <v>FALSO</v>
      </c>
    </row>
    <row r="145" spans="1:11" ht="26.4" customHeight="1">
      <c r="A145" s="110" t="s">
        <v>996</v>
      </c>
      <c r="B145" s="111" t="s">
        <v>3</v>
      </c>
      <c r="C145" s="110" t="s">
        <v>4</v>
      </c>
      <c r="D145" s="110" t="s">
        <v>5</v>
      </c>
      <c r="E145" s="307" t="s">
        <v>373</v>
      </c>
      <c r="F145" s="307"/>
      <c r="G145" s="112" t="s">
        <v>6</v>
      </c>
      <c r="H145" s="111" t="s">
        <v>7</v>
      </c>
      <c r="I145" s="111" t="s">
        <v>8</v>
      </c>
      <c r="J145" s="111" t="s">
        <v>9</v>
      </c>
      <c r="K145" t="str">
        <f t="shared" si="2"/>
        <v/>
      </c>
    </row>
    <row r="146" spans="1:11" ht="14.4" customHeight="1">
      <c r="A146" s="113" t="s">
        <v>374</v>
      </c>
      <c r="B146" s="133" t="s">
        <v>309</v>
      </c>
      <c r="C146" s="113" t="s">
        <v>14</v>
      </c>
      <c r="D146" s="113" t="s">
        <v>310</v>
      </c>
      <c r="E146" s="306" t="s">
        <v>412</v>
      </c>
      <c r="F146" s="306"/>
      <c r="G146" s="114" t="s">
        <v>22</v>
      </c>
      <c r="H146" s="115">
        <v>1</v>
      </c>
      <c r="I146" s="116">
        <v>19.809999999999999</v>
      </c>
      <c r="J146" s="116">
        <v>19.809999999999999</v>
      </c>
      <c r="K146" t="str">
        <f t="shared" si="2"/>
        <v/>
      </c>
    </row>
    <row r="147" spans="1:11" ht="14.4" customHeight="1">
      <c r="A147" s="117" t="s">
        <v>375</v>
      </c>
      <c r="B147" s="134" t="s">
        <v>424</v>
      </c>
      <c r="C147" s="117" t="s">
        <v>14</v>
      </c>
      <c r="D147" s="117" t="s">
        <v>425</v>
      </c>
      <c r="E147" s="303" t="s">
        <v>1365</v>
      </c>
      <c r="F147" s="303"/>
      <c r="G147" s="118" t="s">
        <v>378</v>
      </c>
      <c r="H147" s="119">
        <v>9.7000000000000003E-2</v>
      </c>
      <c r="I147" s="120">
        <v>23.94</v>
      </c>
      <c r="J147" s="120">
        <v>2.3199999999999998</v>
      </c>
      <c r="K147" t="str">
        <f t="shared" si="2"/>
        <v/>
      </c>
    </row>
    <row r="148" spans="1:11" ht="14.4" customHeight="1">
      <c r="A148" s="117" t="s">
        <v>375</v>
      </c>
      <c r="B148" s="134" t="s">
        <v>438</v>
      </c>
      <c r="C148" s="117" t="s">
        <v>14</v>
      </c>
      <c r="D148" s="117" t="s">
        <v>439</v>
      </c>
      <c r="E148" s="303" t="s">
        <v>1399</v>
      </c>
      <c r="F148" s="303"/>
      <c r="G148" s="118" t="s">
        <v>22</v>
      </c>
      <c r="H148" s="119">
        <v>1</v>
      </c>
      <c r="I148" s="120">
        <v>9.56</v>
      </c>
      <c r="J148" s="120">
        <v>9.56</v>
      </c>
      <c r="K148" t="str">
        <f t="shared" si="2"/>
        <v/>
      </c>
    </row>
    <row r="149" spans="1:11" ht="14.4" customHeight="1">
      <c r="A149" s="117" t="s">
        <v>375</v>
      </c>
      <c r="B149" s="134" t="s">
        <v>426</v>
      </c>
      <c r="C149" s="117" t="s">
        <v>14</v>
      </c>
      <c r="D149" s="117" t="s">
        <v>427</v>
      </c>
      <c r="E149" s="303" t="s">
        <v>1365</v>
      </c>
      <c r="F149" s="303"/>
      <c r="G149" s="118" t="s">
        <v>378</v>
      </c>
      <c r="H149" s="119">
        <v>0.252</v>
      </c>
      <c r="I149" s="120">
        <v>28.34</v>
      </c>
      <c r="J149" s="120">
        <v>7.14</v>
      </c>
      <c r="K149" t="str">
        <f t="shared" si="2"/>
        <v/>
      </c>
    </row>
    <row r="150" spans="1:11" ht="14.4" customHeight="1">
      <c r="A150" s="121" t="s">
        <v>383</v>
      </c>
      <c r="B150" s="135" t="s">
        <v>428</v>
      </c>
      <c r="C150" s="121" t="s">
        <v>14</v>
      </c>
      <c r="D150" s="121" t="s">
        <v>429</v>
      </c>
      <c r="E150" s="304" t="s">
        <v>386</v>
      </c>
      <c r="F150" s="304"/>
      <c r="G150" s="122" t="s">
        <v>77</v>
      </c>
      <c r="H150" s="123">
        <v>1.143</v>
      </c>
      <c r="I150" s="124">
        <v>0.22</v>
      </c>
      <c r="J150" s="124">
        <v>0.25</v>
      </c>
      <c r="K150" t="str">
        <f t="shared" si="2"/>
        <v/>
      </c>
    </row>
    <row r="151" spans="1:11" ht="26.4" customHeight="1">
      <c r="A151" s="121" t="s">
        <v>383</v>
      </c>
      <c r="B151" s="135" t="s">
        <v>430</v>
      </c>
      <c r="C151" s="121" t="s">
        <v>14</v>
      </c>
      <c r="D151" s="121" t="s">
        <v>431</v>
      </c>
      <c r="E151" s="304" t="s">
        <v>386</v>
      </c>
      <c r="F151" s="304"/>
      <c r="G151" s="122" t="s">
        <v>22</v>
      </c>
      <c r="H151" s="123">
        <v>2.5000000000000001E-2</v>
      </c>
      <c r="I151" s="124">
        <v>21.8</v>
      </c>
      <c r="J151" s="124">
        <v>0.54</v>
      </c>
      <c r="K151" t="str">
        <f t="shared" si="2"/>
        <v/>
      </c>
    </row>
    <row r="152" spans="1:11" ht="14.4" customHeight="1">
      <c r="A152" s="125"/>
      <c r="B152" s="125"/>
      <c r="C152" s="125"/>
      <c r="D152" s="125"/>
      <c r="E152" s="125" t="s">
        <v>982</v>
      </c>
      <c r="F152" s="126">
        <v>7.22</v>
      </c>
      <c r="G152" s="125" t="s">
        <v>983</v>
      </c>
      <c r="H152" s="126">
        <v>0</v>
      </c>
      <c r="I152" s="125" t="s">
        <v>393</v>
      </c>
      <c r="J152" s="126">
        <v>7.22</v>
      </c>
      <c r="K152" t="str">
        <f t="shared" si="2"/>
        <v/>
      </c>
    </row>
    <row r="153" spans="1:11" ht="26.4" customHeight="1">
      <c r="A153" s="125"/>
      <c r="B153" s="125"/>
      <c r="C153" s="125"/>
      <c r="D153" s="125"/>
      <c r="E153" s="125" t="s">
        <v>984</v>
      </c>
      <c r="F153" s="126">
        <v>4.8899999999999997</v>
      </c>
      <c r="G153" s="125"/>
      <c r="H153" s="305" t="s">
        <v>985</v>
      </c>
      <c r="I153" s="305"/>
      <c r="J153" s="126">
        <v>24.7</v>
      </c>
      <c r="K153" t="str">
        <f t="shared" si="2"/>
        <v/>
      </c>
    </row>
    <row r="154" spans="1:11" ht="15" customHeight="1" thickBot="1">
      <c r="A154" s="127"/>
      <c r="B154" s="127"/>
      <c r="C154" s="127"/>
      <c r="D154" s="127"/>
      <c r="E154" s="127"/>
      <c r="F154" s="127"/>
      <c r="G154" s="127" t="s">
        <v>986</v>
      </c>
      <c r="H154" s="128" t="s">
        <v>1404</v>
      </c>
      <c r="I154" s="127" t="s">
        <v>394</v>
      </c>
      <c r="J154" s="129">
        <v>64108.85</v>
      </c>
      <c r="K154" t="str">
        <f t="shared" si="2"/>
        <v/>
      </c>
    </row>
    <row r="155" spans="1:11" ht="14.4" customHeight="1" thickTop="1">
      <c r="A155" s="130"/>
      <c r="B155" s="130"/>
      <c r="C155" s="130"/>
      <c r="D155" s="130"/>
      <c r="E155" s="130"/>
      <c r="F155" s="130"/>
      <c r="G155" s="130"/>
      <c r="H155" s="130"/>
      <c r="I155" s="130"/>
      <c r="J155" s="130"/>
      <c r="K155" t="str">
        <f t="shared" si="2"/>
        <v>FALSO</v>
      </c>
    </row>
    <row r="156" spans="1:11" ht="26.4" customHeight="1">
      <c r="A156" s="110" t="s">
        <v>997</v>
      </c>
      <c r="B156" s="111" t="s">
        <v>3</v>
      </c>
      <c r="C156" s="110" t="s">
        <v>4</v>
      </c>
      <c r="D156" s="110" t="s">
        <v>5</v>
      </c>
      <c r="E156" s="307" t="s">
        <v>373</v>
      </c>
      <c r="F156" s="307"/>
      <c r="G156" s="112" t="s">
        <v>6</v>
      </c>
      <c r="H156" s="111" t="s">
        <v>7</v>
      </c>
      <c r="I156" s="111" t="s">
        <v>8</v>
      </c>
      <c r="J156" s="111" t="s">
        <v>9</v>
      </c>
      <c r="K156" t="str">
        <f t="shared" si="2"/>
        <v/>
      </c>
    </row>
    <row r="157" spans="1:11" ht="26.4" customHeight="1">
      <c r="A157" s="113" t="s">
        <v>374</v>
      </c>
      <c r="B157" s="133" t="s">
        <v>311</v>
      </c>
      <c r="C157" s="113" t="s">
        <v>14</v>
      </c>
      <c r="D157" s="113" t="s">
        <v>312</v>
      </c>
      <c r="E157" s="306" t="s">
        <v>412</v>
      </c>
      <c r="F157" s="306"/>
      <c r="G157" s="114" t="s">
        <v>12</v>
      </c>
      <c r="H157" s="115">
        <v>1</v>
      </c>
      <c r="I157" s="116">
        <v>75.64</v>
      </c>
      <c r="J157" s="116">
        <v>75.64</v>
      </c>
      <c r="K157" t="str">
        <f t="shared" si="2"/>
        <v/>
      </c>
    </row>
    <row r="158" spans="1:11" ht="26.4" customHeight="1">
      <c r="A158" s="117" t="s">
        <v>375</v>
      </c>
      <c r="B158" s="134" t="s">
        <v>442</v>
      </c>
      <c r="C158" s="117" t="s">
        <v>14</v>
      </c>
      <c r="D158" s="117" t="s">
        <v>443</v>
      </c>
      <c r="E158" s="303" t="s">
        <v>1365</v>
      </c>
      <c r="F158" s="303"/>
      <c r="G158" s="118" t="s">
        <v>378</v>
      </c>
      <c r="H158" s="119">
        <v>0.47699999999999998</v>
      </c>
      <c r="I158" s="120">
        <v>23.76</v>
      </c>
      <c r="J158" s="120">
        <v>11.33</v>
      </c>
      <c r="K158" t="str">
        <f t="shared" si="2"/>
        <v/>
      </c>
    </row>
    <row r="159" spans="1:11" ht="14.4" customHeight="1">
      <c r="A159" s="117" t="s">
        <v>375</v>
      </c>
      <c r="B159" s="134" t="s">
        <v>376</v>
      </c>
      <c r="C159" s="117" t="s">
        <v>14</v>
      </c>
      <c r="D159" s="117" t="s">
        <v>377</v>
      </c>
      <c r="E159" s="303" t="s">
        <v>1365</v>
      </c>
      <c r="F159" s="303"/>
      <c r="G159" s="118" t="s">
        <v>378</v>
      </c>
      <c r="H159" s="119">
        <v>1.0880000000000001</v>
      </c>
      <c r="I159" s="120">
        <v>28.12</v>
      </c>
      <c r="J159" s="120">
        <v>30.59</v>
      </c>
      <c r="K159" t="str">
        <f t="shared" si="2"/>
        <v/>
      </c>
    </row>
    <row r="160" spans="1:11" ht="26.4" customHeight="1">
      <c r="A160" s="117" t="s">
        <v>375</v>
      </c>
      <c r="B160" s="134" t="s">
        <v>444</v>
      </c>
      <c r="C160" s="117" t="s">
        <v>14</v>
      </c>
      <c r="D160" s="117" t="s">
        <v>445</v>
      </c>
      <c r="E160" s="303" t="s">
        <v>1367</v>
      </c>
      <c r="F160" s="303"/>
      <c r="G160" s="118" t="s">
        <v>415</v>
      </c>
      <c r="H160" s="119">
        <v>5.2999999999999999E-2</v>
      </c>
      <c r="I160" s="120">
        <v>27.63</v>
      </c>
      <c r="J160" s="120">
        <v>1.46</v>
      </c>
      <c r="K160" t="str">
        <f t="shared" si="2"/>
        <v/>
      </c>
    </row>
    <row r="161" spans="1:11" ht="14.4" customHeight="1">
      <c r="A161" s="117" t="s">
        <v>375</v>
      </c>
      <c r="B161" s="134" t="s">
        <v>440</v>
      </c>
      <c r="C161" s="117" t="s">
        <v>14</v>
      </c>
      <c r="D161" s="117" t="s">
        <v>441</v>
      </c>
      <c r="E161" s="303" t="s">
        <v>1367</v>
      </c>
      <c r="F161" s="303"/>
      <c r="G161" s="118" t="s">
        <v>410</v>
      </c>
      <c r="H161" s="119">
        <v>1.2999999999999999E-2</v>
      </c>
      <c r="I161" s="120">
        <v>29.29</v>
      </c>
      <c r="J161" s="120">
        <v>0.38</v>
      </c>
      <c r="K161" t="str">
        <f t="shared" si="2"/>
        <v/>
      </c>
    </row>
    <row r="162" spans="1:11" ht="26.4" customHeight="1">
      <c r="A162" s="121" t="s">
        <v>383</v>
      </c>
      <c r="B162" s="135" t="s">
        <v>449</v>
      </c>
      <c r="C162" s="121" t="s">
        <v>14</v>
      </c>
      <c r="D162" s="121" t="s">
        <v>450</v>
      </c>
      <c r="E162" s="304" t="s">
        <v>386</v>
      </c>
      <c r="F162" s="304"/>
      <c r="G162" s="122" t="s">
        <v>22</v>
      </c>
      <c r="H162" s="123">
        <v>2.5999999999999999E-2</v>
      </c>
      <c r="I162" s="124">
        <v>17.34</v>
      </c>
      <c r="J162" s="124">
        <v>0.45</v>
      </c>
      <c r="K162" t="str">
        <f t="shared" si="2"/>
        <v/>
      </c>
    </row>
    <row r="163" spans="1:11" ht="14.4" customHeight="1">
      <c r="A163" s="121" t="s">
        <v>383</v>
      </c>
      <c r="B163" s="135" t="s">
        <v>457</v>
      </c>
      <c r="C163" s="121" t="s">
        <v>14</v>
      </c>
      <c r="D163" s="121" t="s">
        <v>458</v>
      </c>
      <c r="E163" s="304" t="s">
        <v>386</v>
      </c>
      <c r="F163" s="304"/>
      <c r="G163" s="122" t="s">
        <v>16</v>
      </c>
      <c r="H163" s="123">
        <v>1.1339999999999999</v>
      </c>
      <c r="I163" s="124">
        <v>18.71</v>
      </c>
      <c r="J163" s="124">
        <v>21.21</v>
      </c>
      <c r="K163" t="str">
        <f t="shared" si="2"/>
        <v/>
      </c>
    </row>
    <row r="164" spans="1:11" ht="26.4" customHeight="1">
      <c r="A164" s="121" t="s">
        <v>383</v>
      </c>
      <c r="B164" s="135" t="s">
        <v>451</v>
      </c>
      <c r="C164" s="121" t="s">
        <v>14</v>
      </c>
      <c r="D164" s="121" t="s">
        <v>452</v>
      </c>
      <c r="E164" s="304" t="s">
        <v>386</v>
      </c>
      <c r="F164" s="304"/>
      <c r="G164" s="122" t="s">
        <v>16</v>
      </c>
      <c r="H164" s="123">
        <v>0.54700000000000004</v>
      </c>
      <c r="I164" s="124">
        <v>3.95</v>
      </c>
      <c r="J164" s="124">
        <v>2.16</v>
      </c>
      <c r="K164" t="str">
        <f t="shared" si="2"/>
        <v/>
      </c>
    </row>
    <row r="165" spans="1:11" ht="14.4" customHeight="1">
      <c r="A165" s="121" t="s">
        <v>383</v>
      </c>
      <c r="B165" s="135" t="s">
        <v>453</v>
      </c>
      <c r="C165" s="121" t="s">
        <v>14</v>
      </c>
      <c r="D165" s="121" t="s">
        <v>454</v>
      </c>
      <c r="E165" s="304" t="s">
        <v>386</v>
      </c>
      <c r="F165" s="304"/>
      <c r="G165" s="122" t="s">
        <v>16</v>
      </c>
      <c r="H165" s="123">
        <v>0.60499999999999998</v>
      </c>
      <c r="I165" s="124">
        <v>11.28</v>
      </c>
      <c r="J165" s="124">
        <v>6.82</v>
      </c>
      <c r="K165" t="str">
        <f t="shared" si="2"/>
        <v/>
      </c>
    </row>
    <row r="166" spans="1:11" ht="26.4" customHeight="1">
      <c r="A166" s="121" t="s">
        <v>383</v>
      </c>
      <c r="B166" s="135" t="s">
        <v>446</v>
      </c>
      <c r="C166" s="121" t="s">
        <v>14</v>
      </c>
      <c r="D166" s="121" t="s">
        <v>447</v>
      </c>
      <c r="E166" s="304" t="s">
        <v>386</v>
      </c>
      <c r="F166" s="304"/>
      <c r="G166" s="122" t="s">
        <v>448</v>
      </c>
      <c r="H166" s="123">
        <v>1.67E-2</v>
      </c>
      <c r="I166" s="124">
        <v>7.96</v>
      </c>
      <c r="J166" s="124">
        <v>0.13</v>
      </c>
      <c r="K166" t="str">
        <f t="shared" si="2"/>
        <v/>
      </c>
    </row>
    <row r="167" spans="1:11" ht="14.4" customHeight="1">
      <c r="A167" s="121" t="s">
        <v>383</v>
      </c>
      <c r="B167" s="135" t="s">
        <v>455</v>
      </c>
      <c r="C167" s="121" t="s">
        <v>14</v>
      </c>
      <c r="D167" s="121" t="s">
        <v>456</v>
      </c>
      <c r="E167" s="304" t="s">
        <v>386</v>
      </c>
      <c r="F167" s="304"/>
      <c r="G167" s="122" t="s">
        <v>22</v>
      </c>
      <c r="H167" s="123">
        <v>5.2999999999999999E-2</v>
      </c>
      <c r="I167" s="124">
        <v>21</v>
      </c>
      <c r="J167" s="124">
        <v>1.1100000000000001</v>
      </c>
      <c r="K167" t="str">
        <f t="shared" si="2"/>
        <v/>
      </c>
    </row>
    <row r="168" spans="1:11" ht="14.4" customHeight="1">
      <c r="A168" s="125"/>
      <c r="B168" s="125"/>
      <c r="C168" s="125"/>
      <c r="D168" s="125"/>
      <c r="E168" s="125" t="s">
        <v>982</v>
      </c>
      <c r="F168" s="126">
        <v>28.1</v>
      </c>
      <c r="G168" s="125" t="s">
        <v>983</v>
      </c>
      <c r="H168" s="126">
        <v>0</v>
      </c>
      <c r="I168" s="125" t="s">
        <v>393</v>
      </c>
      <c r="J168" s="126">
        <v>28.1</v>
      </c>
      <c r="K168" t="str">
        <f t="shared" si="2"/>
        <v/>
      </c>
    </row>
    <row r="169" spans="1:11" ht="26.4">
      <c r="A169" s="125"/>
      <c r="B169" s="125"/>
      <c r="C169" s="125"/>
      <c r="D169" s="125"/>
      <c r="E169" s="125" t="s">
        <v>984</v>
      </c>
      <c r="F169" s="126">
        <v>18.649999999999999</v>
      </c>
      <c r="G169" s="125"/>
      <c r="H169" s="305" t="s">
        <v>985</v>
      </c>
      <c r="I169" s="305"/>
      <c r="J169" s="126">
        <v>94.29</v>
      </c>
      <c r="K169" t="str">
        <f t="shared" si="2"/>
        <v/>
      </c>
    </row>
    <row r="170" spans="1:11" ht="15" thickBot="1">
      <c r="A170" s="127"/>
      <c r="B170" s="127"/>
      <c r="C170" s="127"/>
      <c r="D170" s="127"/>
      <c r="E170" s="127"/>
      <c r="F170" s="127"/>
      <c r="G170" s="127" t="s">
        <v>986</v>
      </c>
      <c r="H170" s="128" t="s">
        <v>1405</v>
      </c>
      <c r="I170" s="127" t="s">
        <v>394</v>
      </c>
      <c r="J170" s="129">
        <v>159416.1</v>
      </c>
      <c r="K170" t="str">
        <f t="shared" si="2"/>
        <v/>
      </c>
    </row>
    <row r="171" spans="1:11" ht="15" thickTop="1">
      <c r="A171" s="130"/>
      <c r="B171" s="130"/>
      <c r="C171" s="130"/>
      <c r="D171" s="130"/>
      <c r="E171" s="130"/>
      <c r="F171" s="130"/>
      <c r="G171" s="130"/>
      <c r="H171" s="130"/>
      <c r="I171" s="130"/>
      <c r="J171" s="130"/>
      <c r="K171" t="str">
        <f t="shared" si="2"/>
        <v>FALSO</v>
      </c>
    </row>
    <row r="172" spans="1:11">
      <c r="A172" s="107" t="s">
        <v>101</v>
      </c>
      <c r="B172" s="107"/>
      <c r="C172" s="107"/>
      <c r="D172" s="107" t="s">
        <v>998</v>
      </c>
      <c r="E172" s="107"/>
      <c r="F172" s="314"/>
      <c r="G172" s="314"/>
      <c r="H172" s="108"/>
      <c r="I172" s="107"/>
      <c r="J172" s="109">
        <v>998818.36</v>
      </c>
      <c r="K172" t="str">
        <f t="shared" si="2"/>
        <v/>
      </c>
    </row>
    <row r="173" spans="1:11">
      <c r="A173" s="110" t="s">
        <v>102</v>
      </c>
      <c r="B173" s="111" t="s">
        <v>3</v>
      </c>
      <c r="C173" s="110" t="s">
        <v>4</v>
      </c>
      <c r="D173" s="110" t="s">
        <v>5</v>
      </c>
      <c r="E173" s="307" t="s">
        <v>373</v>
      </c>
      <c r="F173" s="307"/>
      <c r="G173" s="112" t="s">
        <v>6</v>
      </c>
      <c r="H173" s="111" t="s">
        <v>7</v>
      </c>
      <c r="I173" s="111" t="s">
        <v>8</v>
      </c>
      <c r="J173" s="111" t="s">
        <v>9</v>
      </c>
      <c r="K173" t="str">
        <f t="shared" si="2"/>
        <v/>
      </c>
    </row>
    <row r="174" spans="1:11" ht="26.4" customHeight="1">
      <c r="A174" s="113" t="s">
        <v>374</v>
      </c>
      <c r="B174" s="133" t="s">
        <v>1343</v>
      </c>
      <c r="C174" s="113" t="s">
        <v>14</v>
      </c>
      <c r="D174" s="113" t="s">
        <v>1344</v>
      </c>
      <c r="E174" s="306" t="s">
        <v>1406</v>
      </c>
      <c r="F174" s="306"/>
      <c r="G174" s="114" t="s">
        <v>21</v>
      </c>
      <c r="H174" s="115">
        <v>1</v>
      </c>
      <c r="I174" s="116">
        <v>852.26</v>
      </c>
      <c r="J174" s="116">
        <v>852.26</v>
      </c>
      <c r="K174" t="str">
        <f t="shared" si="2"/>
        <v/>
      </c>
    </row>
    <row r="175" spans="1:11" ht="14.4" customHeight="1">
      <c r="A175" s="117" t="s">
        <v>375</v>
      </c>
      <c r="B175" s="134" t="s">
        <v>381</v>
      </c>
      <c r="C175" s="117" t="s">
        <v>14</v>
      </c>
      <c r="D175" s="117" t="s">
        <v>382</v>
      </c>
      <c r="E175" s="303" t="s">
        <v>1365</v>
      </c>
      <c r="F175" s="303"/>
      <c r="G175" s="118" t="s">
        <v>378</v>
      </c>
      <c r="H175" s="119">
        <v>1.345</v>
      </c>
      <c r="I175" s="120">
        <v>23.48</v>
      </c>
      <c r="J175" s="120">
        <v>31.58</v>
      </c>
      <c r="K175" t="str">
        <f t="shared" si="2"/>
        <v/>
      </c>
    </row>
    <row r="176" spans="1:11" ht="26.4" customHeight="1">
      <c r="A176" s="117" t="s">
        <v>375</v>
      </c>
      <c r="B176" s="134" t="s">
        <v>413</v>
      </c>
      <c r="C176" s="117" t="s">
        <v>14</v>
      </c>
      <c r="D176" s="117" t="s">
        <v>414</v>
      </c>
      <c r="E176" s="303" t="s">
        <v>1367</v>
      </c>
      <c r="F176" s="303"/>
      <c r="G176" s="118" t="s">
        <v>415</v>
      </c>
      <c r="H176" s="119">
        <v>0.13</v>
      </c>
      <c r="I176" s="120">
        <v>0.56000000000000005</v>
      </c>
      <c r="J176" s="120">
        <v>7.0000000000000007E-2</v>
      </c>
      <c r="K176" t="str">
        <f t="shared" si="2"/>
        <v/>
      </c>
    </row>
    <row r="177" spans="1:11" ht="26.4" customHeight="1">
      <c r="A177" s="117" t="s">
        <v>375</v>
      </c>
      <c r="B177" s="134" t="s">
        <v>376</v>
      </c>
      <c r="C177" s="117" t="s">
        <v>14</v>
      </c>
      <c r="D177" s="117" t="s">
        <v>377</v>
      </c>
      <c r="E177" s="303" t="s">
        <v>1365</v>
      </c>
      <c r="F177" s="303"/>
      <c r="G177" s="118" t="s">
        <v>378</v>
      </c>
      <c r="H177" s="119">
        <v>0.224</v>
      </c>
      <c r="I177" s="120">
        <v>28.12</v>
      </c>
      <c r="J177" s="120">
        <v>6.29</v>
      </c>
      <c r="K177" t="str">
        <f t="shared" si="2"/>
        <v/>
      </c>
    </row>
    <row r="178" spans="1:11" ht="14.4" customHeight="1">
      <c r="A178" s="117" t="s">
        <v>375</v>
      </c>
      <c r="B178" s="134" t="s">
        <v>418</v>
      </c>
      <c r="C178" s="117" t="s">
        <v>14</v>
      </c>
      <c r="D178" s="117" t="s">
        <v>419</v>
      </c>
      <c r="E178" s="303" t="s">
        <v>1365</v>
      </c>
      <c r="F178" s="303"/>
      <c r="G178" s="118" t="s">
        <v>378</v>
      </c>
      <c r="H178" s="119">
        <v>0.224</v>
      </c>
      <c r="I178" s="120">
        <v>28.51</v>
      </c>
      <c r="J178" s="120">
        <v>6.38</v>
      </c>
      <c r="K178" t="str">
        <f t="shared" si="2"/>
        <v/>
      </c>
    </row>
    <row r="179" spans="1:11" ht="15" customHeight="1">
      <c r="A179" s="117" t="s">
        <v>375</v>
      </c>
      <c r="B179" s="134" t="s">
        <v>416</v>
      </c>
      <c r="C179" s="117" t="s">
        <v>14</v>
      </c>
      <c r="D179" s="117" t="s">
        <v>417</v>
      </c>
      <c r="E179" s="303" t="s">
        <v>1367</v>
      </c>
      <c r="F179" s="303"/>
      <c r="G179" s="118" t="s">
        <v>410</v>
      </c>
      <c r="H179" s="119">
        <v>9.4E-2</v>
      </c>
      <c r="I179" s="120">
        <v>1.53</v>
      </c>
      <c r="J179" s="120">
        <v>0.14000000000000001</v>
      </c>
      <c r="K179" t="str">
        <f t="shared" si="2"/>
        <v/>
      </c>
    </row>
    <row r="180" spans="1:11" ht="15" customHeight="1">
      <c r="A180" s="121" t="s">
        <v>383</v>
      </c>
      <c r="B180" s="135" t="s">
        <v>420</v>
      </c>
      <c r="C180" s="121" t="s">
        <v>14</v>
      </c>
      <c r="D180" s="121" t="s">
        <v>421</v>
      </c>
      <c r="E180" s="304" t="s">
        <v>386</v>
      </c>
      <c r="F180" s="304"/>
      <c r="G180" s="122" t="s">
        <v>21</v>
      </c>
      <c r="H180" s="123">
        <v>1.103</v>
      </c>
      <c r="I180" s="124">
        <v>732.37</v>
      </c>
      <c r="J180" s="124">
        <v>807.8</v>
      </c>
      <c r="K180" t="str">
        <f t="shared" si="2"/>
        <v/>
      </c>
    </row>
    <row r="181" spans="1:11" ht="14.4" customHeight="1">
      <c r="A181" s="125"/>
      <c r="B181" s="125"/>
      <c r="C181" s="125"/>
      <c r="D181" s="125"/>
      <c r="E181" s="125" t="s">
        <v>982</v>
      </c>
      <c r="F181" s="126">
        <v>26.78</v>
      </c>
      <c r="G181" s="125" t="s">
        <v>983</v>
      </c>
      <c r="H181" s="126">
        <v>0</v>
      </c>
      <c r="I181" s="125" t="s">
        <v>393</v>
      </c>
      <c r="J181" s="126">
        <v>26.78</v>
      </c>
      <c r="K181" t="str">
        <f t="shared" si="2"/>
        <v/>
      </c>
    </row>
    <row r="182" spans="1:11" ht="14.4" customHeight="1">
      <c r="A182" s="125"/>
      <c r="B182" s="125"/>
      <c r="C182" s="125"/>
      <c r="D182" s="125"/>
      <c r="E182" s="125" t="s">
        <v>984</v>
      </c>
      <c r="F182" s="126">
        <v>210.17</v>
      </c>
      <c r="G182" s="125"/>
      <c r="H182" s="305" t="s">
        <v>985</v>
      </c>
      <c r="I182" s="305"/>
      <c r="J182" s="126">
        <v>1062.43</v>
      </c>
      <c r="K182" t="str">
        <f t="shared" si="2"/>
        <v/>
      </c>
    </row>
    <row r="183" spans="1:11" ht="14.4" customHeight="1" thickBot="1">
      <c r="A183" s="127"/>
      <c r="B183" s="127"/>
      <c r="C183" s="127"/>
      <c r="D183" s="127"/>
      <c r="E183" s="127"/>
      <c r="F183" s="127"/>
      <c r="G183" s="127" t="s">
        <v>986</v>
      </c>
      <c r="H183" s="128" t="s">
        <v>1407</v>
      </c>
      <c r="I183" s="127" t="s">
        <v>394</v>
      </c>
      <c r="J183" s="129">
        <v>98699.75</v>
      </c>
      <c r="K183" t="str">
        <f t="shared" si="2"/>
        <v/>
      </c>
    </row>
    <row r="184" spans="1:11" ht="26.4" customHeight="1" thickTop="1">
      <c r="A184" s="130"/>
      <c r="B184" s="130"/>
      <c r="C184" s="130"/>
      <c r="D184" s="130"/>
      <c r="E184" s="130"/>
      <c r="F184" s="130"/>
      <c r="G184" s="130"/>
      <c r="H184" s="130"/>
      <c r="I184" s="130"/>
      <c r="J184" s="130"/>
      <c r="K184" t="str">
        <f t="shared" si="2"/>
        <v>FALSO</v>
      </c>
    </row>
    <row r="185" spans="1:11" ht="26.4" customHeight="1">
      <c r="A185" s="110" t="s">
        <v>103</v>
      </c>
      <c r="B185" s="111" t="s">
        <v>3</v>
      </c>
      <c r="C185" s="110" t="s">
        <v>4</v>
      </c>
      <c r="D185" s="110" t="s">
        <v>5</v>
      </c>
      <c r="E185" s="307" t="s">
        <v>373</v>
      </c>
      <c r="F185" s="307"/>
      <c r="G185" s="112" t="s">
        <v>6</v>
      </c>
      <c r="H185" s="111" t="s">
        <v>7</v>
      </c>
      <c r="I185" s="111" t="s">
        <v>8</v>
      </c>
      <c r="J185" s="111" t="s">
        <v>9</v>
      </c>
      <c r="K185" t="str">
        <f t="shared" si="2"/>
        <v/>
      </c>
    </row>
    <row r="186" spans="1:11" ht="14.4" customHeight="1">
      <c r="A186" s="113" t="s">
        <v>374</v>
      </c>
      <c r="B186" s="133" t="s">
        <v>311</v>
      </c>
      <c r="C186" s="113" t="s">
        <v>14</v>
      </c>
      <c r="D186" s="113" t="s">
        <v>312</v>
      </c>
      <c r="E186" s="306" t="s">
        <v>412</v>
      </c>
      <c r="F186" s="306"/>
      <c r="G186" s="114" t="s">
        <v>12</v>
      </c>
      <c r="H186" s="115">
        <v>1</v>
      </c>
      <c r="I186" s="116">
        <v>75.64</v>
      </c>
      <c r="J186" s="116">
        <v>75.64</v>
      </c>
      <c r="K186" t="str">
        <f t="shared" si="2"/>
        <v/>
      </c>
    </row>
    <row r="187" spans="1:11" ht="14.4" customHeight="1">
      <c r="A187" s="117" t="s">
        <v>375</v>
      </c>
      <c r="B187" s="134" t="s">
        <v>442</v>
      </c>
      <c r="C187" s="117" t="s">
        <v>14</v>
      </c>
      <c r="D187" s="117" t="s">
        <v>443</v>
      </c>
      <c r="E187" s="303" t="s">
        <v>1365</v>
      </c>
      <c r="F187" s="303"/>
      <c r="G187" s="118" t="s">
        <v>378</v>
      </c>
      <c r="H187" s="119">
        <v>0.47699999999999998</v>
      </c>
      <c r="I187" s="120">
        <v>23.76</v>
      </c>
      <c r="J187" s="120">
        <v>11.33</v>
      </c>
      <c r="K187" t="str">
        <f t="shared" si="2"/>
        <v/>
      </c>
    </row>
    <row r="188" spans="1:11" ht="26.4" customHeight="1">
      <c r="A188" s="117" t="s">
        <v>375</v>
      </c>
      <c r="B188" s="134" t="s">
        <v>376</v>
      </c>
      <c r="C188" s="117" t="s">
        <v>14</v>
      </c>
      <c r="D188" s="117" t="s">
        <v>377</v>
      </c>
      <c r="E188" s="303" t="s">
        <v>1365</v>
      </c>
      <c r="F188" s="303"/>
      <c r="G188" s="118" t="s">
        <v>378</v>
      </c>
      <c r="H188" s="119">
        <v>1.0880000000000001</v>
      </c>
      <c r="I188" s="120">
        <v>28.12</v>
      </c>
      <c r="J188" s="120">
        <v>30.59</v>
      </c>
      <c r="K188" t="str">
        <f t="shared" si="2"/>
        <v/>
      </c>
    </row>
    <row r="189" spans="1:11" ht="14.4" customHeight="1">
      <c r="A189" s="117" t="s">
        <v>375</v>
      </c>
      <c r="B189" s="134" t="s">
        <v>444</v>
      </c>
      <c r="C189" s="117" t="s">
        <v>14</v>
      </c>
      <c r="D189" s="117" t="s">
        <v>445</v>
      </c>
      <c r="E189" s="303" t="s">
        <v>1367</v>
      </c>
      <c r="F189" s="303"/>
      <c r="G189" s="118" t="s">
        <v>415</v>
      </c>
      <c r="H189" s="119">
        <v>5.2999999999999999E-2</v>
      </c>
      <c r="I189" s="120">
        <v>27.63</v>
      </c>
      <c r="J189" s="120">
        <v>1.46</v>
      </c>
      <c r="K189" t="str">
        <f t="shared" si="2"/>
        <v/>
      </c>
    </row>
    <row r="190" spans="1:11" ht="14.4" customHeight="1">
      <c r="A190" s="117" t="s">
        <v>375</v>
      </c>
      <c r="B190" s="134" t="s">
        <v>440</v>
      </c>
      <c r="C190" s="117" t="s">
        <v>14</v>
      </c>
      <c r="D190" s="117" t="s">
        <v>441</v>
      </c>
      <c r="E190" s="303" t="s">
        <v>1367</v>
      </c>
      <c r="F190" s="303"/>
      <c r="G190" s="118" t="s">
        <v>410</v>
      </c>
      <c r="H190" s="119">
        <v>1.2999999999999999E-2</v>
      </c>
      <c r="I190" s="120">
        <v>29.29</v>
      </c>
      <c r="J190" s="120">
        <v>0.38</v>
      </c>
      <c r="K190" t="str">
        <f t="shared" si="2"/>
        <v/>
      </c>
    </row>
    <row r="191" spans="1:11" ht="15" customHeight="1">
      <c r="A191" s="121" t="s">
        <v>383</v>
      </c>
      <c r="B191" s="135" t="s">
        <v>449</v>
      </c>
      <c r="C191" s="121" t="s">
        <v>14</v>
      </c>
      <c r="D191" s="121" t="s">
        <v>450</v>
      </c>
      <c r="E191" s="304" t="s">
        <v>386</v>
      </c>
      <c r="F191" s="304"/>
      <c r="G191" s="122" t="s">
        <v>22</v>
      </c>
      <c r="H191" s="123">
        <v>2.5999999999999999E-2</v>
      </c>
      <c r="I191" s="124">
        <v>17.34</v>
      </c>
      <c r="J191" s="124">
        <v>0.45</v>
      </c>
      <c r="K191" t="str">
        <f t="shared" si="2"/>
        <v/>
      </c>
    </row>
    <row r="192" spans="1:11" ht="14.4" customHeight="1">
      <c r="A192" s="121" t="s">
        <v>383</v>
      </c>
      <c r="B192" s="135" t="s">
        <v>457</v>
      </c>
      <c r="C192" s="121" t="s">
        <v>14</v>
      </c>
      <c r="D192" s="121" t="s">
        <v>458</v>
      </c>
      <c r="E192" s="304" t="s">
        <v>386</v>
      </c>
      <c r="F192" s="304"/>
      <c r="G192" s="122" t="s">
        <v>16</v>
      </c>
      <c r="H192" s="123">
        <v>1.1339999999999999</v>
      </c>
      <c r="I192" s="124">
        <v>18.71</v>
      </c>
      <c r="J192" s="124">
        <v>21.21</v>
      </c>
      <c r="K192" t="str">
        <f t="shared" si="2"/>
        <v/>
      </c>
    </row>
    <row r="193" spans="1:11" ht="14.4" customHeight="1">
      <c r="A193" s="121" t="s">
        <v>383</v>
      </c>
      <c r="B193" s="135" t="s">
        <v>451</v>
      </c>
      <c r="C193" s="121" t="s">
        <v>14</v>
      </c>
      <c r="D193" s="121" t="s">
        <v>452</v>
      </c>
      <c r="E193" s="304" t="s">
        <v>386</v>
      </c>
      <c r="F193" s="304"/>
      <c r="G193" s="122" t="s">
        <v>16</v>
      </c>
      <c r="H193" s="123">
        <v>0.54700000000000004</v>
      </c>
      <c r="I193" s="124">
        <v>3.95</v>
      </c>
      <c r="J193" s="124">
        <v>2.16</v>
      </c>
      <c r="K193" t="str">
        <f t="shared" si="2"/>
        <v/>
      </c>
    </row>
    <row r="194" spans="1:11" ht="26.4" customHeight="1">
      <c r="A194" s="121" t="s">
        <v>383</v>
      </c>
      <c r="B194" s="135" t="s">
        <v>453</v>
      </c>
      <c r="C194" s="121" t="s">
        <v>14</v>
      </c>
      <c r="D194" s="121" t="s">
        <v>454</v>
      </c>
      <c r="E194" s="304" t="s">
        <v>386</v>
      </c>
      <c r="F194" s="304"/>
      <c r="G194" s="122" t="s">
        <v>16</v>
      </c>
      <c r="H194" s="123">
        <v>0.60499999999999998</v>
      </c>
      <c r="I194" s="124">
        <v>11.28</v>
      </c>
      <c r="J194" s="124">
        <v>6.82</v>
      </c>
      <c r="K194" t="str">
        <f t="shared" si="2"/>
        <v/>
      </c>
    </row>
    <row r="195" spans="1:11" ht="26.4" customHeight="1">
      <c r="A195" s="121" t="s">
        <v>383</v>
      </c>
      <c r="B195" s="135" t="s">
        <v>446</v>
      </c>
      <c r="C195" s="121" t="s">
        <v>14</v>
      </c>
      <c r="D195" s="121" t="s">
        <v>447</v>
      </c>
      <c r="E195" s="304" t="s">
        <v>386</v>
      </c>
      <c r="F195" s="304"/>
      <c r="G195" s="122" t="s">
        <v>448</v>
      </c>
      <c r="H195" s="123">
        <v>1.67E-2</v>
      </c>
      <c r="I195" s="124">
        <v>7.96</v>
      </c>
      <c r="J195" s="124">
        <v>0.13</v>
      </c>
      <c r="K195" t="str">
        <f t="shared" si="2"/>
        <v/>
      </c>
    </row>
    <row r="196" spans="1:11" ht="14.4" customHeight="1">
      <c r="A196" s="121" t="s">
        <v>383</v>
      </c>
      <c r="B196" s="135" t="s">
        <v>455</v>
      </c>
      <c r="C196" s="121" t="s">
        <v>14</v>
      </c>
      <c r="D196" s="121" t="s">
        <v>456</v>
      </c>
      <c r="E196" s="304" t="s">
        <v>386</v>
      </c>
      <c r="F196" s="304"/>
      <c r="G196" s="122" t="s">
        <v>22</v>
      </c>
      <c r="H196" s="123">
        <v>5.2999999999999999E-2</v>
      </c>
      <c r="I196" s="124">
        <v>21</v>
      </c>
      <c r="J196" s="124">
        <v>1.1100000000000001</v>
      </c>
      <c r="K196" t="str">
        <f t="shared" si="2"/>
        <v/>
      </c>
    </row>
    <row r="197" spans="1:11" ht="26.4" customHeight="1">
      <c r="A197" s="125"/>
      <c r="B197" s="125"/>
      <c r="C197" s="125"/>
      <c r="D197" s="125"/>
      <c r="E197" s="125" t="s">
        <v>982</v>
      </c>
      <c r="F197" s="126">
        <v>28.1</v>
      </c>
      <c r="G197" s="125" t="s">
        <v>983</v>
      </c>
      <c r="H197" s="126">
        <v>0</v>
      </c>
      <c r="I197" s="125" t="s">
        <v>393</v>
      </c>
      <c r="J197" s="126">
        <v>28.1</v>
      </c>
      <c r="K197" t="str">
        <f t="shared" si="2"/>
        <v/>
      </c>
    </row>
    <row r="198" spans="1:11" ht="14.4" customHeight="1">
      <c r="A198" s="125"/>
      <c r="B198" s="125"/>
      <c r="C198" s="125"/>
      <c r="D198" s="125"/>
      <c r="E198" s="125" t="s">
        <v>984</v>
      </c>
      <c r="F198" s="126">
        <v>18.649999999999999</v>
      </c>
      <c r="G198" s="125"/>
      <c r="H198" s="305" t="s">
        <v>985</v>
      </c>
      <c r="I198" s="305"/>
      <c r="J198" s="126">
        <v>94.29</v>
      </c>
      <c r="K198" t="str">
        <f t="shared" si="2"/>
        <v/>
      </c>
    </row>
    <row r="199" spans="1:11" ht="14.4" customHeight="1" thickBot="1">
      <c r="A199" s="127"/>
      <c r="B199" s="127"/>
      <c r="C199" s="127"/>
      <c r="D199" s="127"/>
      <c r="E199" s="127"/>
      <c r="F199" s="127"/>
      <c r="G199" s="127" t="s">
        <v>986</v>
      </c>
      <c r="H199" s="128" t="s">
        <v>1408</v>
      </c>
      <c r="I199" s="127" t="s">
        <v>394</v>
      </c>
      <c r="J199" s="129">
        <v>64508.5</v>
      </c>
      <c r="K199" t="str">
        <f t="shared" si="2"/>
        <v/>
      </c>
    </row>
    <row r="200" spans="1:11" ht="26.4" customHeight="1" thickTop="1">
      <c r="A200" s="130"/>
      <c r="B200" s="130"/>
      <c r="C200" s="130"/>
      <c r="D200" s="130"/>
      <c r="E200" s="130"/>
      <c r="F200" s="130"/>
      <c r="G200" s="130"/>
      <c r="H200" s="130"/>
      <c r="I200" s="130"/>
      <c r="J200" s="130"/>
      <c r="K200" t="str">
        <f t="shared" si="2"/>
        <v>FALSO</v>
      </c>
    </row>
    <row r="201" spans="1:11" ht="14.4" customHeight="1">
      <c r="A201" s="110" t="s">
        <v>104</v>
      </c>
      <c r="B201" s="111" t="s">
        <v>3</v>
      </c>
      <c r="C201" s="110" t="s">
        <v>4</v>
      </c>
      <c r="D201" s="110" t="s">
        <v>5</v>
      </c>
      <c r="E201" s="307" t="s">
        <v>373</v>
      </c>
      <c r="F201" s="307"/>
      <c r="G201" s="112" t="s">
        <v>6</v>
      </c>
      <c r="H201" s="111" t="s">
        <v>7</v>
      </c>
      <c r="I201" s="111" t="s">
        <v>8</v>
      </c>
      <c r="J201" s="111" t="s">
        <v>9</v>
      </c>
      <c r="K201" t="str">
        <f t="shared" si="2"/>
        <v/>
      </c>
    </row>
    <row r="202" spans="1:11" ht="26.4" customHeight="1">
      <c r="A202" s="113" t="s">
        <v>374</v>
      </c>
      <c r="B202" s="133" t="s">
        <v>313</v>
      </c>
      <c r="C202" s="113" t="s">
        <v>14</v>
      </c>
      <c r="D202" s="113" t="s">
        <v>314</v>
      </c>
      <c r="E202" s="306" t="s">
        <v>1399</v>
      </c>
      <c r="F202" s="306"/>
      <c r="G202" s="114" t="s">
        <v>22</v>
      </c>
      <c r="H202" s="115">
        <v>1</v>
      </c>
      <c r="I202" s="116">
        <v>11.96</v>
      </c>
      <c r="J202" s="116">
        <v>11.96</v>
      </c>
      <c r="K202" t="str">
        <f t="shared" si="2"/>
        <v/>
      </c>
    </row>
    <row r="203" spans="1:11" ht="14.4" customHeight="1">
      <c r="A203" s="117" t="s">
        <v>375</v>
      </c>
      <c r="B203" s="134" t="s">
        <v>424</v>
      </c>
      <c r="C203" s="117" t="s">
        <v>14</v>
      </c>
      <c r="D203" s="117" t="s">
        <v>425</v>
      </c>
      <c r="E203" s="303" t="s">
        <v>1365</v>
      </c>
      <c r="F203" s="303"/>
      <c r="G203" s="118" t="s">
        <v>378</v>
      </c>
      <c r="H203" s="119">
        <v>9.1999999999999998E-3</v>
      </c>
      <c r="I203" s="120">
        <v>23.94</v>
      </c>
      <c r="J203" s="120">
        <v>0.22</v>
      </c>
      <c r="K203" t="str">
        <f t="shared" si="2"/>
        <v/>
      </c>
    </row>
    <row r="204" spans="1:11" ht="14.4" customHeight="1">
      <c r="A204" s="117" t="s">
        <v>375</v>
      </c>
      <c r="B204" s="134" t="s">
        <v>432</v>
      </c>
      <c r="C204" s="117" t="s">
        <v>14</v>
      </c>
      <c r="D204" s="117" t="s">
        <v>433</v>
      </c>
      <c r="E204" s="303" t="s">
        <v>1399</v>
      </c>
      <c r="F204" s="303"/>
      <c r="G204" s="118" t="s">
        <v>22</v>
      </c>
      <c r="H204" s="119">
        <v>1</v>
      </c>
      <c r="I204" s="120">
        <v>9.4600000000000009</v>
      </c>
      <c r="J204" s="120">
        <v>9.4600000000000009</v>
      </c>
      <c r="K204" t="str">
        <f t="shared" si="2"/>
        <v/>
      </c>
    </row>
    <row r="205" spans="1:11" ht="26.4" customHeight="1">
      <c r="A205" s="117" t="s">
        <v>375</v>
      </c>
      <c r="B205" s="134" t="s">
        <v>426</v>
      </c>
      <c r="C205" s="117" t="s">
        <v>14</v>
      </c>
      <c r="D205" s="117" t="s">
        <v>427</v>
      </c>
      <c r="E205" s="303" t="s">
        <v>1365</v>
      </c>
      <c r="F205" s="303"/>
      <c r="G205" s="118" t="s">
        <v>378</v>
      </c>
      <c r="H205" s="119">
        <v>5.6099999999999997E-2</v>
      </c>
      <c r="I205" s="120">
        <v>28.34</v>
      </c>
      <c r="J205" s="120">
        <v>1.58</v>
      </c>
      <c r="K205" t="str">
        <f t="shared" si="2"/>
        <v/>
      </c>
    </row>
    <row r="206" spans="1:11" ht="14.4" customHeight="1">
      <c r="A206" s="121" t="s">
        <v>383</v>
      </c>
      <c r="B206" s="135" t="s">
        <v>430</v>
      </c>
      <c r="C206" s="121" t="s">
        <v>14</v>
      </c>
      <c r="D206" s="121" t="s">
        <v>431</v>
      </c>
      <c r="E206" s="304" t="s">
        <v>386</v>
      </c>
      <c r="F206" s="304"/>
      <c r="G206" s="122" t="s">
        <v>22</v>
      </c>
      <c r="H206" s="123">
        <v>2.5000000000000001E-2</v>
      </c>
      <c r="I206" s="124">
        <v>21.8</v>
      </c>
      <c r="J206" s="124">
        <v>0.54</v>
      </c>
      <c r="K206" t="str">
        <f t="shared" si="2"/>
        <v/>
      </c>
    </row>
    <row r="207" spans="1:11" ht="26.4">
      <c r="A207" s="121" t="s">
        <v>383</v>
      </c>
      <c r="B207" s="135" t="s">
        <v>428</v>
      </c>
      <c r="C207" s="121" t="s">
        <v>14</v>
      </c>
      <c r="D207" s="121" t="s">
        <v>429</v>
      </c>
      <c r="E207" s="304" t="s">
        <v>386</v>
      </c>
      <c r="F207" s="304"/>
      <c r="G207" s="122" t="s">
        <v>77</v>
      </c>
      <c r="H207" s="123">
        <v>0.74299999999999999</v>
      </c>
      <c r="I207" s="124">
        <v>0.22</v>
      </c>
      <c r="J207" s="124">
        <v>0.16</v>
      </c>
      <c r="K207" t="str">
        <f t="shared" si="2"/>
        <v/>
      </c>
    </row>
    <row r="208" spans="1:11" ht="26.4">
      <c r="A208" s="125"/>
      <c r="B208" s="125"/>
      <c r="C208" s="125"/>
      <c r="D208" s="125"/>
      <c r="E208" s="125" t="s">
        <v>982</v>
      </c>
      <c r="F208" s="126">
        <v>1.47</v>
      </c>
      <c r="G208" s="125" t="s">
        <v>983</v>
      </c>
      <c r="H208" s="126">
        <v>0</v>
      </c>
      <c r="I208" s="125" t="s">
        <v>393</v>
      </c>
      <c r="J208" s="126">
        <v>1.47</v>
      </c>
      <c r="K208" t="str">
        <f t="shared" ref="K208:K271" si="3">IF(J208=0,"FALSO","")</f>
        <v/>
      </c>
    </row>
    <row r="209" spans="1:11" ht="26.4">
      <c r="A209" s="125"/>
      <c r="B209" s="125"/>
      <c r="C209" s="125"/>
      <c r="D209" s="125"/>
      <c r="E209" s="125" t="s">
        <v>984</v>
      </c>
      <c r="F209" s="126">
        <v>2.95</v>
      </c>
      <c r="G209" s="125"/>
      <c r="H209" s="305" t="s">
        <v>985</v>
      </c>
      <c r="I209" s="305"/>
      <c r="J209" s="126">
        <v>14.91</v>
      </c>
      <c r="K209" t="str">
        <f t="shared" si="3"/>
        <v/>
      </c>
    </row>
    <row r="210" spans="1:11" ht="26.4" customHeight="1" thickBot="1">
      <c r="A210" s="127"/>
      <c r="B210" s="127"/>
      <c r="C210" s="127"/>
      <c r="D210" s="127"/>
      <c r="E210" s="127"/>
      <c r="F210" s="127"/>
      <c r="G210" s="127" t="s">
        <v>986</v>
      </c>
      <c r="H210" s="128" t="s">
        <v>1409</v>
      </c>
      <c r="I210" s="127" t="s">
        <v>394</v>
      </c>
      <c r="J210" s="129">
        <v>23848.55</v>
      </c>
      <c r="K210" t="str">
        <f t="shared" si="3"/>
        <v/>
      </c>
    </row>
    <row r="211" spans="1:11" ht="14.4" customHeight="1" thickTop="1">
      <c r="A211" s="130"/>
      <c r="B211" s="130"/>
      <c r="C211" s="130"/>
      <c r="D211" s="130"/>
      <c r="E211" s="130"/>
      <c r="F211" s="130"/>
      <c r="G211" s="130"/>
      <c r="H211" s="130"/>
      <c r="I211" s="130"/>
      <c r="J211" s="130"/>
      <c r="K211" t="str">
        <f t="shared" si="3"/>
        <v>FALSO</v>
      </c>
    </row>
    <row r="212" spans="1:11" ht="14.4" customHeight="1">
      <c r="A212" s="110" t="s">
        <v>105</v>
      </c>
      <c r="B212" s="111" t="s">
        <v>3</v>
      </c>
      <c r="C212" s="110" t="s">
        <v>4</v>
      </c>
      <c r="D212" s="110" t="s">
        <v>5</v>
      </c>
      <c r="E212" s="307" t="s">
        <v>373</v>
      </c>
      <c r="F212" s="307"/>
      <c r="G212" s="112" t="s">
        <v>6</v>
      </c>
      <c r="H212" s="111" t="s">
        <v>7</v>
      </c>
      <c r="I212" s="111" t="s">
        <v>8</v>
      </c>
      <c r="J212" s="111" t="s">
        <v>9</v>
      </c>
      <c r="K212" t="str">
        <f t="shared" si="3"/>
        <v/>
      </c>
    </row>
    <row r="213" spans="1:11" ht="14.4" customHeight="1">
      <c r="A213" s="113" t="s">
        <v>374</v>
      </c>
      <c r="B213" s="133" t="s">
        <v>315</v>
      </c>
      <c r="C213" s="113" t="s">
        <v>14</v>
      </c>
      <c r="D213" s="113" t="s">
        <v>316</v>
      </c>
      <c r="E213" s="306" t="s">
        <v>1399</v>
      </c>
      <c r="F213" s="306"/>
      <c r="G213" s="114" t="s">
        <v>22</v>
      </c>
      <c r="H213" s="115">
        <v>1</v>
      </c>
      <c r="I213" s="116">
        <v>13.79</v>
      </c>
      <c r="J213" s="116">
        <v>13.79</v>
      </c>
      <c r="K213" t="str">
        <f t="shared" si="3"/>
        <v/>
      </c>
    </row>
    <row r="214" spans="1:11" ht="14.4" customHeight="1">
      <c r="A214" s="117" t="s">
        <v>375</v>
      </c>
      <c r="B214" s="134" t="s">
        <v>426</v>
      </c>
      <c r="C214" s="117" t="s">
        <v>14</v>
      </c>
      <c r="D214" s="117" t="s">
        <v>427</v>
      </c>
      <c r="E214" s="303" t="s">
        <v>1365</v>
      </c>
      <c r="F214" s="303"/>
      <c r="G214" s="118" t="s">
        <v>378</v>
      </c>
      <c r="H214" s="119">
        <v>0.1069</v>
      </c>
      <c r="I214" s="120">
        <v>28.34</v>
      </c>
      <c r="J214" s="120">
        <v>3.02</v>
      </c>
      <c r="K214" t="str">
        <f t="shared" si="3"/>
        <v/>
      </c>
    </row>
    <row r="215" spans="1:11" ht="26.4" customHeight="1">
      <c r="A215" s="117" t="s">
        <v>375</v>
      </c>
      <c r="B215" s="134" t="s">
        <v>424</v>
      </c>
      <c r="C215" s="117" t="s">
        <v>14</v>
      </c>
      <c r="D215" s="117" t="s">
        <v>425</v>
      </c>
      <c r="E215" s="303" t="s">
        <v>1365</v>
      </c>
      <c r="F215" s="303"/>
      <c r="G215" s="118" t="s">
        <v>378</v>
      </c>
      <c r="H215" s="119">
        <v>1.7500000000000002E-2</v>
      </c>
      <c r="I215" s="120">
        <v>23.94</v>
      </c>
      <c r="J215" s="120">
        <v>0.41</v>
      </c>
      <c r="K215" t="str">
        <f t="shared" si="3"/>
        <v/>
      </c>
    </row>
    <row r="216" spans="1:11" ht="14.4" customHeight="1">
      <c r="A216" s="117" t="s">
        <v>375</v>
      </c>
      <c r="B216" s="134" t="s">
        <v>438</v>
      </c>
      <c r="C216" s="117" t="s">
        <v>14</v>
      </c>
      <c r="D216" s="117" t="s">
        <v>439</v>
      </c>
      <c r="E216" s="303" t="s">
        <v>1399</v>
      </c>
      <c r="F216" s="303"/>
      <c r="G216" s="118" t="s">
        <v>22</v>
      </c>
      <c r="H216" s="119">
        <v>1</v>
      </c>
      <c r="I216" s="120">
        <v>9.56</v>
      </c>
      <c r="J216" s="120">
        <v>9.56</v>
      </c>
      <c r="K216" t="str">
        <f t="shared" si="3"/>
        <v/>
      </c>
    </row>
    <row r="217" spans="1:11" ht="14.4" customHeight="1">
      <c r="A217" s="121" t="s">
        <v>383</v>
      </c>
      <c r="B217" s="135" t="s">
        <v>428</v>
      </c>
      <c r="C217" s="121" t="s">
        <v>14</v>
      </c>
      <c r="D217" s="121" t="s">
        <v>429</v>
      </c>
      <c r="E217" s="304" t="s">
        <v>386</v>
      </c>
      <c r="F217" s="304"/>
      <c r="G217" s="122" t="s">
        <v>77</v>
      </c>
      <c r="H217" s="123">
        <v>1.19</v>
      </c>
      <c r="I217" s="124">
        <v>0.22</v>
      </c>
      <c r="J217" s="124">
        <v>0.26</v>
      </c>
      <c r="K217" t="str">
        <f t="shared" si="3"/>
        <v/>
      </c>
    </row>
    <row r="218" spans="1:11" ht="26.4">
      <c r="A218" s="121" t="s">
        <v>383</v>
      </c>
      <c r="B218" s="135" t="s">
        <v>430</v>
      </c>
      <c r="C218" s="121" t="s">
        <v>14</v>
      </c>
      <c r="D218" s="121" t="s">
        <v>431</v>
      </c>
      <c r="E218" s="304" t="s">
        <v>386</v>
      </c>
      <c r="F218" s="304"/>
      <c r="G218" s="122" t="s">
        <v>22</v>
      </c>
      <c r="H218" s="123">
        <v>2.5000000000000001E-2</v>
      </c>
      <c r="I218" s="124">
        <v>21.8</v>
      </c>
      <c r="J218" s="124">
        <v>0.54</v>
      </c>
      <c r="K218" t="str">
        <f t="shared" si="3"/>
        <v/>
      </c>
    </row>
    <row r="219" spans="1:11" ht="26.4">
      <c r="A219" s="125"/>
      <c r="B219" s="125"/>
      <c r="C219" s="125"/>
      <c r="D219" s="125"/>
      <c r="E219" s="125" t="s">
        <v>982</v>
      </c>
      <c r="F219" s="126">
        <v>3.41</v>
      </c>
      <c r="G219" s="125" t="s">
        <v>983</v>
      </c>
      <c r="H219" s="126">
        <v>0</v>
      </c>
      <c r="I219" s="125" t="s">
        <v>393</v>
      </c>
      <c r="J219" s="126">
        <v>3.41</v>
      </c>
      <c r="K219" t="str">
        <f t="shared" si="3"/>
        <v/>
      </c>
    </row>
    <row r="220" spans="1:11" ht="26.4">
      <c r="A220" s="125"/>
      <c r="B220" s="125"/>
      <c r="C220" s="125"/>
      <c r="D220" s="125"/>
      <c r="E220" s="125" t="s">
        <v>984</v>
      </c>
      <c r="F220" s="126">
        <v>3.4</v>
      </c>
      <c r="G220" s="125"/>
      <c r="H220" s="305" t="s">
        <v>985</v>
      </c>
      <c r="I220" s="305"/>
      <c r="J220" s="126">
        <v>17.190000000000001</v>
      </c>
      <c r="K220" t="str">
        <f t="shared" si="3"/>
        <v/>
      </c>
    </row>
    <row r="221" spans="1:11" ht="26.4" customHeight="1" thickBot="1">
      <c r="A221" s="127"/>
      <c r="B221" s="127"/>
      <c r="C221" s="127"/>
      <c r="D221" s="127"/>
      <c r="E221" s="127"/>
      <c r="F221" s="127"/>
      <c r="G221" s="127" t="s">
        <v>986</v>
      </c>
      <c r="H221" s="128" t="s">
        <v>1410</v>
      </c>
      <c r="I221" s="127" t="s">
        <v>394</v>
      </c>
      <c r="J221" s="129">
        <v>11190.69</v>
      </c>
      <c r="K221" t="str">
        <f t="shared" si="3"/>
        <v/>
      </c>
    </row>
    <row r="222" spans="1:11" ht="14.4" customHeight="1" thickTop="1">
      <c r="A222" s="130"/>
      <c r="B222" s="130"/>
      <c r="C222" s="130"/>
      <c r="D222" s="130"/>
      <c r="E222" s="130"/>
      <c r="F222" s="130"/>
      <c r="G222" s="130"/>
      <c r="H222" s="130"/>
      <c r="I222" s="130"/>
      <c r="J222" s="130"/>
      <c r="K222" t="str">
        <f t="shared" si="3"/>
        <v>FALSO</v>
      </c>
    </row>
    <row r="223" spans="1:11" ht="14.4" customHeight="1">
      <c r="A223" s="110" t="s">
        <v>106</v>
      </c>
      <c r="B223" s="111" t="s">
        <v>3</v>
      </c>
      <c r="C223" s="110" t="s">
        <v>4</v>
      </c>
      <c r="D223" s="110" t="s">
        <v>5</v>
      </c>
      <c r="E223" s="307" t="s">
        <v>373</v>
      </c>
      <c r="F223" s="307"/>
      <c r="G223" s="112" t="s">
        <v>6</v>
      </c>
      <c r="H223" s="111" t="s">
        <v>7</v>
      </c>
      <c r="I223" s="111" t="s">
        <v>8</v>
      </c>
      <c r="J223" s="111" t="s">
        <v>9</v>
      </c>
      <c r="K223" t="str">
        <f t="shared" si="3"/>
        <v/>
      </c>
    </row>
    <row r="224" spans="1:11" ht="14.4" customHeight="1">
      <c r="A224" s="113" t="s">
        <v>374</v>
      </c>
      <c r="B224" s="133" t="s">
        <v>311</v>
      </c>
      <c r="C224" s="113" t="s">
        <v>14</v>
      </c>
      <c r="D224" s="113" t="s">
        <v>312</v>
      </c>
      <c r="E224" s="306" t="s">
        <v>412</v>
      </c>
      <c r="F224" s="306"/>
      <c r="G224" s="114" t="s">
        <v>12</v>
      </c>
      <c r="H224" s="115">
        <v>1</v>
      </c>
      <c r="I224" s="116">
        <v>75.64</v>
      </c>
      <c r="J224" s="116">
        <v>75.64</v>
      </c>
      <c r="K224" t="str">
        <f t="shared" si="3"/>
        <v/>
      </c>
    </row>
    <row r="225" spans="1:11" ht="14.4" customHeight="1">
      <c r="A225" s="117" t="s">
        <v>375</v>
      </c>
      <c r="B225" s="134" t="s">
        <v>442</v>
      </c>
      <c r="C225" s="117" t="s">
        <v>14</v>
      </c>
      <c r="D225" s="117" t="s">
        <v>443</v>
      </c>
      <c r="E225" s="303" t="s">
        <v>1365</v>
      </c>
      <c r="F225" s="303"/>
      <c r="G225" s="118" t="s">
        <v>378</v>
      </c>
      <c r="H225" s="119">
        <v>0.47699999999999998</v>
      </c>
      <c r="I225" s="120">
        <v>23.76</v>
      </c>
      <c r="J225" s="120">
        <v>11.33</v>
      </c>
      <c r="K225" t="str">
        <f t="shared" si="3"/>
        <v/>
      </c>
    </row>
    <row r="226" spans="1:11" ht="26.4" customHeight="1">
      <c r="A226" s="117" t="s">
        <v>375</v>
      </c>
      <c r="B226" s="134" t="s">
        <v>376</v>
      </c>
      <c r="C226" s="117" t="s">
        <v>14</v>
      </c>
      <c r="D226" s="117" t="s">
        <v>377</v>
      </c>
      <c r="E226" s="303" t="s">
        <v>1365</v>
      </c>
      <c r="F226" s="303"/>
      <c r="G226" s="118" t="s">
        <v>378</v>
      </c>
      <c r="H226" s="119">
        <v>1.0880000000000001</v>
      </c>
      <c r="I226" s="120">
        <v>28.12</v>
      </c>
      <c r="J226" s="120">
        <v>30.59</v>
      </c>
      <c r="K226" t="str">
        <f t="shared" si="3"/>
        <v/>
      </c>
    </row>
    <row r="227" spans="1:11" ht="14.4" customHeight="1">
      <c r="A227" s="117" t="s">
        <v>375</v>
      </c>
      <c r="B227" s="134" t="s">
        <v>444</v>
      </c>
      <c r="C227" s="117" t="s">
        <v>14</v>
      </c>
      <c r="D227" s="117" t="s">
        <v>445</v>
      </c>
      <c r="E227" s="303" t="s">
        <v>1367</v>
      </c>
      <c r="F227" s="303"/>
      <c r="G227" s="118" t="s">
        <v>415</v>
      </c>
      <c r="H227" s="119">
        <v>5.2999999999999999E-2</v>
      </c>
      <c r="I227" s="120">
        <v>27.63</v>
      </c>
      <c r="J227" s="120">
        <v>1.46</v>
      </c>
      <c r="K227" t="str">
        <f t="shared" si="3"/>
        <v/>
      </c>
    </row>
    <row r="228" spans="1:11" ht="14.4" customHeight="1">
      <c r="A228" s="117" t="s">
        <v>375</v>
      </c>
      <c r="B228" s="134" t="s">
        <v>440</v>
      </c>
      <c r="C228" s="117" t="s">
        <v>14</v>
      </c>
      <c r="D228" s="117" t="s">
        <v>441</v>
      </c>
      <c r="E228" s="303" t="s">
        <v>1367</v>
      </c>
      <c r="F228" s="303"/>
      <c r="G228" s="118" t="s">
        <v>410</v>
      </c>
      <c r="H228" s="119">
        <v>1.2999999999999999E-2</v>
      </c>
      <c r="I228" s="120">
        <v>29.29</v>
      </c>
      <c r="J228" s="120">
        <v>0.38</v>
      </c>
      <c r="K228" t="str">
        <f t="shared" si="3"/>
        <v/>
      </c>
    </row>
    <row r="229" spans="1:11" ht="15" customHeight="1">
      <c r="A229" s="121" t="s">
        <v>383</v>
      </c>
      <c r="B229" s="135" t="s">
        <v>449</v>
      </c>
      <c r="C229" s="121" t="s">
        <v>14</v>
      </c>
      <c r="D229" s="121" t="s">
        <v>450</v>
      </c>
      <c r="E229" s="304" t="s">
        <v>386</v>
      </c>
      <c r="F229" s="304"/>
      <c r="G229" s="122" t="s">
        <v>22</v>
      </c>
      <c r="H229" s="123">
        <v>2.5999999999999999E-2</v>
      </c>
      <c r="I229" s="124">
        <v>17.34</v>
      </c>
      <c r="J229" s="124">
        <v>0.45</v>
      </c>
      <c r="K229" t="str">
        <f t="shared" si="3"/>
        <v/>
      </c>
    </row>
    <row r="230" spans="1:11" ht="14.4" customHeight="1">
      <c r="A230" s="121" t="s">
        <v>383</v>
      </c>
      <c r="B230" s="135" t="s">
        <v>457</v>
      </c>
      <c r="C230" s="121" t="s">
        <v>14</v>
      </c>
      <c r="D230" s="121" t="s">
        <v>458</v>
      </c>
      <c r="E230" s="304" t="s">
        <v>386</v>
      </c>
      <c r="F230" s="304"/>
      <c r="G230" s="122" t="s">
        <v>16</v>
      </c>
      <c r="H230" s="123">
        <v>1.1339999999999999</v>
      </c>
      <c r="I230" s="124">
        <v>18.71</v>
      </c>
      <c r="J230" s="124">
        <v>21.21</v>
      </c>
      <c r="K230" t="str">
        <f t="shared" si="3"/>
        <v/>
      </c>
    </row>
    <row r="231" spans="1:11" ht="14.4" customHeight="1">
      <c r="A231" s="121" t="s">
        <v>383</v>
      </c>
      <c r="B231" s="135" t="s">
        <v>451</v>
      </c>
      <c r="C231" s="121" t="s">
        <v>14</v>
      </c>
      <c r="D231" s="121" t="s">
        <v>452</v>
      </c>
      <c r="E231" s="304" t="s">
        <v>386</v>
      </c>
      <c r="F231" s="304"/>
      <c r="G231" s="122" t="s">
        <v>16</v>
      </c>
      <c r="H231" s="123">
        <v>0.54700000000000004</v>
      </c>
      <c r="I231" s="124">
        <v>3.95</v>
      </c>
      <c r="J231" s="124">
        <v>2.16</v>
      </c>
      <c r="K231" t="str">
        <f t="shared" si="3"/>
        <v/>
      </c>
    </row>
    <row r="232" spans="1:11" ht="14.4" customHeight="1">
      <c r="A232" s="121" t="s">
        <v>383</v>
      </c>
      <c r="B232" s="135" t="s">
        <v>453</v>
      </c>
      <c r="C232" s="121" t="s">
        <v>14</v>
      </c>
      <c r="D232" s="121" t="s">
        <v>454</v>
      </c>
      <c r="E232" s="304" t="s">
        <v>386</v>
      </c>
      <c r="F232" s="304"/>
      <c r="G232" s="122" t="s">
        <v>16</v>
      </c>
      <c r="H232" s="123">
        <v>0.60499999999999998</v>
      </c>
      <c r="I232" s="124">
        <v>11.28</v>
      </c>
      <c r="J232" s="124">
        <v>6.82</v>
      </c>
      <c r="K232" t="str">
        <f t="shared" si="3"/>
        <v/>
      </c>
    </row>
    <row r="233" spans="1:11" ht="14.4" customHeight="1">
      <c r="A233" s="121" t="s">
        <v>383</v>
      </c>
      <c r="B233" s="135" t="s">
        <v>446</v>
      </c>
      <c r="C233" s="121" t="s">
        <v>14</v>
      </c>
      <c r="D233" s="121" t="s">
        <v>447</v>
      </c>
      <c r="E233" s="304" t="s">
        <v>386</v>
      </c>
      <c r="F233" s="304"/>
      <c r="G233" s="122" t="s">
        <v>448</v>
      </c>
      <c r="H233" s="123">
        <v>1.67E-2</v>
      </c>
      <c r="I233" s="124">
        <v>7.96</v>
      </c>
      <c r="J233" s="124">
        <v>0.13</v>
      </c>
      <c r="K233" t="str">
        <f t="shared" si="3"/>
        <v/>
      </c>
    </row>
    <row r="234" spans="1:11" ht="26.4" customHeight="1">
      <c r="A234" s="121" t="s">
        <v>383</v>
      </c>
      <c r="B234" s="135" t="s">
        <v>455</v>
      </c>
      <c r="C234" s="121" t="s">
        <v>14</v>
      </c>
      <c r="D234" s="121" t="s">
        <v>456</v>
      </c>
      <c r="E234" s="304" t="s">
        <v>386</v>
      </c>
      <c r="F234" s="304"/>
      <c r="G234" s="122" t="s">
        <v>22</v>
      </c>
      <c r="H234" s="123">
        <v>5.2999999999999999E-2</v>
      </c>
      <c r="I234" s="124">
        <v>21</v>
      </c>
      <c r="J234" s="124">
        <v>1.1100000000000001</v>
      </c>
      <c r="K234" t="str">
        <f t="shared" si="3"/>
        <v/>
      </c>
    </row>
    <row r="235" spans="1:11" ht="26.4" customHeight="1">
      <c r="A235" s="125"/>
      <c r="B235" s="125"/>
      <c r="C235" s="125"/>
      <c r="D235" s="125"/>
      <c r="E235" s="125" t="s">
        <v>982</v>
      </c>
      <c r="F235" s="126">
        <v>28.1</v>
      </c>
      <c r="G235" s="125" t="s">
        <v>983</v>
      </c>
      <c r="H235" s="126">
        <v>0</v>
      </c>
      <c r="I235" s="125" t="s">
        <v>393</v>
      </c>
      <c r="J235" s="126">
        <v>28.1</v>
      </c>
      <c r="K235" t="str">
        <f t="shared" si="3"/>
        <v/>
      </c>
    </row>
    <row r="236" spans="1:11" ht="14.4" customHeight="1">
      <c r="A236" s="125"/>
      <c r="B236" s="125"/>
      <c r="C236" s="125"/>
      <c r="D236" s="125"/>
      <c r="E236" s="125" t="s">
        <v>984</v>
      </c>
      <c r="F236" s="126">
        <v>18.649999999999999</v>
      </c>
      <c r="G236" s="125"/>
      <c r="H236" s="305" t="s">
        <v>985</v>
      </c>
      <c r="I236" s="305"/>
      <c r="J236" s="126">
        <v>94.29</v>
      </c>
      <c r="K236" t="str">
        <f t="shared" si="3"/>
        <v/>
      </c>
    </row>
    <row r="237" spans="1:11" ht="14.4" customHeight="1" thickBot="1">
      <c r="A237" s="127"/>
      <c r="B237" s="127"/>
      <c r="C237" s="127"/>
      <c r="D237" s="127"/>
      <c r="E237" s="127"/>
      <c r="F237" s="127"/>
      <c r="G237" s="127" t="s">
        <v>986</v>
      </c>
      <c r="H237" s="128" t="s">
        <v>1411</v>
      </c>
      <c r="I237" s="127" t="s">
        <v>394</v>
      </c>
      <c r="J237" s="129">
        <v>59412.13</v>
      </c>
      <c r="K237" t="str">
        <f t="shared" si="3"/>
        <v/>
      </c>
    </row>
    <row r="238" spans="1:11" ht="14.4" customHeight="1" thickTop="1">
      <c r="A238" s="130"/>
      <c r="B238" s="130"/>
      <c r="C238" s="130"/>
      <c r="D238" s="130"/>
      <c r="E238" s="130"/>
      <c r="F238" s="130"/>
      <c r="G238" s="130"/>
      <c r="H238" s="130"/>
      <c r="I238" s="130"/>
      <c r="J238" s="130"/>
      <c r="K238" t="str">
        <f t="shared" si="3"/>
        <v>FALSO</v>
      </c>
    </row>
    <row r="239" spans="1:11" ht="14.4" customHeight="1">
      <c r="A239" s="110" t="s">
        <v>108</v>
      </c>
      <c r="B239" s="111" t="s">
        <v>3</v>
      </c>
      <c r="C239" s="110" t="s">
        <v>4</v>
      </c>
      <c r="D239" s="110" t="s">
        <v>5</v>
      </c>
      <c r="E239" s="307" t="s">
        <v>373</v>
      </c>
      <c r="F239" s="307"/>
      <c r="G239" s="112" t="s">
        <v>6</v>
      </c>
      <c r="H239" s="111" t="s">
        <v>7</v>
      </c>
      <c r="I239" s="111" t="s">
        <v>8</v>
      </c>
      <c r="J239" s="111" t="s">
        <v>9</v>
      </c>
      <c r="K239" t="str">
        <f t="shared" si="3"/>
        <v/>
      </c>
    </row>
    <row r="240" spans="1:11" ht="14.4" customHeight="1">
      <c r="A240" s="113" t="s">
        <v>374</v>
      </c>
      <c r="B240" s="133" t="s">
        <v>313</v>
      </c>
      <c r="C240" s="113" t="s">
        <v>14</v>
      </c>
      <c r="D240" s="113" t="s">
        <v>314</v>
      </c>
      <c r="E240" s="306" t="s">
        <v>1399</v>
      </c>
      <c r="F240" s="306"/>
      <c r="G240" s="114" t="s">
        <v>22</v>
      </c>
      <c r="H240" s="115">
        <v>1</v>
      </c>
      <c r="I240" s="116">
        <v>11.96</v>
      </c>
      <c r="J240" s="116">
        <v>11.96</v>
      </c>
      <c r="K240" t="str">
        <f t="shared" si="3"/>
        <v/>
      </c>
    </row>
    <row r="241" spans="1:11" ht="14.4" customHeight="1">
      <c r="A241" s="117" t="s">
        <v>375</v>
      </c>
      <c r="B241" s="134" t="s">
        <v>424</v>
      </c>
      <c r="C241" s="117" t="s">
        <v>14</v>
      </c>
      <c r="D241" s="117" t="s">
        <v>425</v>
      </c>
      <c r="E241" s="303" t="s">
        <v>1365</v>
      </c>
      <c r="F241" s="303"/>
      <c r="G241" s="118" t="s">
        <v>378</v>
      </c>
      <c r="H241" s="119">
        <v>9.1999999999999998E-3</v>
      </c>
      <c r="I241" s="120">
        <v>23.94</v>
      </c>
      <c r="J241" s="120">
        <v>0.22</v>
      </c>
      <c r="K241" t="str">
        <f t="shared" si="3"/>
        <v/>
      </c>
    </row>
    <row r="242" spans="1:11" ht="14.4" customHeight="1">
      <c r="A242" s="117" t="s">
        <v>375</v>
      </c>
      <c r="B242" s="134" t="s">
        <v>432</v>
      </c>
      <c r="C242" s="117" t="s">
        <v>14</v>
      </c>
      <c r="D242" s="117" t="s">
        <v>433</v>
      </c>
      <c r="E242" s="303" t="s">
        <v>1399</v>
      </c>
      <c r="F242" s="303"/>
      <c r="G242" s="118" t="s">
        <v>22</v>
      </c>
      <c r="H242" s="119">
        <v>1</v>
      </c>
      <c r="I242" s="120">
        <v>9.4600000000000009</v>
      </c>
      <c r="J242" s="120">
        <v>9.4600000000000009</v>
      </c>
      <c r="K242" t="str">
        <f t="shared" si="3"/>
        <v/>
      </c>
    </row>
    <row r="243" spans="1:11" ht="14.4" customHeight="1">
      <c r="A243" s="117" t="s">
        <v>375</v>
      </c>
      <c r="B243" s="134" t="s">
        <v>426</v>
      </c>
      <c r="C243" s="117" t="s">
        <v>14</v>
      </c>
      <c r="D243" s="117" t="s">
        <v>427</v>
      </c>
      <c r="E243" s="303" t="s">
        <v>1365</v>
      </c>
      <c r="F243" s="303"/>
      <c r="G243" s="118" t="s">
        <v>378</v>
      </c>
      <c r="H243" s="119">
        <v>5.6099999999999997E-2</v>
      </c>
      <c r="I243" s="120">
        <v>28.34</v>
      </c>
      <c r="J243" s="120">
        <v>1.58</v>
      </c>
      <c r="K243" t="str">
        <f t="shared" si="3"/>
        <v/>
      </c>
    </row>
    <row r="244" spans="1:11" ht="26.4" customHeight="1">
      <c r="A244" s="121" t="s">
        <v>383</v>
      </c>
      <c r="B244" s="135" t="s">
        <v>430</v>
      </c>
      <c r="C244" s="121" t="s">
        <v>14</v>
      </c>
      <c r="D244" s="121" t="s">
        <v>431</v>
      </c>
      <c r="E244" s="304" t="s">
        <v>386</v>
      </c>
      <c r="F244" s="304"/>
      <c r="G244" s="122" t="s">
        <v>22</v>
      </c>
      <c r="H244" s="123">
        <v>2.5000000000000001E-2</v>
      </c>
      <c r="I244" s="124">
        <v>21.8</v>
      </c>
      <c r="J244" s="124">
        <v>0.54</v>
      </c>
      <c r="K244" t="str">
        <f t="shared" si="3"/>
        <v/>
      </c>
    </row>
    <row r="245" spans="1:11" ht="26.4" customHeight="1">
      <c r="A245" s="121" t="s">
        <v>383</v>
      </c>
      <c r="B245" s="135" t="s">
        <v>428</v>
      </c>
      <c r="C245" s="121" t="s">
        <v>14</v>
      </c>
      <c r="D245" s="121" t="s">
        <v>429</v>
      </c>
      <c r="E245" s="304" t="s">
        <v>386</v>
      </c>
      <c r="F245" s="304"/>
      <c r="G245" s="122" t="s">
        <v>77</v>
      </c>
      <c r="H245" s="123">
        <v>0.74299999999999999</v>
      </c>
      <c r="I245" s="124">
        <v>0.22</v>
      </c>
      <c r="J245" s="124">
        <v>0.16</v>
      </c>
      <c r="K245" t="str">
        <f t="shared" si="3"/>
        <v/>
      </c>
    </row>
    <row r="246" spans="1:11" ht="14.4" customHeight="1">
      <c r="A246" s="125"/>
      <c r="B246" s="125"/>
      <c r="C246" s="125"/>
      <c r="D246" s="125"/>
      <c r="E246" s="125" t="s">
        <v>982</v>
      </c>
      <c r="F246" s="126">
        <v>1.47</v>
      </c>
      <c r="G246" s="125" t="s">
        <v>983</v>
      </c>
      <c r="H246" s="126">
        <v>0</v>
      </c>
      <c r="I246" s="125" t="s">
        <v>393</v>
      </c>
      <c r="J246" s="126">
        <v>1.47</v>
      </c>
      <c r="K246" t="str">
        <f t="shared" si="3"/>
        <v/>
      </c>
    </row>
    <row r="247" spans="1:11" ht="26.4" customHeight="1">
      <c r="A247" s="125"/>
      <c r="B247" s="125"/>
      <c r="C247" s="125"/>
      <c r="D247" s="125"/>
      <c r="E247" s="125" t="s">
        <v>984</v>
      </c>
      <c r="F247" s="126">
        <v>2.95</v>
      </c>
      <c r="G247" s="125"/>
      <c r="H247" s="305" t="s">
        <v>985</v>
      </c>
      <c r="I247" s="305"/>
      <c r="J247" s="126">
        <v>14.91</v>
      </c>
      <c r="K247" t="str">
        <f t="shared" si="3"/>
        <v/>
      </c>
    </row>
    <row r="248" spans="1:11" ht="14.4" customHeight="1" thickBot="1">
      <c r="A248" s="127"/>
      <c r="B248" s="127"/>
      <c r="C248" s="127"/>
      <c r="D248" s="127"/>
      <c r="E248" s="127"/>
      <c r="F248" s="127"/>
      <c r="G248" s="127" t="s">
        <v>986</v>
      </c>
      <c r="H248" s="128" t="s">
        <v>1412</v>
      </c>
      <c r="I248" s="127" t="s">
        <v>394</v>
      </c>
      <c r="J248" s="129">
        <v>21358.58</v>
      </c>
      <c r="K248" t="str">
        <f t="shared" si="3"/>
        <v/>
      </c>
    </row>
    <row r="249" spans="1:11" ht="15" thickTop="1">
      <c r="A249" s="130"/>
      <c r="B249" s="130"/>
      <c r="C249" s="130"/>
      <c r="D249" s="130"/>
      <c r="E249" s="130"/>
      <c r="F249" s="130"/>
      <c r="G249" s="130"/>
      <c r="H249" s="130"/>
      <c r="I249" s="130"/>
      <c r="J249" s="130"/>
      <c r="K249" t="str">
        <f t="shared" si="3"/>
        <v>FALSO</v>
      </c>
    </row>
    <row r="250" spans="1:11">
      <c r="A250" s="110" t="s">
        <v>117</v>
      </c>
      <c r="B250" s="111" t="s">
        <v>3</v>
      </c>
      <c r="C250" s="110" t="s">
        <v>4</v>
      </c>
      <c r="D250" s="110" t="s">
        <v>5</v>
      </c>
      <c r="E250" s="307" t="s">
        <v>373</v>
      </c>
      <c r="F250" s="307"/>
      <c r="G250" s="112" t="s">
        <v>6</v>
      </c>
      <c r="H250" s="111" t="s">
        <v>7</v>
      </c>
      <c r="I250" s="111" t="s">
        <v>8</v>
      </c>
      <c r="J250" s="111" t="s">
        <v>9</v>
      </c>
      <c r="K250" t="str">
        <f t="shared" si="3"/>
        <v/>
      </c>
    </row>
    <row r="251" spans="1:11" ht="26.4" customHeight="1">
      <c r="A251" s="113" t="s">
        <v>374</v>
      </c>
      <c r="B251" s="133" t="s">
        <v>315</v>
      </c>
      <c r="C251" s="113" t="s">
        <v>14</v>
      </c>
      <c r="D251" s="113" t="s">
        <v>316</v>
      </c>
      <c r="E251" s="306" t="s">
        <v>1399</v>
      </c>
      <c r="F251" s="306"/>
      <c r="G251" s="114" t="s">
        <v>22</v>
      </c>
      <c r="H251" s="115">
        <v>1</v>
      </c>
      <c r="I251" s="116">
        <v>13.79</v>
      </c>
      <c r="J251" s="116">
        <v>13.79</v>
      </c>
      <c r="K251" t="str">
        <f t="shared" si="3"/>
        <v/>
      </c>
    </row>
    <row r="252" spans="1:11" ht="14.4" customHeight="1">
      <c r="A252" s="117" t="s">
        <v>375</v>
      </c>
      <c r="B252" s="134" t="s">
        <v>426</v>
      </c>
      <c r="C252" s="117" t="s">
        <v>14</v>
      </c>
      <c r="D252" s="117" t="s">
        <v>427</v>
      </c>
      <c r="E252" s="303" t="s">
        <v>1365</v>
      </c>
      <c r="F252" s="303"/>
      <c r="G252" s="118" t="s">
        <v>378</v>
      </c>
      <c r="H252" s="119">
        <v>0.1069</v>
      </c>
      <c r="I252" s="120">
        <v>28.34</v>
      </c>
      <c r="J252" s="120">
        <v>3.02</v>
      </c>
      <c r="K252" t="str">
        <f t="shared" si="3"/>
        <v/>
      </c>
    </row>
    <row r="253" spans="1:11" ht="14.4" customHeight="1">
      <c r="A253" s="117" t="s">
        <v>375</v>
      </c>
      <c r="B253" s="134" t="s">
        <v>424</v>
      </c>
      <c r="C253" s="117" t="s">
        <v>14</v>
      </c>
      <c r="D253" s="117" t="s">
        <v>425</v>
      </c>
      <c r="E253" s="303" t="s">
        <v>1365</v>
      </c>
      <c r="F253" s="303"/>
      <c r="G253" s="118" t="s">
        <v>378</v>
      </c>
      <c r="H253" s="119">
        <v>1.7500000000000002E-2</v>
      </c>
      <c r="I253" s="120">
        <v>23.94</v>
      </c>
      <c r="J253" s="120">
        <v>0.41</v>
      </c>
      <c r="K253" t="str">
        <f t="shared" si="3"/>
        <v/>
      </c>
    </row>
    <row r="254" spans="1:11" ht="14.4" customHeight="1">
      <c r="A254" s="117" t="s">
        <v>375</v>
      </c>
      <c r="B254" s="134" t="s">
        <v>438</v>
      </c>
      <c r="C254" s="117" t="s">
        <v>14</v>
      </c>
      <c r="D254" s="117" t="s">
        <v>439</v>
      </c>
      <c r="E254" s="303" t="s">
        <v>1399</v>
      </c>
      <c r="F254" s="303"/>
      <c r="G254" s="118" t="s">
        <v>22</v>
      </c>
      <c r="H254" s="119">
        <v>1</v>
      </c>
      <c r="I254" s="120">
        <v>9.56</v>
      </c>
      <c r="J254" s="120">
        <v>9.56</v>
      </c>
      <c r="K254" t="str">
        <f t="shared" si="3"/>
        <v/>
      </c>
    </row>
    <row r="255" spans="1:11" ht="26.4">
      <c r="A255" s="121" t="s">
        <v>383</v>
      </c>
      <c r="B255" s="135" t="s">
        <v>428</v>
      </c>
      <c r="C255" s="121" t="s">
        <v>14</v>
      </c>
      <c r="D255" s="121" t="s">
        <v>429</v>
      </c>
      <c r="E255" s="304" t="s">
        <v>386</v>
      </c>
      <c r="F255" s="304"/>
      <c r="G255" s="122" t="s">
        <v>77</v>
      </c>
      <c r="H255" s="123">
        <v>1.19</v>
      </c>
      <c r="I255" s="124">
        <v>0.22</v>
      </c>
      <c r="J255" s="124">
        <v>0.26</v>
      </c>
      <c r="K255" t="str">
        <f t="shared" si="3"/>
        <v/>
      </c>
    </row>
    <row r="256" spans="1:11" ht="26.4">
      <c r="A256" s="121" t="s">
        <v>383</v>
      </c>
      <c r="B256" s="135" t="s">
        <v>430</v>
      </c>
      <c r="C256" s="121" t="s">
        <v>14</v>
      </c>
      <c r="D256" s="121" t="s">
        <v>431</v>
      </c>
      <c r="E256" s="304" t="s">
        <v>386</v>
      </c>
      <c r="F256" s="304"/>
      <c r="G256" s="122" t="s">
        <v>22</v>
      </c>
      <c r="H256" s="123">
        <v>2.5000000000000001E-2</v>
      </c>
      <c r="I256" s="124">
        <v>21.8</v>
      </c>
      <c r="J256" s="124">
        <v>0.54</v>
      </c>
      <c r="K256" t="str">
        <f t="shared" si="3"/>
        <v/>
      </c>
    </row>
    <row r="257" spans="1:11" ht="26.4">
      <c r="A257" s="125"/>
      <c r="B257" s="125"/>
      <c r="C257" s="125"/>
      <c r="D257" s="125"/>
      <c r="E257" s="125" t="s">
        <v>982</v>
      </c>
      <c r="F257" s="126">
        <v>3.41</v>
      </c>
      <c r="G257" s="125" t="s">
        <v>983</v>
      </c>
      <c r="H257" s="126">
        <v>0</v>
      </c>
      <c r="I257" s="125" t="s">
        <v>393</v>
      </c>
      <c r="J257" s="126">
        <v>3.41</v>
      </c>
      <c r="K257" t="str">
        <f t="shared" si="3"/>
        <v/>
      </c>
    </row>
    <row r="258" spans="1:11" ht="53.4" customHeight="1">
      <c r="A258" s="125"/>
      <c r="B258" s="125"/>
      <c r="C258" s="125"/>
      <c r="D258" s="125"/>
      <c r="E258" s="125" t="s">
        <v>984</v>
      </c>
      <c r="F258" s="126">
        <v>3.4</v>
      </c>
      <c r="G258" s="125"/>
      <c r="H258" s="305" t="s">
        <v>985</v>
      </c>
      <c r="I258" s="305"/>
      <c r="J258" s="126">
        <v>17.190000000000001</v>
      </c>
      <c r="K258" t="str">
        <f t="shared" si="3"/>
        <v/>
      </c>
    </row>
    <row r="259" spans="1:11" ht="14.4" customHeight="1" thickBot="1">
      <c r="A259" s="127"/>
      <c r="B259" s="127"/>
      <c r="C259" s="127"/>
      <c r="D259" s="127"/>
      <c r="E259" s="127"/>
      <c r="F259" s="127"/>
      <c r="G259" s="127" t="s">
        <v>986</v>
      </c>
      <c r="H259" s="128" t="s">
        <v>1413</v>
      </c>
      <c r="I259" s="127" t="s">
        <v>394</v>
      </c>
      <c r="J259" s="129">
        <v>11740.77</v>
      </c>
      <c r="K259" t="str">
        <f t="shared" si="3"/>
        <v/>
      </c>
    </row>
    <row r="260" spans="1:11" ht="26.4" customHeight="1" thickTop="1">
      <c r="A260" s="130"/>
      <c r="B260" s="130"/>
      <c r="C260" s="130"/>
      <c r="D260" s="130"/>
      <c r="E260" s="130"/>
      <c r="F260" s="130"/>
      <c r="G260" s="130"/>
      <c r="H260" s="130"/>
      <c r="I260" s="130"/>
      <c r="J260" s="130"/>
      <c r="K260" t="str">
        <f t="shared" si="3"/>
        <v>FALSO</v>
      </c>
    </row>
    <row r="261" spans="1:11" ht="14.4" customHeight="1">
      <c r="A261" s="110" t="s">
        <v>124</v>
      </c>
      <c r="B261" s="111" t="s">
        <v>3</v>
      </c>
      <c r="C261" s="110" t="s">
        <v>4</v>
      </c>
      <c r="D261" s="110" t="s">
        <v>5</v>
      </c>
      <c r="E261" s="307" t="s">
        <v>373</v>
      </c>
      <c r="F261" s="307"/>
      <c r="G261" s="112" t="s">
        <v>6</v>
      </c>
      <c r="H261" s="111" t="s">
        <v>7</v>
      </c>
      <c r="I261" s="111" t="s">
        <v>8</v>
      </c>
      <c r="J261" s="111" t="s">
        <v>9</v>
      </c>
      <c r="K261" t="str">
        <f t="shared" si="3"/>
        <v/>
      </c>
    </row>
    <row r="262" spans="1:11" ht="14.4" customHeight="1">
      <c r="A262" s="113" t="s">
        <v>374</v>
      </c>
      <c r="B262" s="133" t="s">
        <v>999</v>
      </c>
      <c r="C262" s="113" t="s">
        <v>11</v>
      </c>
      <c r="D262" s="113" t="s">
        <v>978</v>
      </c>
      <c r="E262" s="306">
        <v>0</v>
      </c>
      <c r="F262" s="306"/>
      <c r="G262" s="114" t="s">
        <v>12</v>
      </c>
      <c r="H262" s="115">
        <v>1</v>
      </c>
      <c r="I262" s="116">
        <v>159.03</v>
      </c>
      <c r="J262" s="116">
        <v>159.03</v>
      </c>
      <c r="K262" t="str">
        <f t="shared" si="3"/>
        <v/>
      </c>
    </row>
    <row r="263" spans="1:11" ht="14.4" customHeight="1">
      <c r="A263" s="117" t="s">
        <v>375</v>
      </c>
      <c r="B263" s="134" t="s">
        <v>466</v>
      </c>
      <c r="C263" s="117" t="s">
        <v>11</v>
      </c>
      <c r="D263" s="117" t="s">
        <v>419</v>
      </c>
      <c r="E263" s="303">
        <v>0</v>
      </c>
      <c r="F263" s="303"/>
      <c r="G263" s="118" t="s">
        <v>397</v>
      </c>
      <c r="H263" s="119">
        <v>0.5</v>
      </c>
      <c r="I263" s="120">
        <v>32.119999999999997</v>
      </c>
      <c r="J263" s="120">
        <v>16.059999999999999</v>
      </c>
      <c r="K263" t="str">
        <f t="shared" si="3"/>
        <v/>
      </c>
    </row>
    <row r="264" spans="1:11" ht="14.4" customHeight="1">
      <c r="A264" s="117" t="s">
        <v>375</v>
      </c>
      <c r="B264" s="134" t="s">
        <v>398</v>
      </c>
      <c r="C264" s="117" t="s">
        <v>11</v>
      </c>
      <c r="D264" s="117" t="s">
        <v>382</v>
      </c>
      <c r="E264" s="303">
        <v>0</v>
      </c>
      <c r="F264" s="303"/>
      <c r="G264" s="118" t="s">
        <v>397</v>
      </c>
      <c r="H264" s="119">
        <v>0.5</v>
      </c>
      <c r="I264" s="120">
        <v>26.13</v>
      </c>
      <c r="J264" s="120">
        <v>13.06</v>
      </c>
      <c r="K264" t="str">
        <f t="shared" si="3"/>
        <v/>
      </c>
    </row>
    <row r="265" spans="1:11">
      <c r="A265" s="117" t="s">
        <v>375</v>
      </c>
      <c r="B265" s="134" t="s">
        <v>464</v>
      </c>
      <c r="C265" s="117" t="s">
        <v>11</v>
      </c>
      <c r="D265" s="117" t="s">
        <v>465</v>
      </c>
      <c r="E265" s="303">
        <v>0</v>
      </c>
      <c r="F265" s="303"/>
      <c r="G265" s="118" t="s">
        <v>21</v>
      </c>
      <c r="H265" s="119">
        <v>6.13E-2</v>
      </c>
      <c r="I265" s="120">
        <v>963.34</v>
      </c>
      <c r="J265" s="120">
        <v>59.05</v>
      </c>
      <c r="K265" t="str">
        <f t="shared" si="3"/>
        <v/>
      </c>
    </row>
    <row r="266" spans="1:11">
      <c r="A266" s="121" t="s">
        <v>383</v>
      </c>
      <c r="B266" s="135" t="s">
        <v>467</v>
      </c>
      <c r="C266" s="121" t="s">
        <v>11</v>
      </c>
      <c r="D266" s="121" t="s">
        <v>468</v>
      </c>
      <c r="E266" s="304" t="s">
        <v>386</v>
      </c>
      <c r="F266" s="304"/>
      <c r="G266" s="122" t="s">
        <v>12</v>
      </c>
      <c r="H266" s="123">
        <v>1</v>
      </c>
      <c r="I266" s="124">
        <v>70.86</v>
      </c>
      <c r="J266" s="124">
        <v>70.86</v>
      </c>
      <c r="K266" t="str">
        <f t="shared" si="3"/>
        <v/>
      </c>
    </row>
    <row r="267" spans="1:11" ht="26.4">
      <c r="A267" s="125"/>
      <c r="B267" s="125"/>
      <c r="C267" s="125"/>
      <c r="D267" s="125"/>
      <c r="E267" s="125" t="s">
        <v>982</v>
      </c>
      <c r="F267" s="126">
        <v>32.65</v>
      </c>
      <c r="G267" s="125" t="s">
        <v>983</v>
      </c>
      <c r="H267" s="126">
        <v>0</v>
      </c>
      <c r="I267" s="125" t="s">
        <v>393</v>
      </c>
      <c r="J267" s="126">
        <v>32.65</v>
      </c>
      <c r="K267" t="str">
        <f t="shared" si="3"/>
        <v/>
      </c>
    </row>
    <row r="268" spans="1:11" ht="27" customHeight="1">
      <c r="A268" s="125"/>
      <c r="B268" s="125"/>
      <c r="C268" s="125"/>
      <c r="D268" s="125"/>
      <c r="E268" s="125" t="s">
        <v>984</v>
      </c>
      <c r="F268" s="126">
        <v>39.22</v>
      </c>
      <c r="G268" s="125"/>
      <c r="H268" s="305" t="s">
        <v>985</v>
      </c>
      <c r="I268" s="305"/>
      <c r="J268" s="126">
        <v>198.25</v>
      </c>
      <c r="K268" t="str">
        <f t="shared" si="3"/>
        <v/>
      </c>
    </row>
    <row r="269" spans="1:11" ht="27" customHeight="1" thickBot="1">
      <c r="A269" s="127"/>
      <c r="B269" s="127"/>
      <c r="C269" s="127"/>
      <c r="D269" s="127"/>
      <c r="E269" s="127"/>
      <c r="F269" s="127"/>
      <c r="G269" s="127" t="s">
        <v>986</v>
      </c>
      <c r="H269" s="128" t="s">
        <v>1414</v>
      </c>
      <c r="I269" s="127" t="s">
        <v>394</v>
      </c>
      <c r="J269" s="129">
        <v>266854.40999999997</v>
      </c>
      <c r="K269" t="str">
        <f t="shared" si="3"/>
        <v/>
      </c>
    </row>
    <row r="270" spans="1:11" ht="14.4" customHeight="1" thickTop="1">
      <c r="A270" s="130"/>
      <c r="B270" s="130"/>
      <c r="C270" s="130"/>
      <c r="D270" s="130"/>
      <c r="E270" s="130"/>
      <c r="F270" s="130"/>
      <c r="G270" s="130"/>
      <c r="H270" s="130"/>
      <c r="I270" s="130"/>
      <c r="J270" s="130"/>
      <c r="K270" t="str">
        <f t="shared" si="3"/>
        <v>FALSO</v>
      </c>
    </row>
    <row r="271" spans="1:11" ht="26.4" customHeight="1">
      <c r="A271" s="110" t="s">
        <v>213</v>
      </c>
      <c r="B271" s="111" t="s">
        <v>3</v>
      </c>
      <c r="C271" s="110" t="s">
        <v>4</v>
      </c>
      <c r="D271" s="110" t="s">
        <v>5</v>
      </c>
      <c r="E271" s="307" t="s">
        <v>373</v>
      </c>
      <c r="F271" s="307"/>
      <c r="G271" s="112" t="s">
        <v>6</v>
      </c>
      <c r="H271" s="111" t="s">
        <v>7</v>
      </c>
      <c r="I271" s="111" t="s">
        <v>8</v>
      </c>
      <c r="J271" s="111" t="s">
        <v>9</v>
      </c>
      <c r="K271" t="str">
        <f t="shared" si="3"/>
        <v/>
      </c>
    </row>
    <row r="272" spans="1:11" ht="14.4" customHeight="1">
      <c r="A272" s="113" t="s">
        <v>374</v>
      </c>
      <c r="B272" s="133" t="s">
        <v>341</v>
      </c>
      <c r="C272" s="113" t="s">
        <v>14</v>
      </c>
      <c r="D272" s="113" t="s">
        <v>342</v>
      </c>
      <c r="E272" s="306" t="s">
        <v>469</v>
      </c>
      <c r="F272" s="306"/>
      <c r="G272" s="114" t="s">
        <v>21</v>
      </c>
      <c r="H272" s="115">
        <v>1</v>
      </c>
      <c r="I272" s="116">
        <v>865.97</v>
      </c>
      <c r="J272" s="116">
        <v>865.97</v>
      </c>
      <c r="K272" t="str">
        <f t="shared" ref="K272:K335" si="4">IF(J272=0,"FALSO","")</f>
        <v/>
      </c>
    </row>
    <row r="273" spans="1:11" ht="14.4" customHeight="1">
      <c r="A273" s="117" t="s">
        <v>375</v>
      </c>
      <c r="B273" s="134" t="s">
        <v>418</v>
      </c>
      <c r="C273" s="117" t="s">
        <v>14</v>
      </c>
      <c r="D273" s="117" t="s">
        <v>419</v>
      </c>
      <c r="E273" s="303" t="s">
        <v>1365</v>
      </c>
      <c r="F273" s="303"/>
      <c r="G273" s="118" t="s">
        <v>378</v>
      </c>
      <c r="H273" s="119">
        <v>0.41499999999999998</v>
      </c>
      <c r="I273" s="120">
        <v>28.51</v>
      </c>
      <c r="J273" s="120">
        <v>11.83</v>
      </c>
      <c r="K273" t="str">
        <f t="shared" si="4"/>
        <v/>
      </c>
    </row>
    <row r="274" spans="1:11" ht="14.4" customHeight="1">
      <c r="A274" s="117" t="s">
        <v>375</v>
      </c>
      <c r="B274" s="134" t="s">
        <v>381</v>
      </c>
      <c r="C274" s="117" t="s">
        <v>14</v>
      </c>
      <c r="D274" s="117" t="s">
        <v>382</v>
      </c>
      <c r="E274" s="303" t="s">
        <v>1365</v>
      </c>
      <c r="F274" s="303"/>
      <c r="G274" s="118" t="s">
        <v>378</v>
      </c>
      <c r="H274" s="119">
        <v>0.17799999999999999</v>
      </c>
      <c r="I274" s="120">
        <v>23.48</v>
      </c>
      <c r="J274" s="120">
        <v>4.17</v>
      </c>
      <c r="K274" t="str">
        <f t="shared" si="4"/>
        <v/>
      </c>
    </row>
    <row r="275" spans="1:11" ht="14.4" customHeight="1">
      <c r="A275" s="117" t="s">
        <v>375</v>
      </c>
      <c r="B275" s="134" t="s">
        <v>376</v>
      </c>
      <c r="C275" s="117" t="s">
        <v>14</v>
      </c>
      <c r="D275" s="117" t="s">
        <v>377</v>
      </c>
      <c r="E275" s="303" t="s">
        <v>1365</v>
      </c>
      <c r="F275" s="303"/>
      <c r="G275" s="118" t="s">
        <v>378</v>
      </c>
      <c r="H275" s="119">
        <v>0.11899999999999999</v>
      </c>
      <c r="I275" s="120">
        <v>28.12</v>
      </c>
      <c r="J275" s="120">
        <v>3.34</v>
      </c>
      <c r="K275" t="str">
        <f t="shared" si="4"/>
        <v/>
      </c>
    </row>
    <row r="276" spans="1:11" ht="14.4" customHeight="1">
      <c r="A276" s="121" t="s">
        <v>383</v>
      </c>
      <c r="B276" s="135" t="s">
        <v>470</v>
      </c>
      <c r="C276" s="121" t="s">
        <v>14</v>
      </c>
      <c r="D276" s="121" t="s">
        <v>471</v>
      </c>
      <c r="E276" s="304" t="s">
        <v>386</v>
      </c>
      <c r="F276" s="304"/>
      <c r="G276" s="122" t="s">
        <v>21</v>
      </c>
      <c r="H276" s="123">
        <v>1.089</v>
      </c>
      <c r="I276" s="124">
        <v>777.44</v>
      </c>
      <c r="J276" s="124">
        <v>846.63</v>
      </c>
      <c r="K276" t="str">
        <f t="shared" si="4"/>
        <v/>
      </c>
    </row>
    <row r="277" spans="1:11" ht="26.4">
      <c r="A277" s="125"/>
      <c r="B277" s="125"/>
      <c r="C277" s="125"/>
      <c r="D277" s="125"/>
      <c r="E277" s="125" t="s">
        <v>982</v>
      </c>
      <c r="F277" s="126">
        <v>12.38</v>
      </c>
      <c r="G277" s="125" t="s">
        <v>983</v>
      </c>
      <c r="H277" s="126">
        <v>0</v>
      </c>
      <c r="I277" s="125" t="s">
        <v>393</v>
      </c>
      <c r="J277" s="126">
        <v>12.38</v>
      </c>
      <c r="K277" t="str">
        <f t="shared" si="4"/>
        <v/>
      </c>
    </row>
    <row r="278" spans="1:11" ht="26.4">
      <c r="A278" s="125"/>
      <c r="B278" s="125"/>
      <c r="C278" s="125"/>
      <c r="D278" s="125"/>
      <c r="E278" s="125" t="s">
        <v>984</v>
      </c>
      <c r="F278" s="126">
        <v>213.55</v>
      </c>
      <c r="G278" s="125"/>
      <c r="H278" s="305" t="s">
        <v>985</v>
      </c>
      <c r="I278" s="305"/>
      <c r="J278" s="126">
        <v>1079.52</v>
      </c>
      <c r="K278" t="str">
        <f t="shared" si="4"/>
        <v/>
      </c>
    </row>
    <row r="279" spans="1:11" ht="15" thickBot="1">
      <c r="A279" s="127"/>
      <c r="B279" s="127"/>
      <c r="C279" s="127"/>
      <c r="D279" s="127"/>
      <c r="E279" s="127"/>
      <c r="F279" s="127"/>
      <c r="G279" s="127" t="s">
        <v>986</v>
      </c>
      <c r="H279" s="128" t="s">
        <v>1415</v>
      </c>
      <c r="I279" s="127" t="s">
        <v>394</v>
      </c>
      <c r="J279" s="129">
        <v>53004.43</v>
      </c>
      <c r="K279" t="str">
        <f t="shared" si="4"/>
        <v/>
      </c>
    </row>
    <row r="280" spans="1:11" ht="15" thickTop="1">
      <c r="A280" s="130"/>
      <c r="B280" s="130"/>
      <c r="C280" s="130"/>
      <c r="D280" s="130"/>
      <c r="E280" s="130"/>
      <c r="F280" s="130"/>
      <c r="G280" s="130"/>
      <c r="H280" s="130"/>
      <c r="I280" s="130"/>
      <c r="J280" s="130"/>
      <c r="K280" t="str">
        <f t="shared" si="4"/>
        <v>FALSO</v>
      </c>
    </row>
    <row r="281" spans="1:11">
      <c r="A281" s="110" t="s">
        <v>220</v>
      </c>
      <c r="B281" s="111" t="s">
        <v>3</v>
      </c>
      <c r="C281" s="110" t="s">
        <v>4</v>
      </c>
      <c r="D281" s="110" t="s">
        <v>5</v>
      </c>
      <c r="E281" s="307" t="s">
        <v>373</v>
      </c>
      <c r="F281" s="307"/>
      <c r="G281" s="112" t="s">
        <v>6</v>
      </c>
      <c r="H281" s="111" t="s">
        <v>7</v>
      </c>
      <c r="I281" s="111" t="s">
        <v>8</v>
      </c>
      <c r="J281" s="111" t="s">
        <v>9</v>
      </c>
      <c r="K281" t="str">
        <f t="shared" si="4"/>
        <v/>
      </c>
    </row>
    <row r="282" spans="1:11" ht="26.4" customHeight="1">
      <c r="A282" s="113" t="s">
        <v>374</v>
      </c>
      <c r="B282" s="133" t="s">
        <v>311</v>
      </c>
      <c r="C282" s="113" t="s">
        <v>14</v>
      </c>
      <c r="D282" s="113" t="s">
        <v>312</v>
      </c>
      <c r="E282" s="306" t="s">
        <v>412</v>
      </c>
      <c r="F282" s="306"/>
      <c r="G282" s="114" t="s">
        <v>12</v>
      </c>
      <c r="H282" s="115">
        <v>1</v>
      </c>
      <c r="I282" s="116">
        <v>75.64</v>
      </c>
      <c r="J282" s="116">
        <v>75.64</v>
      </c>
      <c r="K282" t="str">
        <f t="shared" si="4"/>
        <v/>
      </c>
    </row>
    <row r="283" spans="1:11" ht="14.4" customHeight="1">
      <c r="A283" s="117" t="s">
        <v>375</v>
      </c>
      <c r="B283" s="134" t="s">
        <v>442</v>
      </c>
      <c r="C283" s="117" t="s">
        <v>14</v>
      </c>
      <c r="D283" s="117" t="s">
        <v>443</v>
      </c>
      <c r="E283" s="303" t="s">
        <v>1365</v>
      </c>
      <c r="F283" s="303"/>
      <c r="G283" s="118" t="s">
        <v>378</v>
      </c>
      <c r="H283" s="119">
        <v>0.47699999999999998</v>
      </c>
      <c r="I283" s="120">
        <v>23.76</v>
      </c>
      <c r="J283" s="120">
        <v>11.33</v>
      </c>
      <c r="K283" t="str">
        <f t="shared" si="4"/>
        <v/>
      </c>
    </row>
    <row r="284" spans="1:11" ht="26.4" customHeight="1">
      <c r="A284" s="117" t="s">
        <v>375</v>
      </c>
      <c r="B284" s="134" t="s">
        <v>376</v>
      </c>
      <c r="C284" s="117" t="s">
        <v>14</v>
      </c>
      <c r="D284" s="117" t="s">
        <v>377</v>
      </c>
      <c r="E284" s="303" t="s">
        <v>1365</v>
      </c>
      <c r="F284" s="303"/>
      <c r="G284" s="118" t="s">
        <v>378</v>
      </c>
      <c r="H284" s="119">
        <v>1.0880000000000001</v>
      </c>
      <c r="I284" s="120">
        <v>28.12</v>
      </c>
      <c r="J284" s="120">
        <v>30.59</v>
      </c>
      <c r="K284" t="str">
        <f t="shared" si="4"/>
        <v/>
      </c>
    </row>
    <row r="285" spans="1:11" ht="14.4" customHeight="1">
      <c r="A285" s="117" t="s">
        <v>375</v>
      </c>
      <c r="B285" s="134" t="s">
        <v>444</v>
      </c>
      <c r="C285" s="117" t="s">
        <v>14</v>
      </c>
      <c r="D285" s="117" t="s">
        <v>445</v>
      </c>
      <c r="E285" s="303" t="s">
        <v>1367</v>
      </c>
      <c r="F285" s="303"/>
      <c r="G285" s="118" t="s">
        <v>415</v>
      </c>
      <c r="H285" s="119">
        <v>5.2999999999999999E-2</v>
      </c>
      <c r="I285" s="120">
        <v>27.63</v>
      </c>
      <c r="J285" s="120">
        <v>1.46</v>
      </c>
      <c r="K285" t="str">
        <f t="shared" si="4"/>
        <v/>
      </c>
    </row>
    <row r="286" spans="1:11" ht="14.4" customHeight="1">
      <c r="A286" s="117" t="s">
        <v>375</v>
      </c>
      <c r="B286" s="134" t="s">
        <v>440</v>
      </c>
      <c r="C286" s="117" t="s">
        <v>14</v>
      </c>
      <c r="D286" s="117" t="s">
        <v>441</v>
      </c>
      <c r="E286" s="303" t="s">
        <v>1367</v>
      </c>
      <c r="F286" s="303"/>
      <c r="G286" s="118" t="s">
        <v>410</v>
      </c>
      <c r="H286" s="119">
        <v>1.2999999999999999E-2</v>
      </c>
      <c r="I286" s="120">
        <v>29.29</v>
      </c>
      <c r="J286" s="120">
        <v>0.38</v>
      </c>
      <c r="K286" t="str">
        <f t="shared" si="4"/>
        <v/>
      </c>
    </row>
    <row r="287" spans="1:11" ht="26.4" customHeight="1">
      <c r="A287" s="121" t="s">
        <v>383</v>
      </c>
      <c r="B287" s="135" t="s">
        <v>449</v>
      </c>
      <c r="C287" s="121" t="s">
        <v>14</v>
      </c>
      <c r="D287" s="121" t="s">
        <v>450</v>
      </c>
      <c r="E287" s="304" t="s">
        <v>386</v>
      </c>
      <c r="F287" s="304"/>
      <c r="G287" s="122" t="s">
        <v>22</v>
      </c>
      <c r="H287" s="123">
        <v>2.5999999999999999E-2</v>
      </c>
      <c r="I287" s="124">
        <v>17.34</v>
      </c>
      <c r="J287" s="124">
        <v>0.45</v>
      </c>
      <c r="K287" t="str">
        <f t="shared" si="4"/>
        <v/>
      </c>
    </row>
    <row r="288" spans="1:11" ht="26.4" customHeight="1">
      <c r="A288" s="121" t="s">
        <v>383</v>
      </c>
      <c r="B288" s="135" t="s">
        <v>457</v>
      </c>
      <c r="C288" s="121" t="s">
        <v>14</v>
      </c>
      <c r="D288" s="121" t="s">
        <v>458</v>
      </c>
      <c r="E288" s="304" t="s">
        <v>386</v>
      </c>
      <c r="F288" s="304"/>
      <c r="G288" s="122" t="s">
        <v>16</v>
      </c>
      <c r="H288" s="123">
        <v>1.1339999999999999</v>
      </c>
      <c r="I288" s="124">
        <v>18.71</v>
      </c>
      <c r="J288" s="124">
        <v>21.21</v>
      </c>
      <c r="K288" t="str">
        <f t="shared" si="4"/>
        <v/>
      </c>
    </row>
    <row r="289" spans="1:11" ht="14.4" customHeight="1">
      <c r="A289" s="121" t="s">
        <v>383</v>
      </c>
      <c r="B289" s="135" t="s">
        <v>451</v>
      </c>
      <c r="C289" s="121" t="s">
        <v>14</v>
      </c>
      <c r="D289" s="121" t="s">
        <v>452</v>
      </c>
      <c r="E289" s="304" t="s">
        <v>386</v>
      </c>
      <c r="F289" s="304"/>
      <c r="G289" s="122" t="s">
        <v>16</v>
      </c>
      <c r="H289" s="123">
        <v>0.54700000000000004</v>
      </c>
      <c r="I289" s="124">
        <v>3.95</v>
      </c>
      <c r="J289" s="124">
        <v>2.16</v>
      </c>
      <c r="K289" t="str">
        <f t="shared" si="4"/>
        <v/>
      </c>
    </row>
    <row r="290" spans="1:11" ht="14.4" customHeight="1">
      <c r="A290" s="121" t="s">
        <v>383</v>
      </c>
      <c r="B290" s="135" t="s">
        <v>453</v>
      </c>
      <c r="C290" s="121" t="s">
        <v>14</v>
      </c>
      <c r="D290" s="121" t="s">
        <v>454</v>
      </c>
      <c r="E290" s="304" t="s">
        <v>386</v>
      </c>
      <c r="F290" s="304"/>
      <c r="G290" s="122" t="s">
        <v>16</v>
      </c>
      <c r="H290" s="123">
        <v>0.60499999999999998</v>
      </c>
      <c r="I290" s="124">
        <v>11.28</v>
      </c>
      <c r="J290" s="124">
        <v>6.82</v>
      </c>
      <c r="K290" t="str">
        <f t="shared" si="4"/>
        <v/>
      </c>
    </row>
    <row r="291" spans="1:11" ht="26.4" customHeight="1">
      <c r="A291" s="121" t="s">
        <v>383</v>
      </c>
      <c r="B291" s="135" t="s">
        <v>446</v>
      </c>
      <c r="C291" s="121" t="s">
        <v>14</v>
      </c>
      <c r="D291" s="121" t="s">
        <v>447</v>
      </c>
      <c r="E291" s="304" t="s">
        <v>386</v>
      </c>
      <c r="F291" s="304"/>
      <c r="G291" s="122" t="s">
        <v>448</v>
      </c>
      <c r="H291" s="123">
        <v>1.67E-2</v>
      </c>
      <c r="I291" s="124">
        <v>7.96</v>
      </c>
      <c r="J291" s="124">
        <v>0.13</v>
      </c>
      <c r="K291" t="str">
        <f t="shared" si="4"/>
        <v/>
      </c>
    </row>
    <row r="292" spans="1:11">
      <c r="A292" s="121" t="s">
        <v>383</v>
      </c>
      <c r="B292" s="135" t="s">
        <v>455</v>
      </c>
      <c r="C292" s="121" t="s">
        <v>14</v>
      </c>
      <c r="D292" s="121" t="s">
        <v>456</v>
      </c>
      <c r="E292" s="304" t="s">
        <v>386</v>
      </c>
      <c r="F292" s="304"/>
      <c r="G292" s="122" t="s">
        <v>22</v>
      </c>
      <c r="H292" s="123">
        <v>5.2999999999999999E-2</v>
      </c>
      <c r="I292" s="124">
        <v>21</v>
      </c>
      <c r="J292" s="124">
        <v>1.1100000000000001</v>
      </c>
      <c r="K292" t="str">
        <f t="shared" si="4"/>
        <v/>
      </c>
    </row>
    <row r="293" spans="1:11" ht="52.8" customHeight="1">
      <c r="A293" s="125"/>
      <c r="B293" s="125"/>
      <c r="C293" s="125"/>
      <c r="D293" s="125"/>
      <c r="E293" s="125" t="s">
        <v>982</v>
      </c>
      <c r="F293" s="126">
        <v>28.1</v>
      </c>
      <c r="G293" s="125" t="s">
        <v>983</v>
      </c>
      <c r="H293" s="126">
        <v>0</v>
      </c>
      <c r="I293" s="125" t="s">
        <v>393</v>
      </c>
      <c r="J293" s="126">
        <v>28.1</v>
      </c>
      <c r="K293" t="str">
        <f t="shared" si="4"/>
        <v/>
      </c>
    </row>
    <row r="294" spans="1:11" ht="14.4" customHeight="1">
      <c r="A294" s="125"/>
      <c r="B294" s="125"/>
      <c r="C294" s="125"/>
      <c r="D294" s="125"/>
      <c r="E294" s="125" t="s">
        <v>984</v>
      </c>
      <c r="F294" s="126">
        <v>18.649999999999999</v>
      </c>
      <c r="G294" s="125"/>
      <c r="H294" s="305" t="s">
        <v>985</v>
      </c>
      <c r="I294" s="305"/>
      <c r="J294" s="126">
        <v>94.29</v>
      </c>
      <c r="K294" t="str">
        <f t="shared" si="4"/>
        <v/>
      </c>
    </row>
    <row r="295" spans="1:11" ht="14.4" customHeight="1" thickBot="1">
      <c r="A295" s="127"/>
      <c r="B295" s="127"/>
      <c r="C295" s="127"/>
      <c r="D295" s="127"/>
      <c r="E295" s="127"/>
      <c r="F295" s="127"/>
      <c r="G295" s="127" t="s">
        <v>986</v>
      </c>
      <c r="H295" s="128" t="s">
        <v>1416</v>
      </c>
      <c r="I295" s="127" t="s">
        <v>394</v>
      </c>
      <c r="J295" s="129">
        <v>4544.78</v>
      </c>
      <c r="K295" t="str">
        <f t="shared" si="4"/>
        <v/>
      </c>
    </row>
    <row r="296" spans="1:11" ht="14.4" customHeight="1" thickTop="1">
      <c r="A296" s="130"/>
      <c r="B296" s="130"/>
      <c r="C296" s="130"/>
      <c r="D296" s="130"/>
      <c r="E296" s="130"/>
      <c r="F296" s="130"/>
      <c r="G296" s="130"/>
      <c r="H296" s="130"/>
      <c r="I296" s="130"/>
      <c r="J296" s="130"/>
      <c r="K296" t="str">
        <f t="shared" si="4"/>
        <v>FALSO</v>
      </c>
    </row>
    <row r="297" spans="1:11" ht="14.4" customHeight="1">
      <c r="A297" s="110" t="s">
        <v>282</v>
      </c>
      <c r="B297" s="111" t="s">
        <v>3</v>
      </c>
      <c r="C297" s="110" t="s">
        <v>4</v>
      </c>
      <c r="D297" s="110" t="s">
        <v>5</v>
      </c>
      <c r="E297" s="307" t="s">
        <v>373</v>
      </c>
      <c r="F297" s="307"/>
      <c r="G297" s="112" t="s">
        <v>6</v>
      </c>
      <c r="H297" s="111" t="s">
        <v>7</v>
      </c>
      <c r="I297" s="111" t="s">
        <v>8</v>
      </c>
      <c r="J297" s="111" t="s">
        <v>9</v>
      </c>
      <c r="K297" t="str">
        <f t="shared" si="4"/>
        <v/>
      </c>
    </row>
    <row r="298" spans="1:11" ht="14.4" customHeight="1">
      <c r="A298" s="113" t="s">
        <v>374</v>
      </c>
      <c r="B298" s="133" t="s">
        <v>343</v>
      </c>
      <c r="C298" s="113" t="s">
        <v>14</v>
      </c>
      <c r="D298" s="113" t="s">
        <v>321</v>
      </c>
      <c r="E298" s="306" t="s">
        <v>1417</v>
      </c>
      <c r="F298" s="306"/>
      <c r="G298" s="114" t="s">
        <v>21</v>
      </c>
      <c r="H298" s="115">
        <v>1</v>
      </c>
      <c r="I298" s="116">
        <v>19.07</v>
      </c>
      <c r="J298" s="116">
        <v>19.07</v>
      </c>
      <c r="K298" t="str">
        <f t="shared" si="4"/>
        <v/>
      </c>
    </row>
    <row r="299" spans="1:11" ht="39.6" customHeight="1">
      <c r="A299" s="117" t="s">
        <v>375</v>
      </c>
      <c r="B299" s="134" t="s">
        <v>472</v>
      </c>
      <c r="C299" s="117" t="s">
        <v>14</v>
      </c>
      <c r="D299" s="117" t="s">
        <v>473</v>
      </c>
      <c r="E299" s="303" t="s">
        <v>1417</v>
      </c>
      <c r="F299" s="303"/>
      <c r="G299" s="118" t="s">
        <v>16</v>
      </c>
      <c r="H299" s="119">
        <v>0.54500000000000004</v>
      </c>
      <c r="I299" s="120">
        <v>19.22</v>
      </c>
      <c r="J299" s="120">
        <v>10.47</v>
      </c>
      <c r="K299" t="str">
        <f t="shared" si="4"/>
        <v/>
      </c>
    </row>
    <row r="300" spans="1:11" ht="14.4" customHeight="1">
      <c r="A300" s="117" t="s">
        <v>375</v>
      </c>
      <c r="B300" s="134" t="s">
        <v>376</v>
      </c>
      <c r="C300" s="117" t="s">
        <v>14</v>
      </c>
      <c r="D300" s="117" t="s">
        <v>377</v>
      </c>
      <c r="E300" s="303" t="s">
        <v>1365</v>
      </c>
      <c r="F300" s="303"/>
      <c r="G300" s="118" t="s">
        <v>378</v>
      </c>
      <c r="H300" s="119">
        <v>0.127</v>
      </c>
      <c r="I300" s="120">
        <v>28.12</v>
      </c>
      <c r="J300" s="120">
        <v>3.57</v>
      </c>
      <c r="K300" t="str">
        <f t="shared" si="4"/>
        <v/>
      </c>
    </row>
    <row r="301" spans="1:11" ht="14.4" customHeight="1">
      <c r="A301" s="117" t="s">
        <v>375</v>
      </c>
      <c r="B301" s="134" t="s">
        <v>442</v>
      </c>
      <c r="C301" s="117" t="s">
        <v>14</v>
      </c>
      <c r="D301" s="117" t="s">
        <v>443</v>
      </c>
      <c r="E301" s="303" t="s">
        <v>1365</v>
      </c>
      <c r="F301" s="303"/>
      <c r="G301" s="118" t="s">
        <v>378</v>
      </c>
      <c r="H301" s="119">
        <v>0.09</v>
      </c>
      <c r="I301" s="120">
        <v>23.76</v>
      </c>
      <c r="J301" s="120">
        <v>2.13</v>
      </c>
      <c r="K301" t="str">
        <f t="shared" si="4"/>
        <v/>
      </c>
    </row>
    <row r="302" spans="1:11" ht="14.4" customHeight="1">
      <c r="A302" s="121" t="s">
        <v>383</v>
      </c>
      <c r="B302" s="135" t="s">
        <v>455</v>
      </c>
      <c r="C302" s="121" t="s">
        <v>14</v>
      </c>
      <c r="D302" s="121" t="s">
        <v>456</v>
      </c>
      <c r="E302" s="304" t="s">
        <v>386</v>
      </c>
      <c r="F302" s="304"/>
      <c r="G302" s="122" t="s">
        <v>22</v>
      </c>
      <c r="H302" s="123">
        <v>1.0999999999999999E-2</v>
      </c>
      <c r="I302" s="124">
        <v>21</v>
      </c>
      <c r="J302" s="124">
        <v>0.23</v>
      </c>
      <c r="K302" t="str">
        <f t="shared" si="4"/>
        <v/>
      </c>
    </row>
    <row r="303" spans="1:11" ht="26.4" customHeight="1">
      <c r="A303" s="121" t="s">
        <v>383</v>
      </c>
      <c r="B303" s="135" t="s">
        <v>474</v>
      </c>
      <c r="C303" s="121" t="s">
        <v>14</v>
      </c>
      <c r="D303" s="121" t="s">
        <v>475</v>
      </c>
      <c r="E303" s="304" t="s">
        <v>386</v>
      </c>
      <c r="F303" s="304"/>
      <c r="G303" s="122" t="s">
        <v>16</v>
      </c>
      <c r="H303" s="123">
        <v>0.14299999999999999</v>
      </c>
      <c r="I303" s="124">
        <v>18.71</v>
      </c>
      <c r="J303" s="124">
        <v>2.67</v>
      </c>
      <c r="K303" t="str">
        <f t="shared" si="4"/>
        <v/>
      </c>
    </row>
    <row r="304" spans="1:11" ht="26.4" customHeight="1">
      <c r="A304" s="125"/>
      <c r="B304" s="125"/>
      <c r="C304" s="125"/>
      <c r="D304" s="125"/>
      <c r="E304" s="125" t="s">
        <v>982</v>
      </c>
      <c r="F304" s="126">
        <v>5.05</v>
      </c>
      <c r="G304" s="125" t="s">
        <v>983</v>
      </c>
      <c r="H304" s="126">
        <v>0</v>
      </c>
      <c r="I304" s="125" t="s">
        <v>393</v>
      </c>
      <c r="J304" s="126">
        <v>5.05</v>
      </c>
      <c r="K304" t="str">
        <f t="shared" si="4"/>
        <v/>
      </c>
    </row>
    <row r="305" spans="1:11" ht="14.4" customHeight="1">
      <c r="A305" s="125"/>
      <c r="B305" s="125"/>
      <c r="C305" s="125"/>
      <c r="D305" s="125"/>
      <c r="E305" s="125" t="s">
        <v>984</v>
      </c>
      <c r="F305" s="126">
        <v>4.7</v>
      </c>
      <c r="G305" s="125"/>
      <c r="H305" s="305" t="s">
        <v>985</v>
      </c>
      <c r="I305" s="305"/>
      <c r="J305" s="126">
        <v>23.77</v>
      </c>
      <c r="K305" t="str">
        <f t="shared" si="4"/>
        <v/>
      </c>
    </row>
    <row r="306" spans="1:11" ht="26.4" customHeight="1" thickBot="1">
      <c r="A306" s="127"/>
      <c r="B306" s="127"/>
      <c r="C306" s="127"/>
      <c r="D306" s="127"/>
      <c r="E306" s="127"/>
      <c r="F306" s="127"/>
      <c r="G306" s="127" t="s">
        <v>986</v>
      </c>
      <c r="H306" s="128" t="s">
        <v>1418</v>
      </c>
      <c r="I306" s="127" t="s">
        <v>394</v>
      </c>
      <c r="J306" s="129">
        <v>8759.25</v>
      </c>
      <c r="K306" t="str">
        <f t="shared" si="4"/>
        <v/>
      </c>
    </row>
    <row r="307" spans="1:11" ht="14.4" customHeight="1" thickTop="1">
      <c r="A307" s="130"/>
      <c r="B307" s="130"/>
      <c r="C307" s="130"/>
      <c r="D307" s="130"/>
      <c r="E307" s="130"/>
      <c r="F307" s="130"/>
      <c r="G307" s="130"/>
      <c r="H307" s="130"/>
      <c r="I307" s="130"/>
      <c r="J307" s="130"/>
      <c r="K307" t="str">
        <f t="shared" si="4"/>
        <v>FALSO</v>
      </c>
    </row>
    <row r="308" spans="1:11" ht="14.4" customHeight="1">
      <c r="A308" s="110" t="s">
        <v>1000</v>
      </c>
      <c r="B308" s="111" t="s">
        <v>3</v>
      </c>
      <c r="C308" s="110" t="s">
        <v>4</v>
      </c>
      <c r="D308" s="110" t="s">
        <v>5</v>
      </c>
      <c r="E308" s="307" t="s">
        <v>373</v>
      </c>
      <c r="F308" s="307"/>
      <c r="G308" s="112" t="s">
        <v>6</v>
      </c>
      <c r="H308" s="111" t="s">
        <v>7</v>
      </c>
      <c r="I308" s="111" t="s">
        <v>8</v>
      </c>
      <c r="J308" s="111" t="s">
        <v>9</v>
      </c>
      <c r="K308" t="str">
        <f t="shared" si="4"/>
        <v/>
      </c>
    </row>
    <row r="309" spans="1:11" ht="14.4" customHeight="1">
      <c r="A309" s="113" t="s">
        <v>374</v>
      </c>
      <c r="B309" s="133" t="s">
        <v>369</v>
      </c>
      <c r="C309" s="113" t="s">
        <v>14</v>
      </c>
      <c r="D309" s="113" t="s">
        <v>370</v>
      </c>
      <c r="E309" s="306" t="s">
        <v>1399</v>
      </c>
      <c r="F309" s="306"/>
      <c r="G309" s="114" t="s">
        <v>22</v>
      </c>
      <c r="H309" s="115">
        <v>1</v>
      </c>
      <c r="I309" s="116">
        <v>13.42</v>
      </c>
      <c r="J309" s="116">
        <v>13.42</v>
      </c>
      <c r="K309" t="str">
        <f t="shared" si="4"/>
        <v/>
      </c>
    </row>
    <row r="310" spans="1:11" ht="26.4" customHeight="1">
      <c r="A310" s="117" t="s">
        <v>375</v>
      </c>
      <c r="B310" s="134" t="s">
        <v>426</v>
      </c>
      <c r="C310" s="117" t="s">
        <v>14</v>
      </c>
      <c r="D310" s="117" t="s">
        <v>427</v>
      </c>
      <c r="E310" s="303" t="s">
        <v>1365</v>
      </c>
      <c r="F310" s="303"/>
      <c r="G310" s="118" t="s">
        <v>378</v>
      </c>
      <c r="H310" s="119">
        <v>0.10150000000000001</v>
      </c>
      <c r="I310" s="120">
        <v>28.34</v>
      </c>
      <c r="J310" s="120">
        <v>2.87</v>
      </c>
      <c r="K310" t="str">
        <f t="shared" si="4"/>
        <v/>
      </c>
    </row>
    <row r="311" spans="1:11" ht="14.4" customHeight="1">
      <c r="A311" s="117" t="s">
        <v>375</v>
      </c>
      <c r="B311" s="134" t="s">
        <v>424</v>
      </c>
      <c r="C311" s="117" t="s">
        <v>14</v>
      </c>
      <c r="D311" s="117" t="s">
        <v>425</v>
      </c>
      <c r="E311" s="303" t="s">
        <v>1365</v>
      </c>
      <c r="F311" s="303"/>
      <c r="G311" s="118" t="s">
        <v>378</v>
      </c>
      <c r="H311" s="119">
        <v>1.66E-2</v>
      </c>
      <c r="I311" s="120">
        <v>23.94</v>
      </c>
      <c r="J311" s="120">
        <v>0.39</v>
      </c>
      <c r="K311" t="str">
        <f t="shared" si="4"/>
        <v/>
      </c>
    </row>
    <row r="312" spans="1:11" ht="14.4" customHeight="1">
      <c r="A312" s="117" t="s">
        <v>375</v>
      </c>
      <c r="B312" s="134" t="s">
        <v>432</v>
      </c>
      <c r="C312" s="117" t="s">
        <v>14</v>
      </c>
      <c r="D312" s="117" t="s">
        <v>433</v>
      </c>
      <c r="E312" s="303" t="s">
        <v>1399</v>
      </c>
      <c r="F312" s="303"/>
      <c r="G312" s="118" t="s">
        <v>22</v>
      </c>
      <c r="H312" s="119">
        <v>1</v>
      </c>
      <c r="I312" s="120">
        <v>9.4600000000000009</v>
      </c>
      <c r="J312" s="120">
        <v>9.4600000000000009</v>
      </c>
      <c r="K312" t="str">
        <f t="shared" si="4"/>
        <v/>
      </c>
    </row>
    <row r="313" spans="1:11" ht="14.4" customHeight="1">
      <c r="A313" s="121" t="s">
        <v>383</v>
      </c>
      <c r="B313" s="135" t="s">
        <v>428</v>
      </c>
      <c r="C313" s="121" t="s">
        <v>14</v>
      </c>
      <c r="D313" s="121" t="s">
        <v>429</v>
      </c>
      <c r="E313" s="304" t="s">
        <v>386</v>
      </c>
      <c r="F313" s="304"/>
      <c r="G313" s="122" t="s">
        <v>77</v>
      </c>
      <c r="H313" s="123">
        <v>0.74299999999999999</v>
      </c>
      <c r="I313" s="124">
        <v>0.22</v>
      </c>
      <c r="J313" s="124">
        <v>0.16</v>
      </c>
      <c r="K313" t="str">
        <f t="shared" si="4"/>
        <v/>
      </c>
    </row>
    <row r="314" spans="1:11" ht="26.4">
      <c r="A314" s="121" t="s">
        <v>383</v>
      </c>
      <c r="B314" s="135" t="s">
        <v>430</v>
      </c>
      <c r="C314" s="121" t="s">
        <v>14</v>
      </c>
      <c r="D314" s="121" t="s">
        <v>431</v>
      </c>
      <c r="E314" s="304" t="s">
        <v>386</v>
      </c>
      <c r="F314" s="304"/>
      <c r="G314" s="122" t="s">
        <v>22</v>
      </c>
      <c r="H314" s="123">
        <v>2.5000000000000001E-2</v>
      </c>
      <c r="I314" s="124">
        <v>21.8</v>
      </c>
      <c r="J314" s="124">
        <v>0.54</v>
      </c>
      <c r="K314" t="str">
        <f t="shared" si="4"/>
        <v/>
      </c>
    </row>
    <row r="315" spans="1:11" ht="26.4">
      <c r="A315" s="125"/>
      <c r="B315" s="125"/>
      <c r="C315" s="125"/>
      <c r="D315" s="125"/>
      <c r="E315" s="125" t="s">
        <v>982</v>
      </c>
      <c r="F315" s="126">
        <v>2.42</v>
      </c>
      <c r="G315" s="125" t="s">
        <v>983</v>
      </c>
      <c r="H315" s="126">
        <v>0</v>
      </c>
      <c r="I315" s="125" t="s">
        <v>393</v>
      </c>
      <c r="J315" s="126">
        <v>2.42</v>
      </c>
      <c r="K315" t="str">
        <f t="shared" si="4"/>
        <v/>
      </c>
    </row>
    <row r="316" spans="1:11" ht="26.4">
      <c r="A316" s="125"/>
      <c r="B316" s="125"/>
      <c r="C316" s="125"/>
      <c r="D316" s="125"/>
      <c r="E316" s="125" t="s">
        <v>984</v>
      </c>
      <c r="F316" s="126">
        <v>3.31</v>
      </c>
      <c r="G316" s="125"/>
      <c r="H316" s="305" t="s">
        <v>985</v>
      </c>
      <c r="I316" s="305"/>
      <c r="J316" s="126">
        <v>16.73</v>
      </c>
      <c r="K316" t="str">
        <f t="shared" si="4"/>
        <v/>
      </c>
    </row>
    <row r="317" spans="1:11" ht="40.200000000000003" customHeight="1" thickBot="1">
      <c r="A317" s="127"/>
      <c r="B317" s="127"/>
      <c r="C317" s="127"/>
      <c r="D317" s="127"/>
      <c r="E317" s="127"/>
      <c r="F317" s="127"/>
      <c r="G317" s="127" t="s">
        <v>986</v>
      </c>
      <c r="H317" s="128" t="s">
        <v>1419</v>
      </c>
      <c r="I317" s="127" t="s">
        <v>394</v>
      </c>
      <c r="J317" s="129">
        <v>3530.03</v>
      </c>
      <c r="K317" t="str">
        <f t="shared" si="4"/>
        <v/>
      </c>
    </row>
    <row r="318" spans="1:11" ht="14.4" customHeight="1" thickTop="1">
      <c r="A318" s="130"/>
      <c r="B318" s="130"/>
      <c r="C318" s="130"/>
      <c r="D318" s="130"/>
      <c r="E318" s="130"/>
      <c r="F318" s="130"/>
      <c r="G318" s="130"/>
      <c r="H318" s="130"/>
      <c r="I318" s="130"/>
      <c r="J318" s="130"/>
      <c r="K318" t="str">
        <f t="shared" si="4"/>
        <v>FALSO</v>
      </c>
    </row>
    <row r="319" spans="1:11" ht="26.4" customHeight="1">
      <c r="A319" s="110" t="s">
        <v>1001</v>
      </c>
      <c r="B319" s="111" t="s">
        <v>3</v>
      </c>
      <c r="C319" s="110" t="s">
        <v>4</v>
      </c>
      <c r="D319" s="110" t="s">
        <v>5</v>
      </c>
      <c r="E319" s="307" t="s">
        <v>373</v>
      </c>
      <c r="F319" s="307"/>
      <c r="G319" s="112" t="s">
        <v>6</v>
      </c>
      <c r="H319" s="111" t="s">
        <v>7</v>
      </c>
      <c r="I319" s="111" t="s">
        <v>8</v>
      </c>
      <c r="J319" s="111" t="s">
        <v>9</v>
      </c>
      <c r="K319" t="str">
        <f t="shared" si="4"/>
        <v/>
      </c>
    </row>
    <row r="320" spans="1:11" ht="26.4" customHeight="1">
      <c r="A320" s="113" t="s">
        <v>374</v>
      </c>
      <c r="B320" s="133" t="s">
        <v>371</v>
      </c>
      <c r="C320" s="113" t="s">
        <v>14</v>
      </c>
      <c r="D320" s="113" t="s">
        <v>372</v>
      </c>
      <c r="E320" s="306" t="s">
        <v>1399</v>
      </c>
      <c r="F320" s="306"/>
      <c r="G320" s="114" t="s">
        <v>22</v>
      </c>
      <c r="H320" s="115">
        <v>1</v>
      </c>
      <c r="I320" s="116">
        <v>13.24</v>
      </c>
      <c r="J320" s="116">
        <v>13.24</v>
      </c>
      <c r="K320" t="str">
        <f t="shared" si="4"/>
        <v/>
      </c>
    </row>
    <row r="321" spans="1:11" ht="14.4" customHeight="1">
      <c r="A321" s="117" t="s">
        <v>375</v>
      </c>
      <c r="B321" s="134" t="s">
        <v>438</v>
      </c>
      <c r="C321" s="117" t="s">
        <v>14</v>
      </c>
      <c r="D321" s="117" t="s">
        <v>439</v>
      </c>
      <c r="E321" s="303" t="s">
        <v>1399</v>
      </c>
      <c r="F321" s="303"/>
      <c r="G321" s="118" t="s">
        <v>22</v>
      </c>
      <c r="H321" s="119">
        <v>1</v>
      </c>
      <c r="I321" s="120">
        <v>9.56</v>
      </c>
      <c r="J321" s="120">
        <v>9.56</v>
      </c>
      <c r="K321" t="str">
        <f t="shared" si="4"/>
        <v/>
      </c>
    </row>
    <row r="322" spans="1:11" ht="14.4" customHeight="1">
      <c r="A322" s="117" t="s">
        <v>375</v>
      </c>
      <c r="B322" s="134" t="s">
        <v>424</v>
      </c>
      <c r="C322" s="117" t="s">
        <v>14</v>
      </c>
      <c r="D322" s="117" t="s">
        <v>425</v>
      </c>
      <c r="E322" s="303" t="s">
        <v>1365</v>
      </c>
      <c r="F322" s="303"/>
      <c r="G322" s="118" t="s">
        <v>378</v>
      </c>
      <c r="H322" s="119">
        <v>1.3599999999999999E-2</v>
      </c>
      <c r="I322" s="120">
        <v>23.94</v>
      </c>
      <c r="J322" s="120">
        <v>0.32</v>
      </c>
      <c r="K322" t="str">
        <f t="shared" si="4"/>
        <v/>
      </c>
    </row>
    <row r="323" spans="1:11" ht="39.6" customHeight="1">
      <c r="A323" s="117" t="s">
        <v>375</v>
      </c>
      <c r="B323" s="134" t="s">
        <v>426</v>
      </c>
      <c r="C323" s="117" t="s">
        <v>14</v>
      </c>
      <c r="D323" s="117" t="s">
        <v>427</v>
      </c>
      <c r="E323" s="303" t="s">
        <v>1365</v>
      </c>
      <c r="F323" s="303"/>
      <c r="G323" s="118" t="s">
        <v>378</v>
      </c>
      <c r="H323" s="119">
        <v>8.3599999999999994E-2</v>
      </c>
      <c r="I323" s="120">
        <v>28.34</v>
      </c>
      <c r="J323" s="120">
        <v>2.36</v>
      </c>
      <c r="K323" t="str">
        <f t="shared" si="4"/>
        <v/>
      </c>
    </row>
    <row r="324" spans="1:11" ht="39.6" customHeight="1">
      <c r="A324" s="121" t="s">
        <v>383</v>
      </c>
      <c r="B324" s="135" t="s">
        <v>428</v>
      </c>
      <c r="C324" s="121" t="s">
        <v>14</v>
      </c>
      <c r="D324" s="121" t="s">
        <v>429</v>
      </c>
      <c r="E324" s="304" t="s">
        <v>386</v>
      </c>
      <c r="F324" s="304"/>
      <c r="G324" s="122" t="s">
        <v>77</v>
      </c>
      <c r="H324" s="123">
        <v>2.1179999999999999</v>
      </c>
      <c r="I324" s="124">
        <v>0.22</v>
      </c>
      <c r="J324" s="124">
        <v>0.46</v>
      </c>
      <c r="K324" t="str">
        <f t="shared" si="4"/>
        <v/>
      </c>
    </row>
    <row r="325" spans="1:11" ht="14.4" customHeight="1">
      <c r="A325" s="121" t="s">
        <v>383</v>
      </c>
      <c r="B325" s="135" t="s">
        <v>430</v>
      </c>
      <c r="C325" s="121" t="s">
        <v>14</v>
      </c>
      <c r="D325" s="121" t="s">
        <v>431</v>
      </c>
      <c r="E325" s="304" t="s">
        <v>386</v>
      </c>
      <c r="F325" s="304"/>
      <c r="G325" s="122" t="s">
        <v>22</v>
      </c>
      <c r="H325" s="123">
        <v>2.5000000000000001E-2</v>
      </c>
      <c r="I325" s="124">
        <v>21.8</v>
      </c>
      <c r="J325" s="124">
        <v>0.54</v>
      </c>
      <c r="K325" t="str">
        <f t="shared" si="4"/>
        <v/>
      </c>
    </row>
    <row r="326" spans="1:11" ht="26.4">
      <c r="A326" s="125"/>
      <c r="B326" s="125"/>
      <c r="C326" s="125"/>
      <c r="D326" s="125"/>
      <c r="E326" s="125" t="s">
        <v>982</v>
      </c>
      <c r="F326" s="126">
        <v>2.93</v>
      </c>
      <c r="G326" s="125" t="s">
        <v>983</v>
      </c>
      <c r="H326" s="126">
        <v>0</v>
      </c>
      <c r="I326" s="125" t="s">
        <v>393</v>
      </c>
      <c r="J326" s="126">
        <v>2.93</v>
      </c>
      <c r="K326" t="str">
        <f t="shared" si="4"/>
        <v/>
      </c>
    </row>
    <row r="327" spans="1:11" ht="26.4">
      <c r="A327" s="125"/>
      <c r="B327" s="125"/>
      <c r="C327" s="125"/>
      <c r="D327" s="125"/>
      <c r="E327" s="125" t="s">
        <v>984</v>
      </c>
      <c r="F327" s="126">
        <v>3.26</v>
      </c>
      <c r="G327" s="125"/>
      <c r="H327" s="305" t="s">
        <v>985</v>
      </c>
      <c r="I327" s="305"/>
      <c r="J327" s="126">
        <v>16.5</v>
      </c>
      <c r="K327" t="str">
        <f t="shared" si="4"/>
        <v/>
      </c>
    </row>
    <row r="328" spans="1:11" ht="15" thickBot="1">
      <c r="A328" s="127"/>
      <c r="B328" s="127"/>
      <c r="C328" s="127"/>
      <c r="D328" s="127"/>
      <c r="E328" s="127"/>
      <c r="F328" s="127"/>
      <c r="G328" s="127" t="s">
        <v>986</v>
      </c>
      <c r="H328" s="128" t="s">
        <v>1420</v>
      </c>
      <c r="I328" s="127" t="s">
        <v>394</v>
      </c>
      <c r="J328" s="129">
        <v>882.75</v>
      </c>
      <c r="K328" t="str">
        <f t="shared" si="4"/>
        <v/>
      </c>
    </row>
    <row r="329" spans="1:11" ht="15" thickTop="1">
      <c r="A329" s="130"/>
      <c r="B329" s="130"/>
      <c r="C329" s="130"/>
      <c r="D329" s="130"/>
      <c r="E329" s="130"/>
      <c r="F329" s="130"/>
      <c r="G329" s="130"/>
      <c r="H329" s="130"/>
      <c r="I329" s="130"/>
      <c r="J329" s="130"/>
      <c r="K329" t="str">
        <f t="shared" si="4"/>
        <v>FALSO</v>
      </c>
    </row>
    <row r="330" spans="1:11" ht="39.6" customHeight="1">
      <c r="A330" s="110" t="s">
        <v>1002</v>
      </c>
      <c r="B330" s="111" t="s">
        <v>3</v>
      </c>
      <c r="C330" s="110" t="s">
        <v>4</v>
      </c>
      <c r="D330" s="110" t="s">
        <v>5</v>
      </c>
      <c r="E330" s="307" t="s">
        <v>373</v>
      </c>
      <c r="F330" s="307"/>
      <c r="G330" s="112" t="s">
        <v>6</v>
      </c>
      <c r="H330" s="111" t="s">
        <v>7</v>
      </c>
      <c r="I330" s="111" t="s">
        <v>8</v>
      </c>
      <c r="J330" s="111" t="s">
        <v>9</v>
      </c>
      <c r="K330" t="str">
        <f t="shared" si="4"/>
        <v/>
      </c>
    </row>
    <row r="331" spans="1:11" ht="14.4" customHeight="1">
      <c r="A331" s="113" t="s">
        <v>374</v>
      </c>
      <c r="B331" s="133" t="s">
        <v>317</v>
      </c>
      <c r="C331" s="113" t="s">
        <v>14</v>
      </c>
      <c r="D331" s="113" t="s">
        <v>318</v>
      </c>
      <c r="E331" s="306" t="s">
        <v>1421</v>
      </c>
      <c r="F331" s="306"/>
      <c r="G331" s="114" t="s">
        <v>21</v>
      </c>
      <c r="H331" s="115">
        <v>1</v>
      </c>
      <c r="I331" s="116">
        <v>871.23</v>
      </c>
      <c r="J331" s="116">
        <v>871.23</v>
      </c>
      <c r="K331" t="str">
        <f t="shared" si="4"/>
        <v/>
      </c>
    </row>
    <row r="332" spans="1:11" ht="14.4" customHeight="1">
      <c r="A332" s="117" t="s">
        <v>375</v>
      </c>
      <c r="B332" s="134" t="s">
        <v>480</v>
      </c>
      <c r="C332" s="117" t="s">
        <v>14</v>
      </c>
      <c r="D332" s="117" t="s">
        <v>481</v>
      </c>
      <c r="E332" s="303" t="s">
        <v>1365</v>
      </c>
      <c r="F332" s="303"/>
      <c r="G332" s="118" t="s">
        <v>378</v>
      </c>
      <c r="H332" s="119">
        <v>1.6069</v>
      </c>
      <c r="I332" s="120">
        <v>24.23</v>
      </c>
      <c r="J332" s="120">
        <v>38.93</v>
      </c>
      <c r="K332" t="str">
        <f t="shared" si="4"/>
        <v/>
      </c>
    </row>
    <row r="333" spans="1:11" ht="14.4" customHeight="1">
      <c r="A333" s="117" t="s">
        <v>375</v>
      </c>
      <c r="B333" s="134" t="s">
        <v>478</v>
      </c>
      <c r="C333" s="117" t="s">
        <v>14</v>
      </c>
      <c r="D333" s="117" t="s">
        <v>479</v>
      </c>
      <c r="E333" s="303" t="s">
        <v>1367</v>
      </c>
      <c r="F333" s="303"/>
      <c r="G333" s="118" t="s">
        <v>410</v>
      </c>
      <c r="H333" s="119">
        <v>1.1137999999999999</v>
      </c>
      <c r="I333" s="120">
        <v>2.3199999999999998</v>
      </c>
      <c r="J333" s="120">
        <v>2.58</v>
      </c>
      <c r="K333" t="str">
        <f t="shared" si="4"/>
        <v/>
      </c>
    </row>
    <row r="334" spans="1:11" ht="14.4" customHeight="1">
      <c r="A334" s="117" t="s">
        <v>375</v>
      </c>
      <c r="B334" s="134" t="s">
        <v>381</v>
      </c>
      <c r="C334" s="117" t="s">
        <v>14</v>
      </c>
      <c r="D334" s="117" t="s">
        <v>382</v>
      </c>
      <c r="E334" s="303" t="s">
        <v>1365</v>
      </c>
      <c r="F334" s="303"/>
      <c r="G334" s="118" t="s">
        <v>378</v>
      </c>
      <c r="H334" s="119">
        <v>2.5491999999999999</v>
      </c>
      <c r="I334" s="120">
        <v>23.48</v>
      </c>
      <c r="J334" s="120">
        <v>59.85</v>
      </c>
      <c r="K334" t="str">
        <f t="shared" si="4"/>
        <v/>
      </c>
    </row>
    <row r="335" spans="1:11" ht="26.4" customHeight="1">
      <c r="A335" s="117" t="s">
        <v>375</v>
      </c>
      <c r="B335" s="134" t="s">
        <v>482</v>
      </c>
      <c r="C335" s="117" t="s">
        <v>14</v>
      </c>
      <c r="D335" s="117" t="s">
        <v>483</v>
      </c>
      <c r="E335" s="303" t="s">
        <v>1367</v>
      </c>
      <c r="F335" s="303"/>
      <c r="G335" s="118" t="s">
        <v>415</v>
      </c>
      <c r="H335" s="119">
        <v>0.49309999999999998</v>
      </c>
      <c r="I335" s="120">
        <v>0.45</v>
      </c>
      <c r="J335" s="120">
        <v>0.22</v>
      </c>
      <c r="K335" t="str">
        <f t="shared" si="4"/>
        <v/>
      </c>
    </row>
    <row r="336" spans="1:11" ht="14.4" customHeight="1">
      <c r="A336" s="121" t="s">
        <v>383</v>
      </c>
      <c r="B336" s="135" t="s">
        <v>486</v>
      </c>
      <c r="C336" s="121" t="s">
        <v>14</v>
      </c>
      <c r="D336" s="121" t="s">
        <v>487</v>
      </c>
      <c r="E336" s="304" t="s">
        <v>386</v>
      </c>
      <c r="F336" s="304"/>
      <c r="G336" s="122" t="s">
        <v>22</v>
      </c>
      <c r="H336" s="123">
        <v>15.125500000000001</v>
      </c>
      <c r="I336" s="124">
        <v>2</v>
      </c>
      <c r="J336" s="124">
        <v>30.25</v>
      </c>
      <c r="K336" t="str">
        <f t="shared" ref="K336:K399" si="5">IF(J336=0,"FALSO","")</f>
        <v/>
      </c>
    </row>
    <row r="337" spans="1:11" ht="14.4" customHeight="1">
      <c r="A337" s="121" t="s">
        <v>383</v>
      </c>
      <c r="B337" s="135" t="s">
        <v>490</v>
      </c>
      <c r="C337" s="121" t="s">
        <v>14</v>
      </c>
      <c r="D337" s="121" t="s">
        <v>491</v>
      </c>
      <c r="E337" s="304" t="s">
        <v>386</v>
      </c>
      <c r="F337" s="304"/>
      <c r="G337" s="122" t="s">
        <v>21</v>
      </c>
      <c r="H337" s="123">
        <v>0.63019999999999998</v>
      </c>
      <c r="I337" s="124">
        <v>121.56</v>
      </c>
      <c r="J337" s="124">
        <v>76.599999999999994</v>
      </c>
      <c r="K337" t="str">
        <f t="shared" si="5"/>
        <v/>
      </c>
    </row>
    <row r="338" spans="1:11" ht="14.4" customHeight="1">
      <c r="A338" s="121" t="s">
        <v>383</v>
      </c>
      <c r="B338" s="135" t="s">
        <v>488</v>
      </c>
      <c r="C338" s="121" t="s">
        <v>14</v>
      </c>
      <c r="D338" s="121" t="s">
        <v>489</v>
      </c>
      <c r="E338" s="304" t="s">
        <v>386</v>
      </c>
      <c r="F338" s="304"/>
      <c r="G338" s="122" t="s">
        <v>21</v>
      </c>
      <c r="H338" s="123">
        <v>0.58819999999999995</v>
      </c>
      <c r="I338" s="124">
        <v>291.11</v>
      </c>
      <c r="J338" s="124">
        <v>171.23</v>
      </c>
      <c r="K338" t="str">
        <f t="shared" si="5"/>
        <v/>
      </c>
    </row>
    <row r="339" spans="1:11">
      <c r="A339" s="121" t="s">
        <v>383</v>
      </c>
      <c r="B339" s="135" t="s">
        <v>484</v>
      </c>
      <c r="C339" s="121" t="s">
        <v>14</v>
      </c>
      <c r="D339" s="121" t="s">
        <v>485</v>
      </c>
      <c r="E339" s="304" t="s">
        <v>386</v>
      </c>
      <c r="F339" s="304"/>
      <c r="G339" s="122" t="s">
        <v>22</v>
      </c>
      <c r="H339" s="123">
        <v>420.15269999999998</v>
      </c>
      <c r="I339" s="124">
        <v>1.17</v>
      </c>
      <c r="J339" s="124">
        <v>491.57</v>
      </c>
      <c r="K339" t="str">
        <f t="shared" si="5"/>
        <v/>
      </c>
    </row>
    <row r="340" spans="1:11" ht="26.4">
      <c r="A340" s="125"/>
      <c r="B340" s="125"/>
      <c r="C340" s="125"/>
      <c r="D340" s="125"/>
      <c r="E340" s="125" t="s">
        <v>982</v>
      </c>
      <c r="F340" s="126">
        <v>60.03</v>
      </c>
      <c r="G340" s="125" t="s">
        <v>983</v>
      </c>
      <c r="H340" s="126">
        <v>0</v>
      </c>
      <c r="I340" s="125" t="s">
        <v>393</v>
      </c>
      <c r="J340" s="126">
        <v>60.03</v>
      </c>
      <c r="K340" t="str">
        <f t="shared" si="5"/>
        <v/>
      </c>
    </row>
    <row r="341" spans="1:11" ht="26.4" customHeight="1">
      <c r="A341" s="125"/>
      <c r="B341" s="125"/>
      <c r="C341" s="125"/>
      <c r="D341" s="125"/>
      <c r="E341" s="125" t="s">
        <v>984</v>
      </c>
      <c r="F341" s="126">
        <v>214.85</v>
      </c>
      <c r="G341" s="125"/>
      <c r="H341" s="305" t="s">
        <v>985</v>
      </c>
      <c r="I341" s="305"/>
      <c r="J341" s="126">
        <v>1086.08</v>
      </c>
      <c r="K341" t="str">
        <f t="shared" si="5"/>
        <v/>
      </c>
    </row>
    <row r="342" spans="1:11" ht="14.4" customHeight="1" thickBot="1">
      <c r="A342" s="127"/>
      <c r="B342" s="127"/>
      <c r="C342" s="127"/>
      <c r="D342" s="127"/>
      <c r="E342" s="127"/>
      <c r="F342" s="127"/>
      <c r="G342" s="127" t="s">
        <v>986</v>
      </c>
      <c r="H342" s="128" t="s">
        <v>1422</v>
      </c>
      <c r="I342" s="127" t="s">
        <v>394</v>
      </c>
      <c r="J342" s="129">
        <v>75211.039999999994</v>
      </c>
      <c r="K342" t="str">
        <f t="shared" si="5"/>
        <v/>
      </c>
    </row>
    <row r="343" spans="1:11" ht="14.4" customHeight="1" thickTop="1">
      <c r="A343" s="130"/>
      <c r="B343" s="130"/>
      <c r="C343" s="130"/>
      <c r="D343" s="130"/>
      <c r="E343" s="130"/>
      <c r="F343" s="130"/>
      <c r="G343" s="130"/>
      <c r="H343" s="130"/>
      <c r="I343" s="130"/>
      <c r="J343" s="130"/>
      <c r="K343" t="str">
        <f t="shared" si="5"/>
        <v>FALSO</v>
      </c>
    </row>
    <row r="344" spans="1:11" ht="14.4" customHeight="1">
      <c r="A344" s="110" t="s">
        <v>1003</v>
      </c>
      <c r="B344" s="111" t="s">
        <v>3</v>
      </c>
      <c r="C344" s="110" t="s">
        <v>4</v>
      </c>
      <c r="D344" s="110" t="s">
        <v>5</v>
      </c>
      <c r="E344" s="307" t="s">
        <v>373</v>
      </c>
      <c r="F344" s="307"/>
      <c r="G344" s="112" t="s">
        <v>6</v>
      </c>
      <c r="H344" s="111" t="s">
        <v>7</v>
      </c>
      <c r="I344" s="111" t="s">
        <v>8</v>
      </c>
      <c r="J344" s="111" t="s">
        <v>9</v>
      </c>
      <c r="K344" t="str">
        <f t="shared" si="5"/>
        <v/>
      </c>
    </row>
    <row r="345" spans="1:11" ht="14.4" customHeight="1">
      <c r="A345" s="113" t="s">
        <v>374</v>
      </c>
      <c r="B345" s="133" t="s">
        <v>313</v>
      </c>
      <c r="C345" s="113" t="s">
        <v>14</v>
      </c>
      <c r="D345" s="113" t="s">
        <v>314</v>
      </c>
      <c r="E345" s="306" t="s">
        <v>1399</v>
      </c>
      <c r="F345" s="306"/>
      <c r="G345" s="114" t="s">
        <v>22</v>
      </c>
      <c r="H345" s="115">
        <v>1</v>
      </c>
      <c r="I345" s="116">
        <v>11.96</v>
      </c>
      <c r="J345" s="116">
        <v>11.96</v>
      </c>
      <c r="K345" t="str">
        <f t="shared" si="5"/>
        <v/>
      </c>
    </row>
    <row r="346" spans="1:11" ht="26.4" customHeight="1">
      <c r="A346" s="117" t="s">
        <v>375</v>
      </c>
      <c r="B346" s="134" t="s">
        <v>424</v>
      </c>
      <c r="C346" s="117" t="s">
        <v>14</v>
      </c>
      <c r="D346" s="117" t="s">
        <v>425</v>
      </c>
      <c r="E346" s="303" t="s">
        <v>1365</v>
      </c>
      <c r="F346" s="303"/>
      <c r="G346" s="118" t="s">
        <v>378</v>
      </c>
      <c r="H346" s="119">
        <v>9.1999999999999998E-3</v>
      </c>
      <c r="I346" s="120">
        <v>23.94</v>
      </c>
      <c r="J346" s="120">
        <v>0.22</v>
      </c>
      <c r="K346" t="str">
        <f t="shared" si="5"/>
        <v/>
      </c>
    </row>
    <row r="347" spans="1:11" ht="14.4" customHeight="1">
      <c r="A347" s="117" t="s">
        <v>375</v>
      </c>
      <c r="B347" s="134" t="s">
        <v>432</v>
      </c>
      <c r="C347" s="117" t="s">
        <v>14</v>
      </c>
      <c r="D347" s="117" t="s">
        <v>433</v>
      </c>
      <c r="E347" s="303" t="s">
        <v>1399</v>
      </c>
      <c r="F347" s="303"/>
      <c r="G347" s="118" t="s">
        <v>22</v>
      </c>
      <c r="H347" s="119">
        <v>1</v>
      </c>
      <c r="I347" s="120">
        <v>9.4600000000000009</v>
      </c>
      <c r="J347" s="120">
        <v>9.4600000000000009</v>
      </c>
      <c r="K347" t="str">
        <f t="shared" si="5"/>
        <v/>
      </c>
    </row>
    <row r="348" spans="1:11" ht="14.4" customHeight="1">
      <c r="A348" s="117" t="s">
        <v>375</v>
      </c>
      <c r="B348" s="134" t="s">
        <v>426</v>
      </c>
      <c r="C348" s="117" t="s">
        <v>14</v>
      </c>
      <c r="D348" s="117" t="s">
        <v>427</v>
      </c>
      <c r="E348" s="303" t="s">
        <v>1365</v>
      </c>
      <c r="F348" s="303"/>
      <c r="G348" s="118" t="s">
        <v>378</v>
      </c>
      <c r="H348" s="119">
        <v>5.6099999999999997E-2</v>
      </c>
      <c r="I348" s="120">
        <v>28.34</v>
      </c>
      <c r="J348" s="120">
        <v>1.58</v>
      </c>
      <c r="K348" t="str">
        <f t="shared" si="5"/>
        <v/>
      </c>
    </row>
    <row r="349" spans="1:11" ht="14.4" customHeight="1">
      <c r="A349" s="121" t="s">
        <v>383</v>
      </c>
      <c r="B349" s="135" t="s">
        <v>430</v>
      </c>
      <c r="C349" s="121" t="s">
        <v>14</v>
      </c>
      <c r="D349" s="121" t="s">
        <v>431</v>
      </c>
      <c r="E349" s="304" t="s">
        <v>386</v>
      </c>
      <c r="F349" s="304"/>
      <c r="G349" s="122" t="s">
        <v>22</v>
      </c>
      <c r="H349" s="123">
        <v>2.5000000000000001E-2</v>
      </c>
      <c r="I349" s="124">
        <v>21.8</v>
      </c>
      <c r="J349" s="124">
        <v>0.54</v>
      </c>
      <c r="K349" t="str">
        <f t="shared" si="5"/>
        <v/>
      </c>
    </row>
    <row r="350" spans="1:11" ht="26.4">
      <c r="A350" s="121" t="s">
        <v>383</v>
      </c>
      <c r="B350" s="135" t="s">
        <v>428</v>
      </c>
      <c r="C350" s="121" t="s">
        <v>14</v>
      </c>
      <c r="D350" s="121" t="s">
        <v>429</v>
      </c>
      <c r="E350" s="304" t="s">
        <v>386</v>
      </c>
      <c r="F350" s="304"/>
      <c r="G350" s="122" t="s">
        <v>77</v>
      </c>
      <c r="H350" s="123">
        <v>0.74299999999999999</v>
      </c>
      <c r="I350" s="124">
        <v>0.22</v>
      </c>
      <c r="J350" s="124">
        <v>0.16</v>
      </c>
      <c r="K350" t="str">
        <f t="shared" si="5"/>
        <v/>
      </c>
    </row>
    <row r="351" spans="1:11" ht="26.4">
      <c r="A351" s="125"/>
      <c r="B351" s="125"/>
      <c r="C351" s="125"/>
      <c r="D351" s="125"/>
      <c r="E351" s="125" t="s">
        <v>982</v>
      </c>
      <c r="F351" s="126">
        <v>1.47</v>
      </c>
      <c r="G351" s="125" t="s">
        <v>983</v>
      </c>
      <c r="H351" s="126">
        <v>0</v>
      </c>
      <c r="I351" s="125" t="s">
        <v>393</v>
      </c>
      <c r="J351" s="126">
        <v>1.47</v>
      </c>
      <c r="K351" t="str">
        <f t="shared" si="5"/>
        <v/>
      </c>
    </row>
    <row r="352" spans="1:11" ht="26.4">
      <c r="A352" s="125"/>
      <c r="B352" s="125"/>
      <c r="C352" s="125"/>
      <c r="D352" s="125"/>
      <c r="E352" s="125" t="s">
        <v>984</v>
      </c>
      <c r="F352" s="126">
        <v>2.95</v>
      </c>
      <c r="G352" s="125"/>
      <c r="H352" s="305" t="s">
        <v>985</v>
      </c>
      <c r="I352" s="305"/>
      <c r="J352" s="126">
        <v>14.91</v>
      </c>
      <c r="K352" t="str">
        <f t="shared" si="5"/>
        <v/>
      </c>
    </row>
    <row r="353" spans="1:11" ht="26.4" customHeight="1" thickBot="1">
      <c r="A353" s="127"/>
      <c r="B353" s="127"/>
      <c r="C353" s="127"/>
      <c r="D353" s="127"/>
      <c r="E353" s="127"/>
      <c r="F353" s="127"/>
      <c r="G353" s="127" t="s">
        <v>986</v>
      </c>
      <c r="H353" s="128" t="s">
        <v>1423</v>
      </c>
      <c r="I353" s="127" t="s">
        <v>394</v>
      </c>
      <c r="J353" s="129">
        <v>63327.24</v>
      </c>
      <c r="K353" t="str">
        <f t="shared" si="5"/>
        <v/>
      </c>
    </row>
    <row r="354" spans="1:11" ht="14.4" customHeight="1" thickTop="1">
      <c r="A354" s="130"/>
      <c r="B354" s="130"/>
      <c r="C354" s="130"/>
      <c r="D354" s="130"/>
      <c r="E354" s="130"/>
      <c r="F354" s="130"/>
      <c r="G354" s="130"/>
      <c r="H354" s="130"/>
      <c r="I354" s="130"/>
      <c r="J354" s="130"/>
      <c r="K354" t="str">
        <f t="shared" si="5"/>
        <v>FALSO</v>
      </c>
    </row>
    <row r="355" spans="1:11" ht="14.4" customHeight="1">
      <c r="A355" s="110" t="s">
        <v>1004</v>
      </c>
      <c r="B355" s="111" t="s">
        <v>3</v>
      </c>
      <c r="C355" s="110" t="s">
        <v>4</v>
      </c>
      <c r="D355" s="110" t="s">
        <v>5</v>
      </c>
      <c r="E355" s="307" t="s">
        <v>373</v>
      </c>
      <c r="F355" s="307"/>
      <c r="G355" s="112" t="s">
        <v>6</v>
      </c>
      <c r="H355" s="111" t="s">
        <v>7</v>
      </c>
      <c r="I355" s="111" t="s">
        <v>8</v>
      </c>
      <c r="J355" s="111" t="s">
        <v>9</v>
      </c>
      <c r="K355" t="str">
        <f t="shared" si="5"/>
        <v/>
      </c>
    </row>
    <row r="356" spans="1:11" ht="14.4" customHeight="1">
      <c r="A356" s="113" t="s">
        <v>374</v>
      </c>
      <c r="B356" s="133" t="s">
        <v>363</v>
      </c>
      <c r="C356" s="113" t="s">
        <v>14</v>
      </c>
      <c r="D356" s="113" t="s">
        <v>364</v>
      </c>
      <c r="E356" s="306" t="s">
        <v>1399</v>
      </c>
      <c r="F356" s="306"/>
      <c r="G356" s="114" t="s">
        <v>22</v>
      </c>
      <c r="H356" s="115">
        <v>1</v>
      </c>
      <c r="I356" s="116">
        <v>10.62</v>
      </c>
      <c r="J356" s="116">
        <v>10.62</v>
      </c>
      <c r="K356" t="str">
        <f t="shared" si="5"/>
        <v/>
      </c>
    </row>
    <row r="357" spans="1:11" ht="39.6" customHeight="1">
      <c r="A357" s="117" t="s">
        <v>375</v>
      </c>
      <c r="B357" s="134" t="s">
        <v>426</v>
      </c>
      <c r="C357" s="117" t="s">
        <v>14</v>
      </c>
      <c r="D357" s="117" t="s">
        <v>427</v>
      </c>
      <c r="E357" s="303" t="s">
        <v>1365</v>
      </c>
      <c r="F357" s="303"/>
      <c r="G357" s="118" t="s">
        <v>378</v>
      </c>
      <c r="H357" s="119">
        <v>3.9199999999999999E-2</v>
      </c>
      <c r="I357" s="120">
        <v>28.34</v>
      </c>
      <c r="J357" s="120">
        <v>1.1100000000000001</v>
      </c>
      <c r="K357" t="str">
        <f t="shared" si="5"/>
        <v/>
      </c>
    </row>
    <row r="358" spans="1:11" ht="14.4" customHeight="1">
      <c r="A358" s="117" t="s">
        <v>375</v>
      </c>
      <c r="B358" s="134" t="s">
        <v>436</v>
      </c>
      <c r="C358" s="117" t="s">
        <v>14</v>
      </c>
      <c r="D358" s="117" t="s">
        <v>437</v>
      </c>
      <c r="E358" s="303" t="s">
        <v>1399</v>
      </c>
      <c r="F358" s="303"/>
      <c r="G358" s="118" t="s">
        <v>22</v>
      </c>
      <c r="H358" s="119">
        <v>1</v>
      </c>
      <c r="I358" s="120">
        <v>8.7100000000000009</v>
      </c>
      <c r="J358" s="120">
        <v>8.7100000000000009</v>
      </c>
      <c r="K358" t="str">
        <f t="shared" si="5"/>
        <v/>
      </c>
    </row>
    <row r="359" spans="1:11" ht="14.4" customHeight="1">
      <c r="A359" s="117" t="s">
        <v>375</v>
      </c>
      <c r="B359" s="134" t="s">
        <v>424</v>
      </c>
      <c r="C359" s="117" t="s">
        <v>14</v>
      </c>
      <c r="D359" s="117" t="s">
        <v>425</v>
      </c>
      <c r="E359" s="303" t="s">
        <v>1365</v>
      </c>
      <c r="F359" s="303"/>
      <c r="G359" s="118" t="s">
        <v>378</v>
      </c>
      <c r="H359" s="119">
        <v>6.4000000000000003E-3</v>
      </c>
      <c r="I359" s="120">
        <v>23.94</v>
      </c>
      <c r="J359" s="120">
        <v>0.15</v>
      </c>
      <c r="K359" t="str">
        <f t="shared" si="5"/>
        <v/>
      </c>
    </row>
    <row r="360" spans="1:11" ht="14.4" customHeight="1">
      <c r="A360" s="121" t="s">
        <v>383</v>
      </c>
      <c r="B360" s="135" t="s">
        <v>428</v>
      </c>
      <c r="C360" s="121" t="s">
        <v>14</v>
      </c>
      <c r="D360" s="121" t="s">
        <v>429</v>
      </c>
      <c r="E360" s="304" t="s">
        <v>386</v>
      </c>
      <c r="F360" s="304"/>
      <c r="G360" s="122" t="s">
        <v>77</v>
      </c>
      <c r="H360" s="123">
        <v>0.54300000000000004</v>
      </c>
      <c r="I360" s="124">
        <v>0.22</v>
      </c>
      <c r="J360" s="124">
        <v>0.11</v>
      </c>
      <c r="K360" t="str">
        <f t="shared" si="5"/>
        <v/>
      </c>
    </row>
    <row r="361" spans="1:11" ht="26.4">
      <c r="A361" s="121" t="s">
        <v>383</v>
      </c>
      <c r="B361" s="135" t="s">
        <v>430</v>
      </c>
      <c r="C361" s="121" t="s">
        <v>14</v>
      </c>
      <c r="D361" s="121" t="s">
        <v>431</v>
      </c>
      <c r="E361" s="304" t="s">
        <v>386</v>
      </c>
      <c r="F361" s="304"/>
      <c r="G361" s="122" t="s">
        <v>22</v>
      </c>
      <c r="H361" s="123">
        <v>2.5000000000000001E-2</v>
      </c>
      <c r="I361" s="124">
        <v>21.8</v>
      </c>
      <c r="J361" s="124">
        <v>0.54</v>
      </c>
      <c r="K361" t="str">
        <f t="shared" si="5"/>
        <v/>
      </c>
    </row>
    <row r="362" spans="1:11" ht="26.4">
      <c r="A362" s="125"/>
      <c r="B362" s="125"/>
      <c r="C362" s="125"/>
      <c r="D362" s="125"/>
      <c r="E362" s="125" t="s">
        <v>982</v>
      </c>
      <c r="F362" s="126">
        <v>0.98</v>
      </c>
      <c r="G362" s="125" t="s">
        <v>983</v>
      </c>
      <c r="H362" s="126">
        <v>0</v>
      </c>
      <c r="I362" s="125" t="s">
        <v>393</v>
      </c>
      <c r="J362" s="126">
        <v>0.98</v>
      </c>
      <c r="K362" t="str">
        <f t="shared" si="5"/>
        <v/>
      </c>
    </row>
    <row r="363" spans="1:11" ht="26.4">
      <c r="A363" s="125"/>
      <c r="B363" s="125"/>
      <c r="C363" s="125"/>
      <c r="D363" s="125"/>
      <c r="E363" s="125" t="s">
        <v>984</v>
      </c>
      <c r="F363" s="126">
        <v>2.62</v>
      </c>
      <c r="G363" s="125"/>
      <c r="H363" s="305" t="s">
        <v>985</v>
      </c>
      <c r="I363" s="305"/>
      <c r="J363" s="126">
        <v>13.24</v>
      </c>
      <c r="K363" t="str">
        <f t="shared" si="5"/>
        <v/>
      </c>
    </row>
    <row r="364" spans="1:11" ht="15" thickBot="1">
      <c r="A364" s="127"/>
      <c r="B364" s="127"/>
      <c r="C364" s="127"/>
      <c r="D364" s="127"/>
      <c r="E364" s="127"/>
      <c r="F364" s="127"/>
      <c r="G364" s="127" t="s">
        <v>986</v>
      </c>
      <c r="H364" s="128" t="s">
        <v>1424</v>
      </c>
      <c r="I364" s="127" t="s">
        <v>394</v>
      </c>
      <c r="J364" s="129">
        <v>3362.96</v>
      </c>
      <c r="K364" t="str">
        <f t="shared" si="5"/>
        <v/>
      </c>
    </row>
    <row r="365" spans="1:11" ht="26.4" customHeight="1" thickTop="1">
      <c r="A365" s="130"/>
      <c r="B365" s="130"/>
      <c r="C365" s="130"/>
      <c r="D365" s="130"/>
      <c r="E365" s="130"/>
      <c r="F365" s="130"/>
      <c r="G365" s="130"/>
      <c r="H365" s="130"/>
      <c r="I365" s="130"/>
      <c r="J365" s="130"/>
      <c r="K365" t="str">
        <f t="shared" si="5"/>
        <v>FALSO</v>
      </c>
    </row>
    <row r="366" spans="1:11" ht="39.6" customHeight="1">
      <c r="A366" s="110" t="s">
        <v>1005</v>
      </c>
      <c r="B366" s="111" t="s">
        <v>3</v>
      </c>
      <c r="C366" s="110" t="s">
        <v>4</v>
      </c>
      <c r="D366" s="110" t="s">
        <v>5</v>
      </c>
      <c r="E366" s="307" t="s">
        <v>373</v>
      </c>
      <c r="F366" s="307"/>
      <c r="G366" s="112" t="s">
        <v>6</v>
      </c>
      <c r="H366" s="111" t="s">
        <v>7</v>
      </c>
      <c r="I366" s="111" t="s">
        <v>8</v>
      </c>
      <c r="J366" s="111" t="s">
        <v>9</v>
      </c>
      <c r="K366" t="str">
        <f t="shared" si="5"/>
        <v/>
      </c>
    </row>
    <row r="367" spans="1:11" ht="26.4" customHeight="1">
      <c r="A367" s="113" t="s">
        <v>374</v>
      </c>
      <c r="B367" s="133" t="s">
        <v>365</v>
      </c>
      <c r="C367" s="113" t="s">
        <v>14</v>
      </c>
      <c r="D367" s="113" t="s">
        <v>366</v>
      </c>
      <c r="E367" s="306" t="s">
        <v>1399</v>
      </c>
      <c r="F367" s="306"/>
      <c r="G367" s="114" t="s">
        <v>22</v>
      </c>
      <c r="H367" s="115">
        <v>1</v>
      </c>
      <c r="I367" s="116">
        <v>14.91</v>
      </c>
      <c r="J367" s="116">
        <v>14.91</v>
      </c>
      <c r="K367" t="str">
        <f t="shared" si="5"/>
        <v/>
      </c>
    </row>
    <row r="368" spans="1:11" ht="14.4" customHeight="1">
      <c r="A368" s="117" t="s">
        <v>375</v>
      </c>
      <c r="B368" s="134" t="s">
        <v>422</v>
      </c>
      <c r="C368" s="117" t="s">
        <v>14</v>
      </c>
      <c r="D368" s="117" t="s">
        <v>423</v>
      </c>
      <c r="E368" s="303" t="s">
        <v>1399</v>
      </c>
      <c r="F368" s="303"/>
      <c r="G368" s="118" t="s">
        <v>22</v>
      </c>
      <c r="H368" s="119">
        <v>1</v>
      </c>
      <c r="I368" s="120">
        <v>9.57</v>
      </c>
      <c r="J368" s="120">
        <v>9.57</v>
      </c>
      <c r="K368" t="str">
        <f t="shared" si="5"/>
        <v/>
      </c>
    </row>
    <row r="369" spans="1:11" ht="39.6" customHeight="1">
      <c r="A369" s="117" t="s">
        <v>375</v>
      </c>
      <c r="B369" s="134" t="s">
        <v>424</v>
      </c>
      <c r="C369" s="117" t="s">
        <v>14</v>
      </c>
      <c r="D369" s="117" t="s">
        <v>425</v>
      </c>
      <c r="E369" s="303" t="s">
        <v>1365</v>
      </c>
      <c r="F369" s="303"/>
      <c r="G369" s="118" t="s">
        <v>378</v>
      </c>
      <c r="H369" s="119">
        <v>2.3300000000000001E-2</v>
      </c>
      <c r="I369" s="120">
        <v>23.94</v>
      </c>
      <c r="J369" s="120">
        <v>0.55000000000000004</v>
      </c>
      <c r="K369" t="str">
        <f t="shared" si="5"/>
        <v/>
      </c>
    </row>
    <row r="370" spans="1:11" ht="39.6" customHeight="1">
      <c r="A370" s="117" t="s">
        <v>375</v>
      </c>
      <c r="B370" s="134" t="s">
        <v>426</v>
      </c>
      <c r="C370" s="117" t="s">
        <v>14</v>
      </c>
      <c r="D370" s="117" t="s">
        <v>427</v>
      </c>
      <c r="E370" s="303" t="s">
        <v>1365</v>
      </c>
      <c r="F370" s="303"/>
      <c r="G370" s="118" t="s">
        <v>378</v>
      </c>
      <c r="H370" s="119">
        <v>0.14280000000000001</v>
      </c>
      <c r="I370" s="120">
        <v>28.34</v>
      </c>
      <c r="J370" s="120">
        <v>4.04</v>
      </c>
      <c r="K370" t="str">
        <f t="shared" si="5"/>
        <v/>
      </c>
    </row>
    <row r="371" spans="1:11" ht="14.4" customHeight="1">
      <c r="A371" s="121" t="s">
        <v>383</v>
      </c>
      <c r="B371" s="135" t="s">
        <v>430</v>
      </c>
      <c r="C371" s="121" t="s">
        <v>14</v>
      </c>
      <c r="D371" s="121" t="s">
        <v>431</v>
      </c>
      <c r="E371" s="304" t="s">
        <v>386</v>
      </c>
      <c r="F371" s="304"/>
      <c r="G371" s="122" t="s">
        <v>22</v>
      </c>
      <c r="H371" s="123">
        <v>2.5000000000000001E-2</v>
      </c>
      <c r="I371" s="124">
        <v>21.8</v>
      </c>
      <c r="J371" s="124">
        <v>0.54</v>
      </c>
      <c r="K371" t="str">
        <f t="shared" si="5"/>
        <v/>
      </c>
    </row>
    <row r="372" spans="1:11" ht="14.4" customHeight="1">
      <c r="A372" s="121" t="s">
        <v>383</v>
      </c>
      <c r="B372" s="135" t="s">
        <v>428</v>
      </c>
      <c r="C372" s="121" t="s">
        <v>14</v>
      </c>
      <c r="D372" s="121" t="s">
        <v>429</v>
      </c>
      <c r="E372" s="304" t="s">
        <v>386</v>
      </c>
      <c r="F372" s="304"/>
      <c r="G372" s="122" t="s">
        <v>77</v>
      </c>
      <c r="H372" s="123">
        <v>0.97</v>
      </c>
      <c r="I372" s="124">
        <v>0.22</v>
      </c>
      <c r="J372" s="124">
        <v>0.21</v>
      </c>
      <c r="K372" t="str">
        <f t="shared" si="5"/>
        <v/>
      </c>
    </row>
    <row r="373" spans="1:11" ht="26.4" customHeight="1">
      <c r="A373" s="125"/>
      <c r="B373" s="125"/>
      <c r="C373" s="125"/>
      <c r="D373" s="125"/>
      <c r="E373" s="125" t="s">
        <v>982</v>
      </c>
      <c r="F373" s="126">
        <v>3.6</v>
      </c>
      <c r="G373" s="125" t="s">
        <v>983</v>
      </c>
      <c r="H373" s="126">
        <v>0</v>
      </c>
      <c r="I373" s="125" t="s">
        <v>393</v>
      </c>
      <c r="J373" s="126">
        <v>3.6</v>
      </c>
      <c r="K373" t="str">
        <f t="shared" si="5"/>
        <v/>
      </c>
    </row>
    <row r="374" spans="1:11" ht="26.4">
      <c r="A374" s="125"/>
      <c r="B374" s="125"/>
      <c r="C374" s="125"/>
      <c r="D374" s="125"/>
      <c r="E374" s="125" t="s">
        <v>984</v>
      </c>
      <c r="F374" s="126">
        <v>3.68</v>
      </c>
      <c r="G374" s="125"/>
      <c r="H374" s="305" t="s">
        <v>985</v>
      </c>
      <c r="I374" s="305"/>
      <c r="J374" s="126">
        <v>18.59</v>
      </c>
      <c r="K374" t="str">
        <f t="shared" si="5"/>
        <v/>
      </c>
    </row>
    <row r="375" spans="1:11" ht="14.4" customHeight="1" thickBot="1">
      <c r="A375" s="127"/>
      <c r="B375" s="127"/>
      <c r="C375" s="127"/>
      <c r="D375" s="127"/>
      <c r="E375" s="127"/>
      <c r="F375" s="127"/>
      <c r="G375" s="127" t="s">
        <v>986</v>
      </c>
      <c r="H375" s="128" t="s">
        <v>1425</v>
      </c>
      <c r="I375" s="127" t="s">
        <v>394</v>
      </c>
      <c r="J375" s="129">
        <v>489.85</v>
      </c>
      <c r="K375" t="str">
        <f t="shared" si="5"/>
        <v/>
      </c>
    </row>
    <row r="376" spans="1:11" ht="15" thickTop="1">
      <c r="A376" s="130"/>
      <c r="B376" s="130"/>
      <c r="C376" s="130"/>
      <c r="D376" s="130"/>
      <c r="E376" s="130"/>
      <c r="F376" s="130"/>
      <c r="G376" s="130"/>
      <c r="H376" s="130"/>
      <c r="I376" s="130"/>
      <c r="J376" s="130"/>
      <c r="K376" t="str">
        <f t="shared" si="5"/>
        <v>FALSO</v>
      </c>
    </row>
    <row r="377" spans="1:11">
      <c r="A377" s="110" t="s">
        <v>1006</v>
      </c>
      <c r="B377" s="111" t="s">
        <v>3</v>
      </c>
      <c r="C377" s="110" t="s">
        <v>4</v>
      </c>
      <c r="D377" s="110" t="s">
        <v>5</v>
      </c>
      <c r="E377" s="307" t="s">
        <v>373</v>
      </c>
      <c r="F377" s="307"/>
      <c r="G377" s="112" t="s">
        <v>6</v>
      </c>
      <c r="H377" s="111" t="s">
        <v>7</v>
      </c>
      <c r="I377" s="111" t="s">
        <v>8</v>
      </c>
      <c r="J377" s="111" t="s">
        <v>9</v>
      </c>
      <c r="K377" t="str">
        <f t="shared" si="5"/>
        <v/>
      </c>
    </row>
    <row r="378" spans="1:11">
      <c r="A378" s="113" t="s">
        <v>374</v>
      </c>
      <c r="B378" s="133" t="s">
        <v>344</v>
      </c>
      <c r="C378" s="113" t="s">
        <v>13</v>
      </c>
      <c r="D378" s="113" t="s">
        <v>345</v>
      </c>
      <c r="E378" s="306" t="s">
        <v>11</v>
      </c>
      <c r="F378" s="306"/>
      <c r="G378" s="114" t="s">
        <v>18</v>
      </c>
      <c r="H378" s="115">
        <v>1</v>
      </c>
      <c r="I378" s="116">
        <v>36594.36</v>
      </c>
      <c r="J378" s="116">
        <v>36594.36</v>
      </c>
      <c r="K378" t="str">
        <f t="shared" si="5"/>
        <v/>
      </c>
    </row>
    <row r="379" spans="1:11" ht="26.4" customHeight="1">
      <c r="A379" s="117" t="s">
        <v>375</v>
      </c>
      <c r="B379" s="134" t="s">
        <v>496</v>
      </c>
      <c r="C379" s="117" t="s">
        <v>11</v>
      </c>
      <c r="D379" s="117" t="s">
        <v>497</v>
      </c>
      <c r="E379" s="303">
        <v>0</v>
      </c>
      <c r="F379" s="303"/>
      <c r="G379" s="118" t="s">
        <v>397</v>
      </c>
      <c r="H379" s="119">
        <v>4.5</v>
      </c>
      <c r="I379" s="120">
        <v>26.11</v>
      </c>
      <c r="J379" s="120">
        <v>117.49</v>
      </c>
      <c r="K379" t="str">
        <f t="shared" si="5"/>
        <v/>
      </c>
    </row>
    <row r="380" spans="1:11" ht="14.4" customHeight="1">
      <c r="A380" s="117" t="s">
        <v>375</v>
      </c>
      <c r="B380" s="134" t="s">
        <v>492</v>
      </c>
      <c r="C380" s="117" t="s">
        <v>14</v>
      </c>
      <c r="D380" s="117" t="s">
        <v>493</v>
      </c>
      <c r="E380" s="303" t="s">
        <v>1426</v>
      </c>
      <c r="F380" s="303"/>
      <c r="G380" s="118" t="s">
        <v>21</v>
      </c>
      <c r="H380" s="119">
        <v>0.2</v>
      </c>
      <c r="I380" s="120">
        <v>682.04</v>
      </c>
      <c r="J380" s="120">
        <v>136.4</v>
      </c>
      <c r="K380" t="str">
        <f t="shared" si="5"/>
        <v/>
      </c>
    </row>
    <row r="381" spans="1:11" ht="14.4" customHeight="1">
      <c r="A381" s="117" t="s">
        <v>375</v>
      </c>
      <c r="B381" s="134" t="s">
        <v>466</v>
      </c>
      <c r="C381" s="117" t="s">
        <v>11</v>
      </c>
      <c r="D381" s="117" t="s">
        <v>419</v>
      </c>
      <c r="E381" s="303">
        <v>0</v>
      </c>
      <c r="F381" s="303"/>
      <c r="G381" s="118" t="s">
        <v>397</v>
      </c>
      <c r="H381" s="119">
        <v>8.5</v>
      </c>
      <c r="I381" s="120">
        <v>32.119999999999997</v>
      </c>
      <c r="J381" s="120">
        <v>273.02</v>
      </c>
      <c r="K381" t="str">
        <f t="shared" si="5"/>
        <v/>
      </c>
    </row>
    <row r="382" spans="1:11" ht="14.4" customHeight="1">
      <c r="A382" s="117" t="s">
        <v>375</v>
      </c>
      <c r="B382" s="134" t="s">
        <v>494</v>
      </c>
      <c r="C382" s="117" t="s">
        <v>14</v>
      </c>
      <c r="D382" s="117" t="s">
        <v>495</v>
      </c>
      <c r="E382" s="303" t="s">
        <v>1365</v>
      </c>
      <c r="F382" s="303"/>
      <c r="G382" s="118" t="s">
        <v>378</v>
      </c>
      <c r="H382" s="119">
        <v>25.64</v>
      </c>
      <c r="I382" s="120">
        <v>28.34</v>
      </c>
      <c r="J382" s="120">
        <v>726.63</v>
      </c>
      <c r="K382" t="str">
        <f t="shared" si="5"/>
        <v/>
      </c>
    </row>
    <row r="383" spans="1:11" ht="26.4" customHeight="1">
      <c r="A383" s="117" t="s">
        <v>375</v>
      </c>
      <c r="B383" s="134" t="s">
        <v>498</v>
      </c>
      <c r="C383" s="117" t="s">
        <v>14</v>
      </c>
      <c r="D383" s="117" t="s">
        <v>499</v>
      </c>
      <c r="E383" s="303" t="s">
        <v>500</v>
      </c>
      <c r="F383" s="303"/>
      <c r="G383" s="118" t="s">
        <v>12</v>
      </c>
      <c r="H383" s="119">
        <v>15.5</v>
      </c>
      <c r="I383" s="120">
        <v>51.2</v>
      </c>
      <c r="J383" s="120">
        <v>793.6</v>
      </c>
      <c r="K383" t="str">
        <f t="shared" si="5"/>
        <v/>
      </c>
    </row>
    <row r="384" spans="1:11" ht="39.6" customHeight="1">
      <c r="A384" s="117" t="s">
        <v>375</v>
      </c>
      <c r="B384" s="134" t="s">
        <v>501</v>
      </c>
      <c r="C384" s="117" t="s">
        <v>14</v>
      </c>
      <c r="D384" s="117" t="s">
        <v>1007</v>
      </c>
      <c r="E384" s="303" t="s">
        <v>1427</v>
      </c>
      <c r="F384" s="303"/>
      <c r="G384" s="118" t="s">
        <v>12</v>
      </c>
      <c r="H384" s="119">
        <v>254</v>
      </c>
      <c r="I384" s="120">
        <v>11.18</v>
      </c>
      <c r="J384" s="120">
        <v>2839.72</v>
      </c>
      <c r="K384" t="str">
        <f t="shared" si="5"/>
        <v/>
      </c>
    </row>
    <row r="385" spans="1:11" ht="14.4" customHeight="1">
      <c r="A385" s="117" t="s">
        <v>375</v>
      </c>
      <c r="B385" s="134" t="s">
        <v>502</v>
      </c>
      <c r="C385" s="117" t="s">
        <v>14</v>
      </c>
      <c r="D385" s="117" t="s">
        <v>503</v>
      </c>
      <c r="E385" s="303" t="s">
        <v>504</v>
      </c>
      <c r="F385" s="303"/>
      <c r="G385" s="118" t="s">
        <v>22</v>
      </c>
      <c r="H385" s="119">
        <v>2750</v>
      </c>
      <c r="I385" s="120">
        <v>11.53</v>
      </c>
      <c r="J385" s="120">
        <v>31707.5</v>
      </c>
      <c r="K385" t="str">
        <f t="shared" si="5"/>
        <v/>
      </c>
    </row>
    <row r="386" spans="1:11" ht="26.4">
      <c r="A386" s="125"/>
      <c r="B386" s="125"/>
      <c r="C386" s="125"/>
      <c r="D386" s="125"/>
      <c r="E386" s="125" t="s">
        <v>982</v>
      </c>
      <c r="F386" s="126">
        <v>5350.58</v>
      </c>
      <c r="G386" s="125" t="s">
        <v>983</v>
      </c>
      <c r="H386" s="126">
        <v>0</v>
      </c>
      <c r="I386" s="125" t="s">
        <v>393</v>
      </c>
      <c r="J386" s="126">
        <v>5350.58</v>
      </c>
      <c r="K386" t="str">
        <f t="shared" si="5"/>
        <v/>
      </c>
    </row>
    <row r="387" spans="1:11" ht="26.4">
      <c r="A387" s="125"/>
      <c r="B387" s="125"/>
      <c r="C387" s="125"/>
      <c r="D387" s="125"/>
      <c r="E387" s="125" t="s">
        <v>984</v>
      </c>
      <c r="F387" s="126">
        <v>9024.17</v>
      </c>
      <c r="G387" s="125"/>
      <c r="H387" s="305" t="s">
        <v>985</v>
      </c>
      <c r="I387" s="305"/>
      <c r="J387" s="126">
        <v>45618.53</v>
      </c>
      <c r="K387" t="str">
        <f t="shared" si="5"/>
        <v/>
      </c>
    </row>
    <row r="388" spans="1:11" ht="15" thickBot="1">
      <c r="A388" s="127"/>
      <c r="B388" s="127"/>
      <c r="C388" s="127"/>
      <c r="D388" s="127"/>
      <c r="E388" s="127"/>
      <c r="F388" s="127"/>
      <c r="G388" s="127" t="s">
        <v>986</v>
      </c>
      <c r="H388" s="128" t="s">
        <v>1478</v>
      </c>
      <c r="I388" s="127" t="s">
        <v>394</v>
      </c>
      <c r="J388" s="129">
        <v>228092.65</v>
      </c>
      <c r="K388" t="str">
        <f t="shared" si="5"/>
        <v/>
      </c>
    </row>
    <row r="389" spans="1:11" ht="15" thickTop="1">
      <c r="A389" s="130"/>
      <c r="B389" s="130"/>
      <c r="C389" s="130"/>
      <c r="D389" s="130"/>
      <c r="E389" s="130"/>
      <c r="F389" s="130"/>
      <c r="G389" s="130"/>
      <c r="H389" s="130"/>
      <c r="I389" s="130"/>
      <c r="J389" s="130"/>
      <c r="K389" t="str">
        <f t="shared" si="5"/>
        <v>FALSO</v>
      </c>
    </row>
    <row r="390" spans="1:11">
      <c r="A390" s="107" t="s">
        <v>290</v>
      </c>
      <c r="B390" s="107"/>
      <c r="C390" s="107"/>
      <c r="D390" s="107" t="s">
        <v>940</v>
      </c>
      <c r="E390" s="107"/>
      <c r="F390" s="314"/>
      <c r="G390" s="314"/>
      <c r="H390" s="108"/>
      <c r="I390" s="107"/>
      <c r="J390" s="109">
        <v>1163497.72</v>
      </c>
      <c r="K390" t="str">
        <f t="shared" si="5"/>
        <v/>
      </c>
    </row>
    <row r="391" spans="1:11">
      <c r="A391" s="107" t="s">
        <v>291</v>
      </c>
      <c r="B391" s="107"/>
      <c r="C391" s="107"/>
      <c r="D391" s="107" t="s">
        <v>963</v>
      </c>
      <c r="E391" s="107"/>
      <c r="F391" s="314"/>
      <c r="G391" s="314"/>
      <c r="H391" s="108"/>
      <c r="I391" s="107"/>
      <c r="J391" s="109">
        <v>736896.48</v>
      </c>
      <c r="K391" t="str">
        <f t="shared" si="5"/>
        <v/>
      </c>
    </row>
    <row r="392" spans="1:11" ht="39.6" customHeight="1">
      <c r="A392" s="110" t="s">
        <v>292</v>
      </c>
      <c r="B392" s="111" t="s">
        <v>3</v>
      </c>
      <c r="C392" s="110" t="s">
        <v>4</v>
      </c>
      <c r="D392" s="110" t="s">
        <v>5</v>
      </c>
      <c r="E392" s="307" t="s">
        <v>373</v>
      </c>
      <c r="F392" s="307"/>
      <c r="G392" s="112" t="s">
        <v>6</v>
      </c>
      <c r="H392" s="111" t="s">
        <v>7</v>
      </c>
      <c r="I392" s="111" t="s">
        <v>8</v>
      </c>
      <c r="J392" s="111" t="s">
        <v>9</v>
      </c>
      <c r="K392" t="str">
        <f t="shared" si="5"/>
        <v/>
      </c>
    </row>
    <row r="393" spans="1:11" ht="14.4" customHeight="1">
      <c r="A393" s="113" t="s">
        <v>374</v>
      </c>
      <c r="B393" s="133" t="s">
        <v>1008</v>
      </c>
      <c r="C393" s="113" t="s">
        <v>14</v>
      </c>
      <c r="D393" s="113" t="s">
        <v>979</v>
      </c>
      <c r="E393" s="306" t="s">
        <v>1428</v>
      </c>
      <c r="F393" s="306"/>
      <c r="G393" s="114" t="s">
        <v>12</v>
      </c>
      <c r="H393" s="115">
        <v>1</v>
      </c>
      <c r="I393" s="116">
        <v>95.56</v>
      </c>
      <c r="J393" s="116">
        <v>95.56</v>
      </c>
      <c r="K393" t="str">
        <f t="shared" si="5"/>
        <v/>
      </c>
    </row>
    <row r="394" spans="1:11" ht="14.4" customHeight="1">
      <c r="A394" s="117" t="s">
        <v>375</v>
      </c>
      <c r="B394" s="134" t="s">
        <v>381</v>
      </c>
      <c r="C394" s="117" t="s">
        <v>14</v>
      </c>
      <c r="D394" s="117" t="s">
        <v>382</v>
      </c>
      <c r="E394" s="303" t="s">
        <v>1365</v>
      </c>
      <c r="F394" s="303"/>
      <c r="G394" s="118" t="s">
        <v>378</v>
      </c>
      <c r="H394" s="119">
        <v>0.45</v>
      </c>
      <c r="I394" s="120">
        <v>23.48</v>
      </c>
      <c r="J394" s="120">
        <v>10.56</v>
      </c>
      <c r="K394" t="str">
        <f t="shared" si="5"/>
        <v/>
      </c>
    </row>
    <row r="395" spans="1:11" ht="14.4" customHeight="1">
      <c r="A395" s="117" t="s">
        <v>375</v>
      </c>
      <c r="B395" s="134" t="s">
        <v>418</v>
      </c>
      <c r="C395" s="117" t="s">
        <v>14</v>
      </c>
      <c r="D395" s="117" t="s">
        <v>419</v>
      </c>
      <c r="E395" s="303" t="s">
        <v>1365</v>
      </c>
      <c r="F395" s="303"/>
      <c r="G395" s="118" t="s">
        <v>378</v>
      </c>
      <c r="H395" s="119">
        <v>0.45</v>
      </c>
      <c r="I395" s="120">
        <v>28.51</v>
      </c>
      <c r="J395" s="120">
        <v>12.82</v>
      </c>
      <c r="K395" t="str">
        <f t="shared" si="5"/>
        <v/>
      </c>
    </row>
    <row r="396" spans="1:11" ht="26.4" customHeight="1">
      <c r="A396" s="117" t="s">
        <v>375</v>
      </c>
      <c r="B396" s="134" t="s">
        <v>476</v>
      </c>
      <c r="C396" s="117" t="s">
        <v>14</v>
      </c>
      <c r="D396" s="117" t="s">
        <v>477</v>
      </c>
      <c r="E396" s="303" t="s">
        <v>1429</v>
      </c>
      <c r="F396" s="303"/>
      <c r="G396" s="118" t="s">
        <v>21</v>
      </c>
      <c r="H396" s="119">
        <v>1.1299999999999999E-2</v>
      </c>
      <c r="I396" s="120">
        <v>776.88</v>
      </c>
      <c r="J396" s="120">
        <v>8.77</v>
      </c>
      <c r="K396" t="str">
        <f t="shared" si="5"/>
        <v/>
      </c>
    </row>
    <row r="397" spans="1:11" ht="26.4">
      <c r="A397" s="121" t="s">
        <v>383</v>
      </c>
      <c r="B397" s="135" t="s">
        <v>1011</v>
      </c>
      <c r="C397" s="121" t="s">
        <v>14</v>
      </c>
      <c r="D397" s="121" t="s">
        <v>1012</v>
      </c>
      <c r="E397" s="304" t="s">
        <v>386</v>
      </c>
      <c r="F397" s="304"/>
      <c r="G397" s="122" t="s">
        <v>77</v>
      </c>
      <c r="H397" s="123">
        <v>1.46</v>
      </c>
      <c r="I397" s="124">
        <v>2.69</v>
      </c>
      <c r="J397" s="124">
        <v>3.92</v>
      </c>
      <c r="K397" t="str">
        <f t="shared" si="5"/>
        <v/>
      </c>
    </row>
    <row r="398" spans="1:11" ht="14.4" customHeight="1">
      <c r="A398" s="121" t="s">
        <v>383</v>
      </c>
      <c r="B398" s="135" t="s">
        <v>1013</v>
      </c>
      <c r="C398" s="121" t="s">
        <v>14</v>
      </c>
      <c r="D398" s="121" t="s">
        <v>1014</v>
      </c>
      <c r="E398" s="304" t="s">
        <v>386</v>
      </c>
      <c r="F398" s="304"/>
      <c r="G398" s="122" t="s">
        <v>77</v>
      </c>
      <c r="H398" s="123">
        <v>0.97</v>
      </c>
      <c r="I398" s="124">
        <v>5.3</v>
      </c>
      <c r="J398" s="124">
        <v>5.14</v>
      </c>
      <c r="K398" t="str">
        <f t="shared" si="5"/>
        <v/>
      </c>
    </row>
    <row r="399" spans="1:11">
      <c r="A399" s="121" t="s">
        <v>383</v>
      </c>
      <c r="B399" s="135" t="s">
        <v>1015</v>
      </c>
      <c r="C399" s="121" t="s">
        <v>14</v>
      </c>
      <c r="D399" s="121" t="s">
        <v>1016</v>
      </c>
      <c r="E399" s="304" t="s">
        <v>386</v>
      </c>
      <c r="F399" s="304"/>
      <c r="G399" s="122" t="s">
        <v>77</v>
      </c>
      <c r="H399" s="123">
        <v>10.204000000000001</v>
      </c>
      <c r="I399" s="124">
        <v>4.71</v>
      </c>
      <c r="J399" s="124">
        <v>48.06</v>
      </c>
      <c r="K399" t="str">
        <f t="shared" si="5"/>
        <v/>
      </c>
    </row>
    <row r="400" spans="1:11">
      <c r="A400" s="121" t="s">
        <v>383</v>
      </c>
      <c r="B400" s="135" t="s">
        <v>1009</v>
      </c>
      <c r="C400" s="121" t="s">
        <v>14</v>
      </c>
      <c r="D400" s="121" t="s">
        <v>1010</v>
      </c>
      <c r="E400" s="304" t="s">
        <v>386</v>
      </c>
      <c r="F400" s="304"/>
      <c r="G400" s="122" t="s">
        <v>77</v>
      </c>
      <c r="H400" s="123">
        <v>1.46</v>
      </c>
      <c r="I400" s="124">
        <v>4.3099999999999996</v>
      </c>
      <c r="J400" s="124">
        <v>6.29</v>
      </c>
      <c r="K400" t="str">
        <f t="shared" ref="K400:K463" si="6">IF(J400=0,"FALSO","")</f>
        <v/>
      </c>
    </row>
    <row r="401" spans="1:11" ht="26.4" customHeight="1">
      <c r="A401" s="125"/>
      <c r="B401" s="125"/>
      <c r="C401" s="125"/>
      <c r="D401" s="125"/>
      <c r="E401" s="125" t="s">
        <v>982</v>
      </c>
      <c r="F401" s="126">
        <v>15.31</v>
      </c>
      <c r="G401" s="125" t="s">
        <v>983</v>
      </c>
      <c r="H401" s="126">
        <v>0</v>
      </c>
      <c r="I401" s="125" t="s">
        <v>393</v>
      </c>
      <c r="J401" s="126">
        <v>15.31</v>
      </c>
      <c r="K401" t="str">
        <f t="shared" si="6"/>
        <v/>
      </c>
    </row>
    <row r="402" spans="1:11" ht="14.4" customHeight="1">
      <c r="A402" s="125"/>
      <c r="B402" s="125"/>
      <c r="C402" s="125"/>
      <c r="D402" s="125"/>
      <c r="E402" s="125" t="s">
        <v>984</v>
      </c>
      <c r="F402" s="126">
        <v>23.57</v>
      </c>
      <c r="G402" s="125"/>
      <c r="H402" s="305" t="s">
        <v>985</v>
      </c>
      <c r="I402" s="305"/>
      <c r="J402" s="126">
        <v>119.13</v>
      </c>
      <c r="K402" t="str">
        <f t="shared" si="6"/>
        <v/>
      </c>
    </row>
    <row r="403" spans="1:11" ht="14.4" customHeight="1" thickBot="1">
      <c r="A403" s="127"/>
      <c r="B403" s="127"/>
      <c r="C403" s="127"/>
      <c r="D403" s="127"/>
      <c r="E403" s="127"/>
      <c r="F403" s="127"/>
      <c r="G403" s="127" t="s">
        <v>986</v>
      </c>
      <c r="H403" s="128" t="s">
        <v>1430</v>
      </c>
      <c r="I403" s="127" t="s">
        <v>394</v>
      </c>
      <c r="J403" s="129">
        <v>736896.48</v>
      </c>
      <c r="K403" t="str">
        <f t="shared" si="6"/>
        <v/>
      </c>
    </row>
    <row r="404" spans="1:11" ht="39.6" customHeight="1" thickTop="1">
      <c r="A404" s="130"/>
      <c r="B404" s="130"/>
      <c r="C404" s="130"/>
      <c r="D404" s="130"/>
      <c r="E404" s="130"/>
      <c r="F404" s="130"/>
      <c r="G404" s="130"/>
      <c r="H404" s="130"/>
      <c r="I404" s="130"/>
      <c r="J404" s="130"/>
      <c r="K404" t="str">
        <f t="shared" si="6"/>
        <v>FALSO</v>
      </c>
    </row>
    <row r="405" spans="1:11" ht="14.4" customHeight="1">
      <c r="A405" s="107" t="s">
        <v>293</v>
      </c>
      <c r="B405" s="107"/>
      <c r="C405" s="107"/>
      <c r="D405" s="107" t="s">
        <v>962</v>
      </c>
      <c r="E405" s="107"/>
      <c r="F405" s="314"/>
      <c r="G405" s="314"/>
      <c r="H405" s="108"/>
      <c r="I405" s="107"/>
      <c r="J405" s="109">
        <v>281980.75</v>
      </c>
      <c r="K405" t="str">
        <f t="shared" si="6"/>
        <v/>
      </c>
    </row>
    <row r="406" spans="1:11" ht="14.4" customHeight="1">
      <c r="A406" s="110" t="s">
        <v>319</v>
      </c>
      <c r="B406" s="111" t="s">
        <v>3</v>
      </c>
      <c r="C406" s="110" t="s">
        <v>4</v>
      </c>
      <c r="D406" s="110" t="s">
        <v>5</v>
      </c>
      <c r="E406" s="307" t="s">
        <v>373</v>
      </c>
      <c r="F406" s="307"/>
      <c r="G406" s="112" t="s">
        <v>6</v>
      </c>
      <c r="H406" s="111" t="s">
        <v>7</v>
      </c>
      <c r="I406" s="111" t="s">
        <v>8</v>
      </c>
      <c r="J406" s="111" t="s">
        <v>9</v>
      </c>
      <c r="K406" t="str">
        <f t="shared" si="6"/>
        <v/>
      </c>
    </row>
    <row r="407" spans="1:11" ht="14.4" customHeight="1">
      <c r="A407" s="113" t="s">
        <v>374</v>
      </c>
      <c r="B407" s="133" t="s">
        <v>120</v>
      </c>
      <c r="C407" s="113" t="s">
        <v>14</v>
      </c>
      <c r="D407" s="113" t="s">
        <v>1017</v>
      </c>
      <c r="E407" s="306" t="s">
        <v>1431</v>
      </c>
      <c r="F407" s="306"/>
      <c r="G407" s="114" t="s">
        <v>12</v>
      </c>
      <c r="H407" s="115">
        <v>1</v>
      </c>
      <c r="I407" s="116">
        <v>273.79000000000002</v>
      </c>
      <c r="J407" s="116">
        <v>273.79000000000002</v>
      </c>
      <c r="K407" t="str">
        <f t="shared" si="6"/>
        <v/>
      </c>
    </row>
    <row r="408" spans="1:11" ht="14.4" customHeight="1">
      <c r="A408" s="117" t="s">
        <v>375</v>
      </c>
      <c r="B408" s="134" t="s">
        <v>381</v>
      </c>
      <c r="C408" s="117" t="s">
        <v>14</v>
      </c>
      <c r="D408" s="117" t="s">
        <v>382</v>
      </c>
      <c r="E408" s="303" t="s">
        <v>1365</v>
      </c>
      <c r="F408" s="303"/>
      <c r="G408" s="118" t="s">
        <v>378</v>
      </c>
      <c r="H408" s="119">
        <v>0.15650900000000001</v>
      </c>
      <c r="I408" s="120">
        <v>23.48</v>
      </c>
      <c r="J408" s="120">
        <v>3.67</v>
      </c>
      <c r="K408" t="str">
        <f t="shared" si="6"/>
        <v/>
      </c>
    </row>
    <row r="409" spans="1:11" ht="14.4" customHeight="1">
      <c r="A409" s="117" t="s">
        <v>375</v>
      </c>
      <c r="B409" s="134" t="s">
        <v>418</v>
      </c>
      <c r="C409" s="117" t="s">
        <v>14</v>
      </c>
      <c r="D409" s="117" t="s">
        <v>419</v>
      </c>
      <c r="E409" s="303" t="s">
        <v>1365</v>
      </c>
      <c r="F409" s="303"/>
      <c r="G409" s="118" t="s">
        <v>378</v>
      </c>
      <c r="H409" s="119">
        <v>0.31301800000000002</v>
      </c>
      <c r="I409" s="120">
        <v>28.51</v>
      </c>
      <c r="J409" s="120">
        <v>8.92</v>
      </c>
      <c r="K409" t="str">
        <f t="shared" si="6"/>
        <v/>
      </c>
    </row>
    <row r="410" spans="1:11">
      <c r="A410" s="121" t="s">
        <v>383</v>
      </c>
      <c r="B410" s="135" t="s">
        <v>587</v>
      </c>
      <c r="C410" s="121" t="s">
        <v>14</v>
      </c>
      <c r="D410" s="121" t="s">
        <v>588</v>
      </c>
      <c r="E410" s="304" t="s">
        <v>386</v>
      </c>
      <c r="F410" s="304"/>
      <c r="G410" s="122" t="s">
        <v>77</v>
      </c>
      <c r="H410" s="123">
        <v>0.66785709999999998</v>
      </c>
      <c r="I410" s="124">
        <v>26.24</v>
      </c>
      <c r="J410" s="124">
        <v>17.52</v>
      </c>
      <c r="K410" t="str">
        <f t="shared" si="6"/>
        <v/>
      </c>
    </row>
    <row r="411" spans="1:11" ht="26.4">
      <c r="A411" s="121" t="s">
        <v>383</v>
      </c>
      <c r="B411" s="135" t="s">
        <v>589</v>
      </c>
      <c r="C411" s="121" t="s">
        <v>14</v>
      </c>
      <c r="D411" s="121" t="s">
        <v>590</v>
      </c>
      <c r="E411" s="304" t="s">
        <v>386</v>
      </c>
      <c r="F411" s="304"/>
      <c r="G411" s="122" t="s">
        <v>77</v>
      </c>
      <c r="H411" s="123">
        <v>9.1999999999999993</v>
      </c>
      <c r="I411" s="124">
        <v>0.23</v>
      </c>
      <c r="J411" s="124">
        <v>2.11</v>
      </c>
      <c r="K411" t="str">
        <f t="shared" si="6"/>
        <v/>
      </c>
    </row>
    <row r="412" spans="1:11" ht="39.6">
      <c r="A412" s="121" t="s">
        <v>383</v>
      </c>
      <c r="B412" s="135" t="s">
        <v>585</v>
      </c>
      <c r="C412" s="121" t="s">
        <v>14</v>
      </c>
      <c r="D412" s="121" t="s">
        <v>586</v>
      </c>
      <c r="E412" s="304" t="s">
        <v>386</v>
      </c>
      <c r="F412" s="304"/>
      <c r="G412" s="122" t="s">
        <v>77</v>
      </c>
      <c r="H412" s="123">
        <v>0.83330000000000004</v>
      </c>
      <c r="I412" s="124">
        <v>289.89999999999998</v>
      </c>
      <c r="J412" s="124">
        <v>241.57</v>
      </c>
      <c r="K412" t="str">
        <f t="shared" si="6"/>
        <v/>
      </c>
    </row>
    <row r="413" spans="1:11" ht="26.4">
      <c r="A413" s="125"/>
      <c r="B413" s="125"/>
      <c r="C413" s="125"/>
      <c r="D413" s="125"/>
      <c r="E413" s="125" t="s">
        <v>982</v>
      </c>
      <c r="F413" s="126">
        <v>7.98</v>
      </c>
      <c r="G413" s="125" t="s">
        <v>983</v>
      </c>
      <c r="H413" s="126">
        <v>0</v>
      </c>
      <c r="I413" s="125" t="s">
        <v>393</v>
      </c>
      <c r="J413" s="126">
        <v>7.98</v>
      </c>
      <c r="K413" t="str">
        <f t="shared" si="6"/>
        <v/>
      </c>
    </row>
    <row r="414" spans="1:11" ht="40.200000000000003" customHeight="1">
      <c r="A414" s="125"/>
      <c r="B414" s="125"/>
      <c r="C414" s="125"/>
      <c r="D414" s="125"/>
      <c r="E414" s="125" t="s">
        <v>984</v>
      </c>
      <c r="F414" s="126">
        <v>67.52</v>
      </c>
      <c r="G414" s="125"/>
      <c r="H414" s="305" t="s">
        <v>985</v>
      </c>
      <c r="I414" s="305"/>
      <c r="J414" s="126">
        <v>341.31</v>
      </c>
      <c r="K414" t="str">
        <f t="shared" si="6"/>
        <v/>
      </c>
    </row>
    <row r="415" spans="1:11" ht="14.4" customHeight="1" thickBot="1">
      <c r="A415" s="127"/>
      <c r="B415" s="127"/>
      <c r="C415" s="127"/>
      <c r="D415" s="127"/>
      <c r="E415" s="127"/>
      <c r="F415" s="127"/>
      <c r="G415" s="127" t="s">
        <v>986</v>
      </c>
      <c r="H415" s="128" t="s">
        <v>1273</v>
      </c>
      <c r="I415" s="127" t="s">
        <v>394</v>
      </c>
      <c r="J415" s="129">
        <v>98297.279999999999</v>
      </c>
      <c r="K415" t="str">
        <f t="shared" si="6"/>
        <v/>
      </c>
    </row>
    <row r="416" spans="1:11" ht="14.4" customHeight="1" thickTop="1">
      <c r="A416" s="130"/>
      <c r="B416" s="130"/>
      <c r="C416" s="130"/>
      <c r="D416" s="130"/>
      <c r="E416" s="130"/>
      <c r="F416" s="130"/>
      <c r="G416" s="130"/>
      <c r="H416" s="130"/>
      <c r="I416" s="130"/>
      <c r="J416" s="130"/>
      <c r="K416" t="str">
        <f t="shared" si="6"/>
        <v>FALSO</v>
      </c>
    </row>
    <row r="417" spans="1:11" ht="14.4" customHeight="1">
      <c r="A417" s="110" t="s">
        <v>367</v>
      </c>
      <c r="B417" s="111" t="s">
        <v>3</v>
      </c>
      <c r="C417" s="110" t="s">
        <v>4</v>
      </c>
      <c r="D417" s="110" t="s">
        <v>5</v>
      </c>
      <c r="E417" s="307" t="s">
        <v>373</v>
      </c>
      <c r="F417" s="307"/>
      <c r="G417" s="112" t="s">
        <v>6</v>
      </c>
      <c r="H417" s="111" t="s">
        <v>7</v>
      </c>
      <c r="I417" s="111" t="s">
        <v>8</v>
      </c>
      <c r="J417" s="111" t="s">
        <v>9</v>
      </c>
      <c r="K417" t="str">
        <f t="shared" si="6"/>
        <v/>
      </c>
    </row>
    <row r="418" spans="1:11" ht="39.6">
      <c r="A418" s="113" t="s">
        <v>374</v>
      </c>
      <c r="B418" s="133" t="s">
        <v>353</v>
      </c>
      <c r="C418" s="113" t="s">
        <v>14</v>
      </c>
      <c r="D418" s="113" t="s">
        <v>354</v>
      </c>
      <c r="E418" s="306" t="s">
        <v>1432</v>
      </c>
      <c r="F418" s="306"/>
      <c r="G418" s="114" t="s">
        <v>77</v>
      </c>
      <c r="H418" s="115">
        <v>1</v>
      </c>
      <c r="I418" s="116">
        <v>92.26</v>
      </c>
      <c r="J418" s="116">
        <v>92.26</v>
      </c>
      <c r="K418" t="str">
        <f t="shared" si="6"/>
        <v/>
      </c>
    </row>
    <row r="419" spans="1:11" ht="14.4" customHeight="1">
      <c r="A419" s="117" t="s">
        <v>375</v>
      </c>
      <c r="B419" s="134" t="s">
        <v>602</v>
      </c>
      <c r="C419" s="117" t="s">
        <v>14</v>
      </c>
      <c r="D419" s="117" t="s">
        <v>1433</v>
      </c>
      <c r="E419" s="303" t="s">
        <v>1365</v>
      </c>
      <c r="F419" s="303"/>
      <c r="G419" s="118" t="s">
        <v>378</v>
      </c>
      <c r="H419" s="119">
        <v>0.76700000000000002</v>
      </c>
      <c r="I419" s="120">
        <v>27.08</v>
      </c>
      <c r="J419" s="120">
        <v>20.77</v>
      </c>
      <c r="K419" t="str">
        <f t="shared" si="6"/>
        <v/>
      </c>
    </row>
    <row r="420" spans="1:11" ht="14.4" customHeight="1">
      <c r="A420" s="117" t="s">
        <v>375</v>
      </c>
      <c r="B420" s="134" t="s">
        <v>381</v>
      </c>
      <c r="C420" s="117" t="s">
        <v>14</v>
      </c>
      <c r="D420" s="117" t="s">
        <v>382</v>
      </c>
      <c r="E420" s="303" t="s">
        <v>1365</v>
      </c>
      <c r="F420" s="303"/>
      <c r="G420" s="118" t="s">
        <v>378</v>
      </c>
      <c r="H420" s="119">
        <v>0.38400000000000001</v>
      </c>
      <c r="I420" s="120">
        <v>23.48</v>
      </c>
      <c r="J420" s="120">
        <v>9.01</v>
      </c>
      <c r="K420" t="str">
        <f t="shared" si="6"/>
        <v/>
      </c>
    </row>
    <row r="421" spans="1:11" ht="39.6">
      <c r="A421" s="121" t="s">
        <v>383</v>
      </c>
      <c r="B421" s="135" t="s">
        <v>603</v>
      </c>
      <c r="C421" s="121" t="s">
        <v>14</v>
      </c>
      <c r="D421" s="121" t="s">
        <v>604</v>
      </c>
      <c r="E421" s="304" t="s">
        <v>386</v>
      </c>
      <c r="F421" s="304"/>
      <c r="G421" s="122" t="s">
        <v>605</v>
      </c>
      <c r="H421" s="123">
        <v>1</v>
      </c>
      <c r="I421" s="124">
        <v>62.48</v>
      </c>
      <c r="J421" s="124">
        <v>62.48</v>
      </c>
      <c r="K421" t="str">
        <f t="shared" si="6"/>
        <v/>
      </c>
    </row>
    <row r="422" spans="1:11" ht="26.4">
      <c r="A422" s="125"/>
      <c r="B422" s="125"/>
      <c r="C422" s="125"/>
      <c r="D422" s="125"/>
      <c r="E422" s="125" t="s">
        <v>982</v>
      </c>
      <c r="F422" s="126">
        <v>18.66</v>
      </c>
      <c r="G422" s="125" t="s">
        <v>983</v>
      </c>
      <c r="H422" s="126">
        <v>0</v>
      </c>
      <c r="I422" s="125" t="s">
        <v>393</v>
      </c>
      <c r="J422" s="126">
        <v>18.66</v>
      </c>
      <c r="K422" t="str">
        <f t="shared" si="6"/>
        <v/>
      </c>
    </row>
    <row r="423" spans="1:11" ht="26.4">
      <c r="A423" s="125"/>
      <c r="B423" s="125"/>
      <c r="C423" s="125"/>
      <c r="D423" s="125"/>
      <c r="E423" s="125" t="s">
        <v>984</v>
      </c>
      <c r="F423" s="126">
        <v>22.75</v>
      </c>
      <c r="G423" s="125"/>
      <c r="H423" s="305" t="s">
        <v>985</v>
      </c>
      <c r="I423" s="305"/>
      <c r="J423" s="126">
        <v>115.01</v>
      </c>
      <c r="K423" t="str">
        <f t="shared" si="6"/>
        <v/>
      </c>
    </row>
    <row r="424" spans="1:11" ht="15" thickBot="1">
      <c r="A424" s="127"/>
      <c r="B424" s="127"/>
      <c r="C424" s="127"/>
      <c r="D424" s="127"/>
      <c r="E424" s="127"/>
      <c r="F424" s="127"/>
      <c r="G424" s="127" t="s">
        <v>986</v>
      </c>
      <c r="H424" s="128" t="s">
        <v>1434</v>
      </c>
      <c r="I424" s="127" t="s">
        <v>394</v>
      </c>
      <c r="J424" s="129">
        <v>18401.599999999999</v>
      </c>
      <c r="K424" t="str">
        <f t="shared" si="6"/>
        <v/>
      </c>
    </row>
    <row r="425" spans="1:11" ht="15" thickTop="1">
      <c r="A425" s="130"/>
      <c r="B425" s="130"/>
      <c r="C425" s="130"/>
      <c r="D425" s="130"/>
      <c r="E425" s="130"/>
      <c r="F425" s="130"/>
      <c r="G425" s="130"/>
      <c r="H425" s="130"/>
      <c r="I425" s="130"/>
      <c r="J425" s="130"/>
      <c r="K425" t="str">
        <f t="shared" si="6"/>
        <v>FALSO</v>
      </c>
    </row>
    <row r="426" spans="1:11" ht="39.6" customHeight="1">
      <c r="A426" s="110" t="s">
        <v>1022</v>
      </c>
      <c r="B426" s="111" t="s">
        <v>3</v>
      </c>
      <c r="C426" s="110" t="s">
        <v>4</v>
      </c>
      <c r="D426" s="110" t="s">
        <v>5</v>
      </c>
      <c r="E426" s="307" t="s">
        <v>373</v>
      </c>
      <c r="F426" s="307"/>
      <c r="G426" s="112" t="s">
        <v>6</v>
      </c>
      <c r="H426" s="111" t="s">
        <v>7</v>
      </c>
      <c r="I426" s="111" t="s">
        <v>8</v>
      </c>
      <c r="J426" s="111" t="s">
        <v>9</v>
      </c>
      <c r="K426" t="str">
        <f t="shared" si="6"/>
        <v/>
      </c>
    </row>
    <row r="427" spans="1:11" ht="14.4" customHeight="1">
      <c r="A427" s="113" t="s">
        <v>374</v>
      </c>
      <c r="B427" s="133" t="s">
        <v>1355</v>
      </c>
      <c r="C427" s="113" t="s">
        <v>11</v>
      </c>
      <c r="D427" s="113" t="s">
        <v>1356</v>
      </c>
      <c r="E427" s="306">
        <v>0</v>
      </c>
      <c r="F427" s="306"/>
      <c r="G427" s="114" t="s">
        <v>12</v>
      </c>
      <c r="H427" s="115">
        <v>1</v>
      </c>
      <c r="I427" s="116">
        <v>745.44</v>
      </c>
      <c r="J427" s="116">
        <v>745.44</v>
      </c>
      <c r="K427" t="str">
        <f t="shared" si="6"/>
        <v/>
      </c>
    </row>
    <row r="428" spans="1:11" ht="14.4" customHeight="1">
      <c r="A428" s="117" t="s">
        <v>375</v>
      </c>
      <c r="B428" s="134" t="s">
        <v>466</v>
      </c>
      <c r="C428" s="117" t="s">
        <v>11</v>
      </c>
      <c r="D428" s="117" t="s">
        <v>419</v>
      </c>
      <c r="E428" s="303">
        <v>0</v>
      </c>
      <c r="F428" s="303"/>
      <c r="G428" s="118" t="s">
        <v>397</v>
      </c>
      <c r="H428" s="119">
        <v>3</v>
      </c>
      <c r="I428" s="120">
        <v>32.119999999999997</v>
      </c>
      <c r="J428" s="120">
        <v>96.36</v>
      </c>
      <c r="K428" t="str">
        <f t="shared" si="6"/>
        <v/>
      </c>
    </row>
    <row r="429" spans="1:11" ht="14.4" customHeight="1">
      <c r="A429" s="117" t="s">
        <v>375</v>
      </c>
      <c r="B429" s="134" t="s">
        <v>593</v>
      </c>
      <c r="C429" s="117" t="s">
        <v>11</v>
      </c>
      <c r="D429" s="117" t="s">
        <v>594</v>
      </c>
      <c r="E429" s="303">
        <v>0</v>
      </c>
      <c r="F429" s="303"/>
      <c r="G429" s="118" t="s">
        <v>21</v>
      </c>
      <c r="H429" s="119">
        <v>0.05</v>
      </c>
      <c r="I429" s="120">
        <v>521.4</v>
      </c>
      <c r="J429" s="120">
        <v>26.07</v>
      </c>
      <c r="K429" t="str">
        <f t="shared" si="6"/>
        <v/>
      </c>
    </row>
    <row r="430" spans="1:11" ht="14.4" customHeight="1">
      <c r="A430" s="117" t="s">
        <v>375</v>
      </c>
      <c r="B430" s="134" t="s">
        <v>496</v>
      </c>
      <c r="C430" s="117" t="s">
        <v>11</v>
      </c>
      <c r="D430" s="117" t="s">
        <v>497</v>
      </c>
      <c r="E430" s="303">
        <v>0</v>
      </c>
      <c r="F430" s="303"/>
      <c r="G430" s="118" t="s">
        <v>397</v>
      </c>
      <c r="H430" s="119">
        <v>3</v>
      </c>
      <c r="I430" s="120">
        <v>26.11</v>
      </c>
      <c r="J430" s="120">
        <v>78.33</v>
      </c>
      <c r="K430" t="str">
        <f t="shared" si="6"/>
        <v/>
      </c>
    </row>
    <row r="431" spans="1:11">
      <c r="A431" s="121" t="s">
        <v>383</v>
      </c>
      <c r="B431" s="135" t="s">
        <v>1435</v>
      </c>
      <c r="C431" s="121" t="s">
        <v>11</v>
      </c>
      <c r="D431" s="121" t="s">
        <v>1436</v>
      </c>
      <c r="E431" s="304" t="s">
        <v>386</v>
      </c>
      <c r="F431" s="304"/>
      <c r="G431" s="122" t="s">
        <v>12</v>
      </c>
      <c r="H431" s="123">
        <v>1</v>
      </c>
      <c r="I431" s="124">
        <v>544.67999999999995</v>
      </c>
      <c r="J431" s="124">
        <v>544.67999999999995</v>
      </c>
      <c r="K431" t="str">
        <f t="shared" si="6"/>
        <v/>
      </c>
    </row>
    <row r="432" spans="1:11" ht="26.4">
      <c r="A432" s="125"/>
      <c r="B432" s="125"/>
      <c r="C432" s="125"/>
      <c r="D432" s="125"/>
      <c r="E432" s="125" t="s">
        <v>982</v>
      </c>
      <c r="F432" s="126">
        <v>120.9</v>
      </c>
      <c r="G432" s="125" t="s">
        <v>983</v>
      </c>
      <c r="H432" s="126">
        <v>0</v>
      </c>
      <c r="I432" s="125" t="s">
        <v>393</v>
      </c>
      <c r="J432" s="126">
        <v>120.9</v>
      </c>
      <c r="K432" t="str">
        <f t="shared" si="6"/>
        <v/>
      </c>
    </row>
    <row r="433" spans="1:11" ht="26.4">
      <c r="A433" s="125"/>
      <c r="B433" s="125"/>
      <c r="C433" s="125"/>
      <c r="D433" s="125"/>
      <c r="E433" s="125" t="s">
        <v>984</v>
      </c>
      <c r="F433" s="126">
        <v>183.83</v>
      </c>
      <c r="G433" s="125"/>
      <c r="H433" s="305" t="s">
        <v>985</v>
      </c>
      <c r="I433" s="305"/>
      <c r="J433" s="126">
        <v>929.27</v>
      </c>
      <c r="K433" t="str">
        <f t="shared" si="6"/>
        <v/>
      </c>
    </row>
    <row r="434" spans="1:11" ht="15" thickBot="1">
      <c r="A434" s="127"/>
      <c r="B434" s="127"/>
      <c r="C434" s="127"/>
      <c r="D434" s="127"/>
      <c r="E434" s="127"/>
      <c r="F434" s="127"/>
      <c r="G434" s="127" t="s">
        <v>986</v>
      </c>
      <c r="H434" s="128" t="s">
        <v>1258</v>
      </c>
      <c r="I434" s="127" t="s">
        <v>394</v>
      </c>
      <c r="J434" s="129">
        <v>22302.48</v>
      </c>
      <c r="K434" t="str">
        <f t="shared" si="6"/>
        <v/>
      </c>
    </row>
    <row r="435" spans="1:11" ht="15" thickTop="1">
      <c r="A435" s="130"/>
      <c r="B435" s="130"/>
      <c r="C435" s="130"/>
      <c r="D435" s="130"/>
      <c r="E435" s="130"/>
      <c r="F435" s="130"/>
      <c r="G435" s="130"/>
      <c r="H435" s="130"/>
      <c r="I435" s="130"/>
      <c r="J435" s="130"/>
      <c r="K435" t="str">
        <f t="shared" si="6"/>
        <v>FALSO</v>
      </c>
    </row>
    <row r="436" spans="1:11">
      <c r="A436" s="110" t="s">
        <v>1023</v>
      </c>
      <c r="B436" s="111" t="s">
        <v>3</v>
      </c>
      <c r="C436" s="110" t="s">
        <v>4</v>
      </c>
      <c r="D436" s="110" t="s">
        <v>5</v>
      </c>
      <c r="E436" s="307" t="s">
        <v>373</v>
      </c>
      <c r="F436" s="307"/>
      <c r="G436" s="112" t="s">
        <v>6</v>
      </c>
      <c r="H436" s="111" t="s">
        <v>7</v>
      </c>
      <c r="I436" s="111" t="s">
        <v>8</v>
      </c>
      <c r="J436" s="111" t="s">
        <v>9</v>
      </c>
      <c r="K436" t="str">
        <f t="shared" si="6"/>
        <v/>
      </c>
    </row>
    <row r="437" spans="1:11">
      <c r="A437" s="113" t="s">
        <v>374</v>
      </c>
      <c r="B437" s="133" t="s">
        <v>121</v>
      </c>
      <c r="C437" s="113" t="s">
        <v>11</v>
      </c>
      <c r="D437" s="113" t="s">
        <v>1025</v>
      </c>
      <c r="E437" s="306">
        <v>0</v>
      </c>
      <c r="F437" s="306"/>
      <c r="G437" s="114" t="s">
        <v>12</v>
      </c>
      <c r="H437" s="115">
        <v>1</v>
      </c>
      <c r="I437" s="116">
        <v>438.75</v>
      </c>
      <c r="J437" s="116">
        <v>438.75</v>
      </c>
      <c r="K437" t="str">
        <f t="shared" si="6"/>
        <v/>
      </c>
    </row>
    <row r="438" spans="1:11">
      <c r="A438" s="117" t="s">
        <v>375</v>
      </c>
      <c r="B438" s="134" t="s">
        <v>466</v>
      </c>
      <c r="C438" s="117" t="s">
        <v>11</v>
      </c>
      <c r="D438" s="117" t="s">
        <v>419</v>
      </c>
      <c r="E438" s="303">
        <v>0</v>
      </c>
      <c r="F438" s="303"/>
      <c r="G438" s="118" t="s">
        <v>397</v>
      </c>
      <c r="H438" s="119">
        <v>0.17</v>
      </c>
      <c r="I438" s="120">
        <v>32.119999999999997</v>
      </c>
      <c r="J438" s="120">
        <v>5.46</v>
      </c>
      <c r="K438" t="str">
        <f t="shared" si="6"/>
        <v/>
      </c>
    </row>
    <row r="439" spans="1:11" ht="14.4" customHeight="1">
      <c r="A439" s="117" t="s">
        <v>375</v>
      </c>
      <c r="B439" s="134" t="s">
        <v>595</v>
      </c>
      <c r="C439" s="117" t="s">
        <v>11</v>
      </c>
      <c r="D439" s="117" t="s">
        <v>495</v>
      </c>
      <c r="E439" s="303">
        <v>0</v>
      </c>
      <c r="F439" s="303"/>
      <c r="G439" s="118" t="s">
        <v>397</v>
      </c>
      <c r="H439" s="119">
        <v>9.89</v>
      </c>
      <c r="I439" s="120">
        <v>31.9</v>
      </c>
      <c r="J439" s="120">
        <v>315.49</v>
      </c>
      <c r="K439" t="str">
        <f t="shared" si="6"/>
        <v/>
      </c>
    </row>
    <row r="440" spans="1:11" ht="14.4" customHeight="1">
      <c r="A440" s="117" t="s">
        <v>375</v>
      </c>
      <c r="B440" s="134" t="s">
        <v>591</v>
      </c>
      <c r="C440" s="117" t="s">
        <v>11</v>
      </c>
      <c r="D440" s="117" t="s">
        <v>592</v>
      </c>
      <c r="E440" s="303">
        <v>0</v>
      </c>
      <c r="F440" s="303"/>
      <c r="G440" s="118" t="s">
        <v>397</v>
      </c>
      <c r="H440" s="119">
        <v>0.14000000000000001</v>
      </c>
      <c r="I440" s="120">
        <v>26.06</v>
      </c>
      <c r="J440" s="120">
        <v>3.64</v>
      </c>
      <c r="K440" t="str">
        <f t="shared" si="6"/>
        <v/>
      </c>
    </row>
    <row r="441" spans="1:11" ht="14.4" customHeight="1">
      <c r="A441" s="117" t="s">
        <v>375</v>
      </c>
      <c r="B441" s="134" t="s">
        <v>593</v>
      </c>
      <c r="C441" s="117" t="s">
        <v>11</v>
      </c>
      <c r="D441" s="117" t="s">
        <v>594</v>
      </c>
      <c r="E441" s="303">
        <v>0</v>
      </c>
      <c r="F441" s="303"/>
      <c r="G441" s="118" t="s">
        <v>21</v>
      </c>
      <c r="H441" s="119">
        <v>5.9999999999999995E-4</v>
      </c>
      <c r="I441" s="120">
        <v>521.4</v>
      </c>
      <c r="J441" s="120">
        <v>0.31</v>
      </c>
      <c r="K441" t="str">
        <f t="shared" si="6"/>
        <v/>
      </c>
    </row>
    <row r="442" spans="1:11">
      <c r="A442" s="121" t="s">
        <v>383</v>
      </c>
      <c r="B442" s="135" t="s">
        <v>596</v>
      </c>
      <c r="C442" s="121" t="s">
        <v>11</v>
      </c>
      <c r="D442" s="121" t="s">
        <v>597</v>
      </c>
      <c r="E442" s="304" t="s">
        <v>386</v>
      </c>
      <c r="F442" s="304"/>
      <c r="G442" s="122" t="s">
        <v>17</v>
      </c>
      <c r="H442" s="123">
        <v>4.16</v>
      </c>
      <c r="I442" s="124">
        <v>27.37</v>
      </c>
      <c r="J442" s="124">
        <v>113.85</v>
      </c>
      <c r="K442" t="str">
        <f t="shared" si="6"/>
        <v/>
      </c>
    </row>
    <row r="443" spans="1:11" ht="26.4">
      <c r="A443" s="125"/>
      <c r="B443" s="125"/>
      <c r="C443" s="125"/>
      <c r="D443" s="125"/>
      <c r="E443" s="125" t="s">
        <v>982</v>
      </c>
      <c r="F443" s="126">
        <v>224.28</v>
      </c>
      <c r="G443" s="125" t="s">
        <v>983</v>
      </c>
      <c r="H443" s="126">
        <v>0</v>
      </c>
      <c r="I443" s="125" t="s">
        <v>393</v>
      </c>
      <c r="J443" s="126">
        <v>224.28</v>
      </c>
      <c r="K443" t="str">
        <f t="shared" si="6"/>
        <v/>
      </c>
    </row>
    <row r="444" spans="1:11" ht="26.4">
      <c r="A444" s="125"/>
      <c r="B444" s="125"/>
      <c r="C444" s="125"/>
      <c r="D444" s="125"/>
      <c r="E444" s="125" t="s">
        <v>984</v>
      </c>
      <c r="F444" s="126">
        <v>108.2</v>
      </c>
      <c r="G444" s="125"/>
      <c r="H444" s="305" t="s">
        <v>985</v>
      </c>
      <c r="I444" s="305"/>
      <c r="J444" s="126">
        <v>546.95000000000005</v>
      </c>
      <c r="K444" t="str">
        <f t="shared" si="6"/>
        <v/>
      </c>
    </row>
    <row r="445" spans="1:11" ht="52.8" customHeight="1" thickBot="1">
      <c r="A445" s="127"/>
      <c r="B445" s="127"/>
      <c r="C445" s="127"/>
      <c r="D445" s="127"/>
      <c r="E445" s="127"/>
      <c r="F445" s="127"/>
      <c r="G445" s="127" t="s">
        <v>986</v>
      </c>
      <c r="H445" s="128" t="s">
        <v>1437</v>
      </c>
      <c r="I445" s="127" t="s">
        <v>394</v>
      </c>
      <c r="J445" s="129">
        <v>37165.25</v>
      </c>
      <c r="K445" t="str">
        <f t="shared" si="6"/>
        <v/>
      </c>
    </row>
    <row r="446" spans="1:11" ht="39.6" customHeight="1" thickTop="1">
      <c r="A446" s="130"/>
      <c r="B446" s="130"/>
      <c r="C446" s="130"/>
      <c r="D446" s="130"/>
      <c r="E446" s="130"/>
      <c r="F446" s="130"/>
      <c r="G446" s="130"/>
      <c r="H446" s="130"/>
      <c r="I446" s="130"/>
      <c r="J446" s="130"/>
      <c r="K446" t="str">
        <f t="shared" si="6"/>
        <v>FALSO</v>
      </c>
    </row>
    <row r="447" spans="1:11" ht="40.200000000000003" customHeight="1">
      <c r="A447" s="110" t="s">
        <v>1024</v>
      </c>
      <c r="B447" s="111" t="s">
        <v>3</v>
      </c>
      <c r="C447" s="110" t="s">
        <v>4</v>
      </c>
      <c r="D447" s="110" t="s">
        <v>5</v>
      </c>
      <c r="E447" s="307" t="s">
        <v>373</v>
      </c>
      <c r="F447" s="307"/>
      <c r="G447" s="112" t="s">
        <v>6</v>
      </c>
      <c r="H447" s="111" t="s">
        <v>7</v>
      </c>
      <c r="I447" s="111" t="s">
        <v>8</v>
      </c>
      <c r="J447" s="111" t="s">
        <v>9</v>
      </c>
      <c r="K447" t="str">
        <f t="shared" si="6"/>
        <v/>
      </c>
    </row>
    <row r="448" spans="1:11" ht="27" customHeight="1">
      <c r="A448" s="113" t="s">
        <v>374</v>
      </c>
      <c r="B448" s="133" t="s">
        <v>1277</v>
      </c>
      <c r="C448" s="113" t="s">
        <v>14</v>
      </c>
      <c r="D448" s="113" t="s">
        <v>1278</v>
      </c>
      <c r="E448" s="306" t="s">
        <v>1432</v>
      </c>
      <c r="F448" s="306"/>
      <c r="G448" s="114" t="s">
        <v>12</v>
      </c>
      <c r="H448" s="115">
        <v>1</v>
      </c>
      <c r="I448" s="116">
        <v>684.21</v>
      </c>
      <c r="J448" s="116">
        <v>684.21</v>
      </c>
      <c r="K448" t="str">
        <f t="shared" si="6"/>
        <v/>
      </c>
    </row>
    <row r="449" spans="1:11" ht="26.4" customHeight="1">
      <c r="A449" s="117" t="s">
        <v>375</v>
      </c>
      <c r="B449" s="134" t="s">
        <v>418</v>
      </c>
      <c r="C449" s="117" t="s">
        <v>14</v>
      </c>
      <c r="D449" s="117" t="s">
        <v>419</v>
      </c>
      <c r="E449" s="303" t="s">
        <v>1365</v>
      </c>
      <c r="F449" s="303"/>
      <c r="G449" s="118" t="s">
        <v>378</v>
      </c>
      <c r="H449" s="119">
        <v>0.35630000000000001</v>
      </c>
      <c r="I449" s="120">
        <v>28.51</v>
      </c>
      <c r="J449" s="120">
        <v>10.15</v>
      </c>
      <c r="K449" t="str">
        <f t="shared" si="6"/>
        <v/>
      </c>
    </row>
    <row r="450" spans="1:11" ht="14.4" customHeight="1">
      <c r="A450" s="117" t="s">
        <v>375</v>
      </c>
      <c r="B450" s="134" t="s">
        <v>381</v>
      </c>
      <c r="C450" s="117" t="s">
        <v>14</v>
      </c>
      <c r="D450" s="117" t="s">
        <v>382</v>
      </c>
      <c r="E450" s="303" t="s">
        <v>1365</v>
      </c>
      <c r="F450" s="303"/>
      <c r="G450" s="118" t="s">
        <v>378</v>
      </c>
      <c r="H450" s="119">
        <v>0.1779</v>
      </c>
      <c r="I450" s="120">
        <v>23.48</v>
      </c>
      <c r="J450" s="120">
        <v>4.17</v>
      </c>
      <c r="K450" t="str">
        <f t="shared" si="6"/>
        <v/>
      </c>
    </row>
    <row r="451" spans="1:11" ht="26.4">
      <c r="A451" s="121" t="s">
        <v>383</v>
      </c>
      <c r="B451" s="135" t="s">
        <v>1303</v>
      </c>
      <c r="C451" s="121" t="s">
        <v>14</v>
      </c>
      <c r="D451" s="121" t="s">
        <v>1304</v>
      </c>
      <c r="E451" s="304" t="s">
        <v>386</v>
      </c>
      <c r="F451" s="304"/>
      <c r="G451" s="122" t="s">
        <v>12</v>
      </c>
      <c r="H451" s="123">
        <v>1</v>
      </c>
      <c r="I451" s="124">
        <v>483.98</v>
      </c>
      <c r="J451" s="124">
        <v>483.98</v>
      </c>
      <c r="K451" t="str">
        <f t="shared" si="6"/>
        <v/>
      </c>
    </row>
    <row r="452" spans="1:11" ht="39.6">
      <c r="A452" s="121" t="s">
        <v>383</v>
      </c>
      <c r="B452" s="135" t="s">
        <v>1305</v>
      </c>
      <c r="C452" s="121" t="s">
        <v>14</v>
      </c>
      <c r="D452" s="121" t="s">
        <v>1306</v>
      </c>
      <c r="E452" s="304" t="s">
        <v>386</v>
      </c>
      <c r="F452" s="304"/>
      <c r="G452" s="122" t="s">
        <v>16</v>
      </c>
      <c r="H452" s="123">
        <v>6.8503999999999996</v>
      </c>
      <c r="I452" s="124">
        <v>21.25</v>
      </c>
      <c r="J452" s="124">
        <v>145.57</v>
      </c>
      <c r="K452" t="str">
        <f t="shared" si="6"/>
        <v/>
      </c>
    </row>
    <row r="453" spans="1:11" ht="26.4">
      <c r="A453" s="121" t="s">
        <v>383</v>
      </c>
      <c r="B453" s="135" t="s">
        <v>1307</v>
      </c>
      <c r="C453" s="121" t="s">
        <v>14</v>
      </c>
      <c r="D453" s="121" t="s">
        <v>1308</v>
      </c>
      <c r="E453" s="304" t="s">
        <v>386</v>
      </c>
      <c r="F453" s="304"/>
      <c r="G453" s="122" t="s">
        <v>77</v>
      </c>
      <c r="H453" s="123">
        <v>4.8166000000000002</v>
      </c>
      <c r="I453" s="124">
        <v>1.1000000000000001</v>
      </c>
      <c r="J453" s="124">
        <v>5.29</v>
      </c>
      <c r="K453" t="str">
        <f t="shared" si="6"/>
        <v/>
      </c>
    </row>
    <row r="454" spans="1:11" ht="26.4">
      <c r="A454" s="121" t="s">
        <v>383</v>
      </c>
      <c r="B454" s="135" t="s">
        <v>558</v>
      </c>
      <c r="C454" s="121" t="s">
        <v>14</v>
      </c>
      <c r="D454" s="121" t="s">
        <v>559</v>
      </c>
      <c r="E454" s="304" t="s">
        <v>386</v>
      </c>
      <c r="F454" s="304"/>
      <c r="G454" s="122" t="s">
        <v>560</v>
      </c>
      <c r="H454" s="123">
        <v>0.88290000000000002</v>
      </c>
      <c r="I454" s="124">
        <v>39.71</v>
      </c>
      <c r="J454" s="124">
        <v>35.049999999999997</v>
      </c>
      <c r="K454" t="str">
        <f t="shared" si="6"/>
        <v/>
      </c>
    </row>
    <row r="455" spans="1:11" ht="52.8" customHeight="1">
      <c r="A455" s="125"/>
      <c r="B455" s="125"/>
      <c r="C455" s="125"/>
      <c r="D455" s="125"/>
      <c r="E455" s="125" t="s">
        <v>982</v>
      </c>
      <c r="F455" s="126">
        <v>9.09</v>
      </c>
      <c r="G455" s="125" t="s">
        <v>983</v>
      </c>
      <c r="H455" s="126">
        <v>0</v>
      </c>
      <c r="I455" s="125" t="s">
        <v>393</v>
      </c>
      <c r="J455" s="126">
        <v>9.09</v>
      </c>
      <c r="K455" t="str">
        <f t="shared" si="6"/>
        <v/>
      </c>
    </row>
    <row r="456" spans="1:11" ht="26.4" customHeight="1">
      <c r="A456" s="125"/>
      <c r="B456" s="125"/>
      <c r="C456" s="125"/>
      <c r="D456" s="125"/>
      <c r="E456" s="125" t="s">
        <v>984</v>
      </c>
      <c r="F456" s="126">
        <v>168.73</v>
      </c>
      <c r="G456" s="125"/>
      <c r="H456" s="305" t="s">
        <v>985</v>
      </c>
      <c r="I456" s="305"/>
      <c r="J456" s="126">
        <v>852.94</v>
      </c>
      <c r="K456" t="str">
        <f t="shared" si="6"/>
        <v/>
      </c>
    </row>
    <row r="457" spans="1:11" ht="39.6" customHeight="1" thickBot="1">
      <c r="A457" s="127"/>
      <c r="B457" s="127"/>
      <c r="C457" s="127"/>
      <c r="D457" s="127"/>
      <c r="E457" s="127"/>
      <c r="F457" s="127"/>
      <c r="G457" s="127" t="s">
        <v>986</v>
      </c>
      <c r="H457" s="128" t="s">
        <v>1438</v>
      </c>
      <c r="I457" s="127" t="s">
        <v>394</v>
      </c>
      <c r="J457" s="129">
        <v>63288.15</v>
      </c>
      <c r="K457" t="str">
        <f t="shared" si="6"/>
        <v/>
      </c>
    </row>
    <row r="458" spans="1:11" ht="26.4" customHeight="1" thickTop="1">
      <c r="A458" s="130"/>
      <c r="B458" s="130"/>
      <c r="C458" s="130"/>
      <c r="D458" s="130"/>
      <c r="E458" s="130"/>
      <c r="F458" s="130"/>
      <c r="G458" s="130"/>
      <c r="H458" s="130"/>
      <c r="I458" s="130"/>
      <c r="J458" s="130"/>
      <c r="K458" t="str">
        <f t="shared" si="6"/>
        <v>FALSO</v>
      </c>
    </row>
    <row r="459" spans="1:11">
      <c r="A459" s="110" t="s">
        <v>1279</v>
      </c>
      <c r="B459" s="111" t="s">
        <v>3</v>
      </c>
      <c r="C459" s="110" t="s">
        <v>4</v>
      </c>
      <c r="D459" s="110" t="s">
        <v>5</v>
      </c>
      <c r="E459" s="307" t="s">
        <v>373</v>
      </c>
      <c r="F459" s="307"/>
      <c r="G459" s="112" t="s">
        <v>6</v>
      </c>
      <c r="H459" s="111" t="s">
        <v>7</v>
      </c>
      <c r="I459" s="111" t="s">
        <v>8</v>
      </c>
      <c r="J459" s="111" t="s">
        <v>9</v>
      </c>
      <c r="K459" t="str">
        <f t="shared" si="6"/>
        <v/>
      </c>
    </row>
    <row r="460" spans="1:11">
      <c r="A460" s="113" t="s">
        <v>374</v>
      </c>
      <c r="B460" s="133" t="s">
        <v>1357</v>
      </c>
      <c r="C460" s="113" t="s">
        <v>11</v>
      </c>
      <c r="D460" s="113" t="s">
        <v>1358</v>
      </c>
      <c r="E460" s="306">
        <v>0</v>
      </c>
      <c r="F460" s="306"/>
      <c r="G460" s="114" t="s">
        <v>12</v>
      </c>
      <c r="H460" s="115">
        <v>1</v>
      </c>
      <c r="I460" s="116">
        <v>997.47</v>
      </c>
      <c r="J460" s="116">
        <v>997.47</v>
      </c>
      <c r="K460" t="str">
        <f t="shared" si="6"/>
        <v/>
      </c>
    </row>
    <row r="461" spans="1:11">
      <c r="A461" s="117" t="s">
        <v>375</v>
      </c>
      <c r="B461" s="134" t="s">
        <v>496</v>
      </c>
      <c r="C461" s="117" t="s">
        <v>11</v>
      </c>
      <c r="D461" s="117" t="s">
        <v>497</v>
      </c>
      <c r="E461" s="303">
        <v>0</v>
      </c>
      <c r="F461" s="303"/>
      <c r="G461" s="118" t="s">
        <v>397</v>
      </c>
      <c r="H461" s="119">
        <v>2.8</v>
      </c>
      <c r="I461" s="120">
        <v>26.11</v>
      </c>
      <c r="J461" s="120">
        <v>73.099999999999994</v>
      </c>
      <c r="K461" t="str">
        <f t="shared" si="6"/>
        <v/>
      </c>
    </row>
    <row r="462" spans="1:11">
      <c r="A462" s="117" t="s">
        <v>375</v>
      </c>
      <c r="B462" s="134" t="s">
        <v>1018</v>
      </c>
      <c r="C462" s="117" t="s">
        <v>11</v>
      </c>
      <c r="D462" s="117" t="s">
        <v>1019</v>
      </c>
      <c r="E462" s="303">
        <v>0</v>
      </c>
      <c r="F462" s="303"/>
      <c r="G462" s="118" t="s">
        <v>397</v>
      </c>
      <c r="H462" s="119">
        <v>2.8</v>
      </c>
      <c r="I462" s="120">
        <v>31.97</v>
      </c>
      <c r="J462" s="120">
        <v>89.51</v>
      </c>
      <c r="K462" t="str">
        <f t="shared" si="6"/>
        <v/>
      </c>
    </row>
    <row r="463" spans="1:11" ht="14.4" customHeight="1">
      <c r="A463" s="121" t="s">
        <v>383</v>
      </c>
      <c r="B463" s="135" t="s">
        <v>1020</v>
      </c>
      <c r="C463" s="121" t="s">
        <v>11</v>
      </c>
      <c r="D463" s="121" t="s">
        <v>1021</v>
      </c>
      <c r="E463" s="304" t="s">
        <v>386</v>
      </c>
      <c r="F463" s="304"/>
      <c r="G463" s="122" t="s">
        <v>605</v>
      </c>
      <c r="H463" s="123">
        <v>1</v>
      </c>
      <c r="I463" s="124">
        <v>269.58999999999997</v>
      </c>
      <c r="J463" s="124">
        <v>269.58999999999997</v>
      </c>
      <c r="K463" t="str">
        <f t="shared" si="6"/>
        <v/>
      </c>
    </row>
    <row r="464" spans="1:11" ht="14.4" customHeight="1">
      <c r="A464" s="121" t="s">
        <v>383</v>
      </c>
      <c r="B464" s="135" t="s">
        <v>1439</v>
      </c>
      <c r="C464" s="121" t="s">
        <v>11</v>
      </c>
      <c r="D464" s="121" t="s">
        <v>1440</v>
      </c>
      <c r="E464" s="304" t="s">
        <v>386</v>
      </c>
      <c r="F464" s="304"/>
      <c r="G464" s="122" t="s">
        <v>12</v>
      </c>
      <c r="H464" s="123">
        <v>1.05</v>
      </c>
      <c r="I464" s="124">
        <v>538.36</v>
      </c>
      <c r="J464" s="124">
        <v>565.27</v>
      </c>
      <c r="K464" t="str">
        <f t="shared" ref="K464:K527" si="7">IF(J464=0,"FALSO","")</f>
        <v/>
      </c>
    </row>
    <row r="465" spans="1:11" ht="14.4" customHeight="1">
      <c r="A465" s="125"/>
      <c r="B465" s="125"/>
      <c r="C465" s="125"/>
      <c r="D465" s="125"/>
      <c r="E465" s="125" t="s">
        <v>982</v>
      </c>
      <c r="F465" s="126">
        <v>107.51</v>
      </c>
      <c r="G465" s="125" t="s">
        <v>983</v>
      </c>
      <c r="H465" s="126">
        <v>0</v>
      </c>
      <c r="I465" s="125" t="s">
        <v>393</v>
      </c>
      <c r="J465" s="126">
        <v>107.51</v>
      </c>
      <c r="K465" t="str">
        <f t="shared" si="7"/>
        <v/>
      </c>
    </row>
    <row r="466" spans="1:11" ht="26.4" customHeight="1">
      <c r="A466" s="125"/>
      <c r="B466" s="125"/>
      <c r="C466" s="125"/>
      <c r="D466" s="125"/>
      <c r="E466" s="125" t="s">
        <v>984</v>
      </c>
      <c r="F466" s="126">
        <v>245.98</v>
      </c>
      <c r="G466" s="125"/>
      <c r="H466" s="305" t="s">
        <v>985</v>
      </c>
      <c r="I466" s="305"/>
      <c r="J466" s="126">
        <v>1243.45</v>
      </c>
      <c r="K466" t="str">
        <f t="shared" si="7"/>
        <v/>
      </c>
    </row>
    <row r="467" spans="1:11" ht="39.6" customHeight="1" thickBot="1">
      <c r="A467" s="127"/>
      <c r="B467" s="127"/>
      <c r="C467" s="127"/>
      <c r="D467" s="127"/>
      <c r="E467" s="127"/>
      <c r="F467" s="127"/>
      <c r="G467" s="127" t="s">
        <v>986</v>
      </c>
      <c r="H467" s="128" t="s">
        <v>1441</v>
      </c>
      <c r="I467" s="127" t="s">
        <v>394</v>
      </c>
      <c r="J467" s="129">
        <v>42525.99</v>
      </c>
      <c r="K467" t="str">
        <f t="shared" si="7"/>
        <v/>
      </c>
    </row>
    <row r="468" spans="1:11" ht="15" thickTop="1">
      <c r="A468" s="130"/>
      <c r="B468" s="130"/>
      <c r="C468" s="130"/>
      <c r="D468" s="130"/>
      <c r="E468" s="130"/>
      <c r="F468" s="130"/>
      <c r="G468" s="130"/>
      <c r="H468" s="130"/>
      <c r="I468" s="130"/>
      <c r="J468" s="130"/>
      <c r="K468" t="str">
        <f t="shared" si="7"/>
        <v>FALSO</v>
      </c>
    </row>
    <row r="469" spans="1:11">
      <c r="A469" s="107" t="s">
        <v>294</v>
      </c>
      <c r="B469" s="107"/>
      <c r="C469" s="107"/>
      <c r="D469" s="107" t="s">
        <v>955</v>
      </c>
      <c r="E469" s="107"/>
      <c r="F469" s="314"/>
      <c r="G469" s="314"/>
      <c r="H469" s="108"/>
      <c r="I469" s="107"/>
      <c r="J469" s="109">
        <v>144620.49</v>
      </c>
      <c r="K469" t="str">
        <f t="shared" si="7"/>
        <v/>
      </c>
    </row>
    <row r="470" spans="1:11">
      <c r="A470" s="110" t="s">
        <v>295</v>
      </c>
      <c r="B470" s="111" t="s">
        <v>3</v>
      </c>
      <c r="C470" s="110" t="s">
        <v>4</v>
      </c>
      <c r="D470" s="110" t="s">
        <v>5</v>
      </c>
      <c r="E470" s="307" t="s">
        <v>373</v>
      </c>
      <c r="F470" s="307"/>
      <c r="G470" s="112" t="s">
        <v>6</v>
      </c>
      <c r="H470" s="111" t="s">
        <v>7</v>
      </c>
      <c r="I470" s="111" t="s">
        <v>8</v>
      </c>
      <c r="J470" s="111" t="s">
        <v>9</v>
      </c>
      <c r="K470" t="str">
        <f t="shared" si="7"/>
        <v/>
      </c>
    </row>
    <row r="471" spans="1:11" ht="52.8">
      <c r="A471" s="113" t="s">
        <v>374</v>
      </c>
      <c r="B471" s="133" t="s">
        <v>118</v>
      </c>
      <c r="C471" s="113" t="s">
        <v>14</v>
      </c>
      <c r="D471" s="113" t="s">
        <v>119</v>
      </c>
      <c r="E471" s="306" t="s">
        <v>1432</v>
      </c>
      <c r="F471" s="306"/>
      <c r="G471" s="114" t="s">
        <v>77</v>
      </c>
      <c r="H471" s="115">
        <v>1</v>
      </c>
      <c r="I471" s="116">
        <v>772.48</v>
      </c>
      <c r="J471" s="116">
        <v>772.48</v>
      </c>
      <c r="K471" t="str">
        <f t="shared" si="7"/>
        <v/>
      </c>
    </row>
    <row r="472" spans="1:11" ht="26.4" customHeight="1">
      <c r="A472" s="117" t="s">
        <v>375</v>
      </c>
      <c r="B472" s="134" t="s">
        <v>579</v>
      </c>
      <c r="C472" s="117" t="s">
        <v>14</v>
      </c>
      <c r="D472" s="117" t="s">
        <v>580</v>
      </c>
      <c r="E472" s="303" t="s">
        <v>1432</v>
      </c>
      <c r="F472" s="303"/>
      <c r="G472" s="118" t="s">
        <v>16</v>
      </c>
      <c r="H472" s="119">
        <v>9.8000000000000007</v>
      </c>
      <c r="I472" s="120">
        <v>6.26</v>
      </c>
      <c r="J472" s="120">
        <v>61.34</v>
      </c>
      <c r="K472" t="str">
        <f t="shared" si="7"/>
        <v/>
      </c>
    </row>
    <row r="473" spans="1:11" ht="53.4" customHeight="1">
      <c r="A473" s="117" t="s">
        <v>375</v>
      </c>
      <c r="B473" s="134" t="s">
        <v>583</v>
      </c>
      <c r="C473" s="117" t="s">
        <v>14</v>
      </c>
      <c r="D473" s="117" t="s">
        <v>584</v>
      </c>
      <c r="E473" s="303" t="s">
        <v>1432</v>
      </c>
      <c r="F473" s="303"/>
      <c r="G473" s="118" t="s">
        <v>77</v>
      </c>
      <c r="H473" s="119">
        <v>1</v>
      </c>
      <c r="I473" s="120">
        <v>415.06</v>
      </c>
      <c r="J473" s="120">
        <v>415.06</v>
      </c>
      <c r="K473" t="str">
        <f t="shared" si="7"/>
        <v/>
      </c>
    </row>
    <row r="474" spans="1:11" ht="27" customHeight="1">
      <c r="A474" s="117" t="s">
        <v>375</v>
      </c>
      <c r="B474" s="134" t="s">
        <v>581</v>
      </c>
      <c r="C474" s="117" t="s">
        <v>14</v>
      </c>
      <c r="D474" s="117" t="s">
        <v>582</v>
      </c>
      <c r="E474" s="303" t="s">
        <v>1432</v>
      </c>
      <c r="F474" s="303"/>
      <c r="G474" s="118" t="s">
        <v>77</v>
      </c>
      <c r="H474" s="119">
        <v>1</v>
      </c>
      <c r="I474" s="120">
        <v>296.08</v>
      </c>
      <c r="J474" s="120">
        <v>296.08</v>
      </c>
      <c r="K474" t="str">
        <f t="shared" si="7"/>
        <v/>
      </c>
    </row>
    <row r="475" spans="1:11" ht="26.4" customHeight="1">
      <c r="A475" s="125"/>
      <c r="B475" s="125"/>
      <c r="C475" s="125"/>
      <c r="D475" s="125"/>
      <c r="E475" s="125" t="s">
        <v>982</v>
      </c>
      <c r="F475" s="126">
        <v>167.97</v>
      </c>
      <c r="G475" s="125" t="s">
        <v>983</v>
      </c>
      <c r="H475" s="126">
        <v>0</v>
      </c>
      <c r="I475" s="125" t="s">
        <v>393</v>
      </c>
      <c r="J475" s="126">
        <v>167.97</v>
      </c>
      <c r="K475" t="str">
        <f t="shared" si="7"/>
        <v/>
      </c>
    </row>
    <row r="476" spans="1:11" ht="14.4" customHeight="1">
      <c r="A476" s="125"/>
      <c r="B476" s="125"/>
      <c r="C476" s="125"/>
      <c r="D476" s="125"/>
      <c r="E476" s="125" t="s">
        <v>984</v>
      </c>
      <c r="F476" s="126">
        <v>190.49</v>
      </c>
      <c r="G476" s="125"/>
      <c r="H476" s="305" t="s">
        <v>985</v>
      </c>
      <c r="I476" s="305"/>
      <c r="J476" s="126">
        <v>962.97</v>
      </c>
      <c r="K476" t="str">
        <f t="shared" si="7"/>
        <v/>
      </c>
    </row>
    <row r="477" spans="1:11" ht="14.4" customHeight="1" thickBot="1">
      <c r="A477" s="127"/>
      <c r="B477" s="127"/>
      <c r="C477" s="127"/>
      <c r="D477" s="127"/>
      <c r="E477" s="127"/>
      <c r="F477" s="127"/>
      <c r="G477" s="127" t="s">
        <v>986</v>
      </c>
      <c r="H477" s="128" t="s">
        <v>1442</v>
      </c>
      <c r="I477" s="127" t="s">
        <v>394</v>
      </c>
      <c r="J477" s="129">
        <v>109778.58</v>
      </c>
      <c r="K477" t="str">
        <f t="shared" si="7"/>
        <v/>
      </c>
    </row>
    <row r="478" spans="1:11" ht="14.4" customHeight="1" thickTop="1">
      <c r="A478" s="130"/>
      <c r="B478" s="130"/>
      <c r="C478" s="130"/>
      <c r="D478" s="130"/>
      <c r="E478" s="130"/>
      <c r="F478" s="130"/>
      <c r="G478" s="130"/>
      <c r="H478" s="130"/>
      <c r="I478" s="130"/>
      <c r="J478" s="130"/>
      <c r="K478" t="str">
        <f t="shared" si="7"/>
        <v>FALSO</v>
      </c>
    </row>
    <row r="479" spans="1:11" ht="14.4" customHeight="1">
      <c r="A479" s="110" t="s">
        <v>296</v>
      </c>
      <c r="B479" s="111" t="s">
        <v>3</v>
      </c>
      <c r="C479" s="110" t="s">
        <v>4</v>
      </c>
      <c r="D479" s="110" t="s">
        <v>5</v>
      </c>
      <c r="E479" s="307" t="s">
        <v>373</v>
      </c>
      <c r="F479" s="307"/>
      <c r="G479" s="112" t="s">
        <v>6</v>
      </c>
      <c r="H479" s="111" t="s">
        <v>7</v>
      </c>
      <c r="I479" s="111" t="s">
        <v>8</v>
      </c>
      <c r="J479" s="111" t="s">
        <v>9</v>
      </c>
      <c r="K479" t="str">
        <f t="shared" si="7"/>
        <v/>
      </c>
    </row>
    <row r="480" spans="1:11" ht="26.4" customHeight="1">
      <c r="A480" s="113" t="s">
        <v>374</v>
      </c>
      <c r="B480" s="133" t="s">
        <v>1216</v>
      </c>
      <c r="C480" s="113" t="s">
        <v>14</v>
      </c>
      <c r="D480" s="113" t="s">
        <v>1217</v>
      </c>
      <c r="E480" s="306" t="s">
        <v>1443</v>
      </c>
      <c r="F480" s="306"/>
      <c r="G480" s="114" t="s">
        <v>16</v>
      </c>
      <c r="H480" s="115">
        <v>1</v>
      </c>
      <c r="I480" s="116">
        <v>23.74</v>
      </c>
      <c r="J480" s="116">
        <v>23.74</v>
      </c>
      <c r="K480" t="str">
        <f t="shared" si="7"/>
        <v/>
      </c>
    </row>
    <row r="481" spans="1:11" ht="26.4" customHeight="1">
      <c r="A481" s="117" t="s">
        <v>375</v>
      </c>
      <c r="B481" s="134" t="s">
        <v>1229</v>
      </c>
      <c r="C481" s="117" t="s">
        <v>14</v>
      </c>
      <c r="D481" s="117" t="s">
        <v>1230</v>
      </c>
      <c r="E481" s="303" t="s">
        <v>1417</v>
      </c>
      <c r="F481" s="303"/>
      <c r="G481" s="118" t="s">
        <v>12</v>
      </c>
      <c r="H481" s="119">
        <v>3.7999999999999999E-2</v>
      </c>
      <c r="I481" s="120">
        <v>174.64</v>
      </c>
      <c r="J481" s="120">
        <v>6.63</v>
      </c>
      <c r="K481" t="str">
        <f t="shared" si="7"/>
        <v/>
      </c>
    </row>
    <row r="482" spans="1:11" ht="39.6" customHeight="1">
      <c r="A482" s="117" t="s">
        <v>375</v>
      </c>
      <c r="B482" s="134" t="s">
        <v>1227</v>
      </c>
      <c r="C482" s="117" t="s">
        <v>14</v>
      </c>
      <c r="D482" s="117" t="s">
        <v>1228</v>
      </c>
      <c r="E482" s="303" t="s">
        <v>1426</v>
      </c>
      <c r="F482" s="303"/>
      <c r="G482" s="118" t="s">
        <v>21</v>
      </c>
      <c r="H482" s="119">
        <v>0.01</v>
      </c>
      <c r="I482" s="120">
        <v>717.24</v>
      </c>
      <c r="J482" s="120">
        <v>7.17</v>
      </c>
      <c r="K482" t="str">
        <f t="shared" si="7"/>
        <v/>
      </c>
    </row>
    <row r="483" spans="1:11" ht="14.4" customHeight="1">
      <c r="A483" s="117" t="s">
        <v>375</v>
      </c>
      <c r="B483" s="134" t="s">
        <v>381</v>
      </c>
      <c r="C483" s="117" t="s">
        <v>14</v>
      </c>
      <c r="D483" s="117" t="s">
        <v>382</v>
      </c>
      <c r="E483" s="303" t="s">
        <v>1365</v>
      </c>
      <c r="F483" s="303"/>
      <c r="G483" s="118" t="s">
        <v>378</v>
      </c>
      <c r="H483" s="119">
        <v>7.9000000000000001E-2</v>
      </c>
      <c r="I483" s="120">
        <v>23.48</v>
      </c>
      <c r="J483" s="120">
        <v>1.85</v>
      </c>
      <c r="K483" t="str">
        <f t="shared" si="7"/>
        <v/>
      </c>
    </row>
    <row r="484" spans="1:11" ht="39.6">
      <c r="A484" s="117" t="s">
        <v>375</v>
      </c>
      <c r="B484" s="134" t="s">
        <v>1231</v>
      </c>
      <c r="C484" s="117" t="s">
        <v>14</v>
      </c>
      <c r="D484" s="117" t="s">
        <v>1232</v>
      </c>
      <c r="E484" s="303" t="s">
        <v>1429</v>
      </c>
      <c r="F484" s="303"/>
      <c r="G484" s="118" t="s">
        <v>21</v>
      </c>
      <c r="H484" s="119">
        <v>1.2999999999999999E-3</v>
      </c>
      <c r="I484" s="120">
        <v>781.41</v>
      </c>
      <c r="J484" s="120">
        <v>1.01</v>
      </c>
      <c r="K484" t="str">
        <f t="shared" si="7"/>
        <v/>
      </c>
    </row>
    <row r="485" spans="1:11" ht="15" customHeight="1">
      <c r="A485" s="117" t="s">
        <v>375</v>
      </c>
      <c r="B485" s="134" t="s">
        <v>422</v>
      </c>
      <c r="C485" s="117" t="s">
        <v>14</v>
      </c>
      <c r="D485" s="117" t="s">
        <v>423</v>
      </c>
      <c r="E485" s="303" t="s">
        <v>1399</v>
      </c>
      <c r="F485" s="303"/>
      <c r="G485" s="118" t="s">
        <v>22</v>
      </c>
      <c r="H485" s="119">
        <v>0.49</v>
      </c>
      <c r="I485" s="120">
        <v>9.57</v>
      </c>
      <c r="J485" s="120">
        <v>4.68</v>
      </c>
      <c r="K485" t="str">
        <f t="shared" si="7"/>
        <v/>
      </c>
    </row>
    <row r="486" spans="1:11" ht="14.4" customHeight="1">
      <c r="A486" s="117" t="s">
        <v>375</v>
      </c>
      <c r="B486" s="134" t="s">
        <v>418</v>
      </c>
      <c r="C486" s="117" t="s">
        <v>14</v>
      </c>
      <c r="D486" s="117" t="s">
        <v>419</v>
      </c>
      <c r="E486" s="303" t="s">
        <v>1365</v>
      </c>
      <c r="F486" s="303"/>
      <c r="G486" s="118" t="s">
        <v>378</v>
      </c>
      <c r="H486" s="119">
        <v>3.6999999999999998E-2</v>
      </c>
      <c r="I486" s="120">
        <v>28.51</v>
      </c>
      <c r="J486" s="120">
        <v>1.05</v>
      </c>
      <c r="K486" t="str">
        <f t="shared" si="7"/>
        <v/>
      </c>
    </row>
    <row r="487" spans="1:11" ht="26.4" customHeight="1">
      <c r="A487" s="121" t="s">
        <v>383</v>
      </c>
      <c r="B487" s="135" t="s">
        <v>446</v>
      </c>
      <c r="C487" s="121" t="s">
        <v>14</v>
      </c>
      <c r="D487" s="121" t="s">
        <v>447</v>
      </c>
      <c r="E487" s="304" t="s">
        <v>386</v>
      </c>
      <c r="F487" s="304"/>
      <c r="G487" s="122" t="s">
        <v>448</v>
      </c>
      <c r="H487" s="123">
        <v>5.0000000000000001E-3</v>
      </c>
      <c r="I487" s="124">
        <v>7.96</v>
      </c>
      <c r="J487" s="124">
        <v>0.03</v>
      </c>
      <c r="K487" t="str">
        <f t="shared" si="7"/>
        <v/>
      </c>
    </row>
    <row r="488" spans="1:11" ht="14.4" customHeight="1">
      <c r="A488" s="121" t="s">
        <v>383</v>
      </c>
      <c r="B488" s="135" t="s">
        <v>428</v>
      </c>
      <c r="C488" s="121" t="s">
        <v>14</v>
      </c>
      <c r="D488" s="121" t="s">
        <v>429</v>
      </c>
      <c r="E488" s="304" t="s">
        <v>386</v>
      </c>
      <c r="F488" s="304"/>
      <c r="G488" s="122" t="s">
        <v>77</v>
      </c>
      <c r="H488" s="123">
        <v>6</v>
      </c>
      <c r="I488" s="124">
        <v>0.22</v>
      </c>
      <c r="J488" s="124">
        <v>1.32</v>
      </c>
      <c r="K488" t="str">
        <f t="shared" si="7"/>
        <v/>
      </c>
    </row>
    <row r="489" spans="1:11" ht="14.4" customHeight="1">
      <c r="A489" s="125"/>
      <c r="B489" s="125"/>
      <c r="C489" s="125"/>
      <c r="D489" s="125"/>
      <c r="E489" s="125" t="s">
        <v>982</v>
      </c>
      <c r="F489" s="126">
        <v>3.6</v>
      </c>
      <c r="G489" s="125" t="s">
        <v>983</v>
      </c>
      <c r="H489" s="126">
        <v>0</v>
      </c>
      <c r="I489" s="125" t="s">
        <v>393</v>
      </c>
      <c r="J489" s="126">
        <v>3.6</v>
      </c>
      <c r="K489" t="str">
        <f t="shared" si="7"/>
        <v/>
      </c>
    </row>
    <row r="490" spans="1:11" ht="14.4" customHeight="1">
      <c r="A490" s="125"/>
      <c r="B490" s="125"/>
      <c r="C490" s="125"/>
      <c r="D490" s="125"/>
      <c r="E490" s="125" t="s">
        <v>984</v>
      </c>
      <c r="F490" s="126">
        <v>5.85</v>
      </c>
      <c r="G490" s="125"/>
      <c r="H490" s="305" t="s">
        <v>985</v>
      </c>
      <c r="I490" s="305"/>
      <c r="J490" s="126">
        <v>29.59</v>
      </c>
      <c r="K490" t="str">
        <f t="shared" si="7"/>
        <v/>
      </c>
    </row>
    <row r="491" spans="1:11" ht="14.4" customHeight="1" thickBot="1">
      <c r="A491" s="127"/>
      <c r="B491" s="127"/>
      <c r="C491" s="127"/>
      <c r="D491" s="127"/>
      <c r="E491" s="127"/>
      <c r="F491" s="127"/>
      <c r="G491" s="127" t="s">
        <v>986</v>
      </c>
      <c r="H491" s="128" t="s">
        <v>1444</v>
      </c>
      <c r="I491" s="127" t="s">
        <v>394</v>
      </c>
      <c r="J491" s="129">
        <v>9863.83</v>
      </c>
      <c r="K491" t="str">
        <f t="shared" si="7"/>
        <v/>
      </c>
    </row>
    <row r="492" spans="1:11" ht="26.4" customHeight="1" thickTop="1">
      <c r="A492" s="130"/>
      <c r="B492" s="130"/>
      <c r="C492" s="130"/>
      <c r="D492" s="130"/>
      <c r="E492" s="130"/>
      <c r="F492" s="130"/>
      <c r="G492" s="130"/>
      <c r="H492" s="130"/>
      <c r="I492" s="130"/>
      <c r="J492" s="130"/>
      <c r="K492" t="str">
        <f t="shared" si="7"/>
        <v>FALSO</v>
      </c>
    </row>
    <row r="493" spans="1:11" ht="26.4" customHeight="1">
      <c r="A493" s="110" t="s">
        <v>297</v>
      </c>
      <c r="B493" s="111" t="s">
        <v>3</v>
      </c>
      <c r="C493" s="110" t="s">
        <v>4</v>
      </c>
      <c r="D493" s="110" t="s">
        <v>5</v>
      </c>
      <c r="E493" s="307" t="s">
        <v>373</v>
      </c>
      <c r="F493" s="307"/>
      <c r="G493" s="112" t="s">
        <v>6</v>
      </c>
      <c r="H493" s="111" t="s">
        <v>7</v>
      </c>
      <c r="I493" s="111" t="s">
        <v>8</v>
      </c>
      <c r="J493" s="111" t="s">
        <v>9</v>
      </c>
      <c r="K493" t="str">
        <f t="shared" si="7"/>
        <v/>
      </c>
    </row>
    <row r="494" spans="1:11" ht="39.6" customHeight="1">
      <c r="A494" s="113" t="s">
        <v>374</v>
      </c>
      <c r="B494" s="133" t="s">
        <v>1218</v>
      </c>
      <c r="C494" s="113" t="s">
        <v>14</v>
      </c>
      <c r="D494" s="113" t="s">
        <v>1219</v>
      </c>
      <c r="E494" s="306" t="s">
        <v>1443</v>
      </c>
      <c r="F494" s="306"/>
      <c r="G494" s="114" t="s">
        <v>16</v>
      </c>
      <c r="H494" s="115">
        <v>1</v>
      </c>
      <c r="I494" s="116">
        <v>24.08</v>
      </c>
      <c r="J494" s="116">
        <v>24.08</v>
      </c>
      <c r="K494" t="str">
        <f t="shared" si="7"/>
        <v/>
      </c>
    </row>
    <row r="495" spans="1:11" ht="14.4" customHeight="1">
      <c r="A495" s="117" t="s">
        <v>375</v>
      </c>
      <c r="B495" s="134" t="s">
        <v>381</v>
      </c>
      <c r="C495" s="117" t="s">
        <v>14</v>
      </c>
      <c r="D495" s="117" t="s">
        <v>382</v>
      </c>
      <c r="E495" s="303" t="s">
        <v>1365</v>
      </c>
      <c r="F495" s="303"/>
      <c r="G495" s="118" t="s">
        <v>378</v>
      </c>
      <c r="H495" s="119">
        <v>8.1000000000000003E-2</v>
      </c>
      <c r="I495" s="120">
        <v>23.48</v>
      </c>
      <c r="J495" s="120">
        <v>1.9</v>
      </c>
      <c r="K495" t="str">
        <f t="shared" si="7"/>
        <v/>
      </c>
    </row>
    <row r="496" spans="1:11" ht="14.4" customHeight="1">
      <c r="A496" s="117" t="s">
        <v>375</v>
      </c>
      <c r="B496" s="134" t="s">
        <v>418</v>
      </c>
      <c r="C496" s="117" t="s">
        <v>14</v>
      </c>
      <c r="D496" s="117" t="s">
        <v>419</v>
      </c>
      <c r="E496" s="303" t="s">
        <v>1365</v>
      </c>
      <c r="F496" s="303"/>
      <c r="G496" s="118" t="s">
        <v>378</v>
      </c>
      <c r="H496" s="119">
        <v>4.1000000000000002E-2</v>
      </c>
      <c r="I496" s="120">
        <v>28.51</v>
      </c>
      <c r="J496" s="120">
        <v>1.1599999999999999</v>
      </c>
      <c r="K496" t="str">
        <f t="shared" si="7"/>
        <v/>
      </c>
    </row>
    <row r="497" spans="1:11" ht="39.6">
      <c r="A497" s="117" t="s">
        <v>375</v>
      </c>
      <c r="B497" s="134" t="s">
        <v>1231</v>
      </c>
      <c r="C497" s="117" t="s">
        <v>14</v>
      </c>
      <c r="D497" s="117" t="s">
        <v>1232</v>
      </c>
      <c r="E497" s="303" t="s">
        <v>1429</v>
      </c>
      <c r="F497" s="303"/>
      <c r="G497" s="118" t="s">
        <v>21</v>
      </c>
      <c r="H497" s="119">
        <v>1.2999999999999999E-3</v>
      </c>
      <c r="I497" s="120">
        <v>781.41</v>
      </c>
      <c r="J497" s="120">
        <v>1.01</v>
      </c>
      <c r="K497" t="str">
        <f t="shared" si="7"/>
        <v/>
      </c>
    </row>
    <row r="498" spans="1:11" ht="14.4" customHeight="1">
      <c r="A498" s="117" t="s">
        <v>375</v>
      </c>
      <c r="B498" s="134" t="s">
        <v>422</v>
      </c>
      <c r="C498" s="117" t="s">
        <v>14</v>
      </c>
      <c r="D498" s="117" t="s">
        <v>423</v>
      </c>
      <c r="E498" s="303" t="s">
        <v>1399</v>
      </c>
      <c r="F498" s="303"/>
      <c r="G498" s="118" t="s">
        <v>22</v>
      </c>
      <c r="H498" s="119">
        <v>0.49</v>
      </c>
      <c r="I498" s="120">
        <v>9.57</v>
      </c>
      <c r="J498" s="120">
        <v>4.68</v>
      </c>
      <c r="K498" t="str">
        <f t="shared" si="7"/>
        <v/>
      </c>
    </row>
    <row r="499" spans="1:11" ht="26.4" customHeight="1">
      <c r="A499" s="117" t="s">
        <v>375</v>
      </c>
      <c r="B499" s="134" t="s">
        <v>1227</v>
      </c>
      <c r="C499" s="117" t="s">
        <v>14</v>
      </c>
      <c r="D499" s="117" t="s">
        <v>1228</v>
      </c>
      <c r="E499" s="303" t="s">
        <v>1426</v>
      </c>
      <c r="F499" s="303"/>
      <c r="G499" s="118" t="s">
        <v>21</v>
      </c>
      <c r="H499" s="119">
        <v>0.01</v>
      </c>
      <c r="I499" s="120">
        <v>717.24</v>
      </c>
      <c r="J499" s="120">
        <v>7.17</v>
      </c>
      <c r="K499" t="str">
        <f t="shared" si="7"/>
        <v/>
      </c>
    </row>
    <row r="500" spans="1:11" ht="26.4" customHeight="1">
      <c r="A500" s="117" t="s">
        <v>375</v>
      </c>
      <c r="B500" s="134" t="s">
        <v>1229</v>
      </c>
      <c r="C500" s="117" t="s">
        <v>14</v>
      </c>
      <c r="D500" s="117" t="s">
        <v>1230</v>
      </c>
      <c r="E500" s="303" t="s">
        <v>1417</v>
      </c>
      <c r="F500" s="303"/>
      <c r="G500" s="118" t="s">
        <v>12</v>
      </c>
      <c r="H500" s="119">
        <v>3.9E-2</v>
      </c>
      <c r="I500" s="120">
        <v>174.64</v>
      </c>
      <c r="J500" s="120">
        <v>6.81</v>
      </c>
      <c r="K500" t="str">
        <f t="shared" si="7"/>
        <v/>
      </c>
    </row>
    <row r="501" spans="1:11" ht="26.4">
      <c r="A501" s="121" t="s">
        <v>383</v>
      </c>
      <c r="B501" s="135" t="s">
        <v>446</v>
      </c>
      <c r="C501" s="121" t="s">
        <v>14</v>
      </c>
      <c r="D501" s="121" t="s">
        <v>447</v>
      </c>
      <c r="E501" s="304" t="s">
        <v>386</v>
      </c>
      <c r="F501" s="304"/>
      <c r="G501" s="122" t="s">
        <v>448</v>
      </c>
      <c r="H501" s="123">
        <v>5.0000000000000001E-3</v>
      </c>
      <c r="I501" s="124">
        <v>7.96</v>
      </c>
      <c r="J501" s="124">
        <v>0.03</v>
      </c>
      <c r="K501" t="str">
        <f t="shared" si="7"/>
        <v/>
      </c>
    </row>
    <row r="502" spans="1:11" ht="14.4" customHeight="1">
      <c r="A502" s="121" t="s">
        <v>383</v>
      </c>
      <c r="B502" s="135" t="s">
        <v>428</v>
      </c>
      <c r="C502" s="121" t="s">
        <v>14</v>
      </c>
      <c r="D502" s="121" t="s">
        <v>429</v>
      </c>
      <c r="E502" s="304" t="s">
        <v>386</v>
      </c>
      <c r="F502" s="304"/>
      <c r="G502" s="122" t="s">
        <v>77</v>
      </c>
      <c r="H502" s="123">
        <v>6</v>
      </c>
      <c r="I502" s="124">
        <v>0.22</v>
      </c>
      <c r="J502" s="124">
        <v>1.32</v>
      </c>
      <c r="K502" t="str">
        <f t="shared" si="7"/>
        <v/>
      </c>
    </row>
    <row r="503" spans="1:11" ht="14.4" customHeight="1">
      <c r="A503" s="125"/>
      <c r="B503" s="125"/>
      <c r="C503" s="125"/>
      <c r="D503" s="125"/>
      <c r="E503" s="125" t="s">
        <v>982</v>
      </c>
      <c r="F503" s="126">
        <v>3.72</v>
      </c>
      <c r="G503" s="125" t="s">
        <v>983</v>
      </c>
      <c r="H503" s="126">
        <v>0</v>
      </c>
      <c r="I503" s="125" t="s">
        <v>393</v>
      </c>
      <c r="J503" s="126">
        <v>3.72</v>
      </c>
      <c r="K503" t="str">
        <f t="shared" si="7"/>
        <v/>
      </c>
    </row>
    <row r="504" spans="1:11" ht="14.4" customHeight="1">
      <c r="A504" s="125"/>
      <c r="B504" s="125"/>
      <c r="C504" s="125"/>
      <c r="D504" s="125"/>
      <c r="E504" s="125" t="s">
        <v>984</v>
      </c>
      <c r="F504" s="126">
        <v>5.94</v>
      </c>
      <c r="G504" s="125"/>
      <c r="H504" s="305" t="s">
        <v>985</v>
      </c>
      <c r="I504" s="305"/>
      <c r="J504" s="126">
        <v>30.02</v>
      </c>
      <c r="K504" t="str">
        <f t="shared" si="7"/>
        <v/>
      </c>
    </row>
    <row r="505" spans="1:11" ht="14.4" customHeight="1" thickBot="1">
      <c r="A505" s="127"/>
      <c r="B505" s="127"/>
      <c r="C505" s="127"/>
      <c r="D505" s="127"/>
      <c r="E505" s="127"/>
      <c r="F505" s="127"/>
      <c r="G505" s="127" t="s">
        <v>986</v>
      </c>
      <c r="H505" s="128" t="s">
        <v>1445</v>
      </c>
      <c r="I505" s="127" t="s">
        <v>394</v>
      </c>
      <c r="J505" s="129">
        <v>14549.19</v>
      </c>
      <c r="K505" t="str">
        <f t="shared" si="7"/>
        <v/>
      </c>
    </row>
    <row r="506" spans="1:11" ht="39.6" customHeight="1" thickTop="1">
      <c r="A506" s="130"/>
      <c r="B506" s="130"/>
      <c r="C506" s="130"/>
      <c r="D506" s="130"/>
      <c r="E506" s="130"/>
      <c r="F506" s="130"/>
      <c r="G506" s="130"/>
      <c r="H506" s="130"/>
      <c r="I506" s="130"/>
      <c r="J506" s="130"/>
      <c r="K506" t="str">
        <f t="shared" si="7"/>
        <v>FALSO</v>
      </c>
    </row>
    <row r="507" spans="1:11" ht="26.4" customHeight="1">
      <c r="A507" s="110" t="s">
        <v>298</v>
      </c>
      <c r="B507" s="111" t="s">
        <v>3</v>
      </c>
      <c r="C507" s="110" t="s">
        <v>4</v>
      </c>
      <c r="D507" s="110" t="s">
        <v>5</v>
      </c>
      <c r="E507" s="307" t="s">
        <v>373</v>
      </c>
      <c r="F507" s="307"/>
      <c r="G507" s="112" t="s">
        <v>6</v>
      </c>
      <c r="H507" s="111" t="s">
        <v>7</v>
      </c>
      <c r="I507" s="111" t="s">
        <v>8</v>
      </c>
      <c r="J507" s="111" t="s">
        <v>9</v>
      </c>
      <c r="K507" t="str">
        <f t="shared" si="7"/>
        <v/>
      </c>
    </row>
    <row r="508" spans="1:11" ht="26.4" customHeight="1">
      <c r="A508" s="113" t="s">
        <v>374</v>
      </c>
      <c r="B508" s="133" t="s">
        <v>1280</v>
      </c>
      <c r="C508" s="113" t="s">
        <v>11</v>
      </c>
      <c r="D508" s="113" t="s">
        <v>1281</v>
      </c>
      <c r="E508" s="306">
        <v>0</v>
      </c>
      <c r="F508" s="306"/>
      <c r="G508" s="114" t="s">
        <v>12</v>
      </c>
      <c r="H508" s="115">
        <v>1</v>
      </c>
      <c r="I508" s="116">
        <v>663.96</v>
      </c>
      <c r="J508" s="116">
        <v>663.96</v>
      </c>
      <c r="K508" t="str">
        <f t="shared" si="7"/>
        <v/>
      </c>
    </row>
    <row r="509" spans="1:11">
      <c r="A509" s="117" t="s">
        <v>375</v>
      </c>
      <c r="B509" s="134" t="s">
        <v>466</v>
      </c>
      <c r="C509" s="117" t="s">
        <v>11</v>
      </c>
      <c r="D509" s="117" t="s">
        <v>419</v>
      </c>
      <c r="E509" s="303">
        <v>0</v>
      </c>
      <c r="F509" s="303"/>
      <c r="G509" s="118" t="s">
        <v>397</v>
      </c>
      <c r="H509" s="119">
        <v>0.3</v>
      </c>
      <c r="I509" s="120">
        <v>32.119999999999997</v>
      </c>
      <c r="J509" s="120">
        <v>9.6300000000000008</v>
      </c>
      <c r="K509" t="str">
        <f t="shared" si="7"/>
        <v/>
      </c>
    </row>
    <row r="510" spans="1:11">
      <c r="A510" s="117" t="s">
        <v>375</v>
      </c>
      <c r="B510" s="134" t="s">
        <v>395</v>
      </c>
      <c r="C510" s="117" t="s">
        <v>11</v>
      </c>
      <c r="D510" s="117" t="s">
        <v>396</v>
      </c>
      <c r="E510" s="303">
        <v>0</v>
      </c>
      <c r="F510" s="303"/>
      <c r="G510" s="118" t="s">
        <v>397</v>
      </c>
      <c r="H510" s="119">
        <v>4.7</v>
      </c>
      <c r="I510" s="120">
        <v>31.75</v>
      </c>
      <c r="J510" s="120">
        <v>149.22</v>
      </c>
      <c r="K510" t="str">
        <f t="shared" si="7"/>
        <v/>
      </c>
    </row>
    <row r="511" spans="1:11">
      <c r="A511" s="117" t="s">
        <v>375</v>
      </c>
      <c r="B511" s="134" t="s">
        <v>398</v>
      </c>
      <c r="C511" s="117" t="s">
        <v>11</v>
      </c>
      <c r="D511" s="117" t="s">
        <v>382</v>
      </c>
      <c r="E511" s="303">
        <v>0</v>
      </c>
      <c r="F511" s="303"/>
      <c r="G511" s="118" t="s">
        <v>397</v>
      </c>
      <c r="H511" s="119">
        <v>1.2</v>
      </c>
      <c r="I511" s="120">
        <v>26.13</v>
      </c>
      <c r="J511" s="120">
        <v>31.35</v>
      </c>
      <c r="K511" t="str">
        <f t="shared" si="7"/>
        <v/>
      </c>
    </row>
    <row r="512" spans="1:11">
      <c r="A512" s="121" t="s">
        <v>383</v>
      </c>
      <c r="B512" s="135" t="s">
        <v>1314</v>
      </c>
      <c r="C512" s="121" t="s">
        <v>11</v>
      </c>
      <c r="D512" s="121" t="s">
        <v>1315</v>
      </c>
      <c r="E512" s="304" t="s">
        <v>386</v>
      </c>
      <c r="F512" s="304"/>
      <c r="G512" s="122" t="s">
        <v>17</v>
      </c>
      <c r="H512" s="123">
        <v>6</v>
      </c>
      <c r="I512" s="124">
        <v>15.59</v>
      </c>
      <c r="J512" s="124">
        <v>93.54</v>
      </c>
      <c r="K512" t="str">
        <f t="shared" si="7"/>
        <v/>
      </c>
    </row>
    <row r="513" spans="1:11" ht="39.6" customHeight="1">
      <c r="A513" s="121" t="s">
        <v>383</v>
      </c>
      <c r="B513" s="135" t="s">
        <v>1312</v>
      </c>
      <c r="C513" s="121" t="s">
        <v>11</v>
      </c>
      <c r="D513" s="121" t="s">
        <v>1313</v>
      </c>
      <c r="E513" s="304" t="s">
        <v>386</v>
      </c>
      <c r="F513" s="304"/>
      <c r="G513" s="122" t="s">
        <v>12</v>
      </c>
      <c r="H513" s="123">
        <v>0.6</v>
      </c>
      <c r="I513" s="124">
        <v>180</v>
      </c>
      <c r="J513" s="124">
        <v>108</v>
      </c>
      <c r="K513" t="str">
        <f t="shared" si="7"/>
        <v/>
      </c>
    </row>
    <row r="514" spans="1:11" ht="14.4" customHeight="1">
      <c r="A514" s="121" t="s">
        <v>383</v>
      </c>
      <c r="B514" s="135" t="s">
        <v>1310</v>
      </c>
      <c r="C514" s="121" t="s">
        <v>11</v>
      </c>
      <c r="D514" s="121" t="s">
        <v>1311</v>
      </c>
      <c r="E514" s="304" t="s">
        <v>386</v>
      </c>
      <c r="F514" s="304"/>
      <c r="G514" s="122" t="s">
        <v>12</v>
      </c>
      <c r="H514" s="123">
        <v>1</v>
      </c>
      <c r="I514" s="124">
        <v>272.22000000000003</v>
      </c>
      <c r="J514" s="124">
        <v>272.22000000000003</v>
      </c>
      <c r="K514" t="str">
        <f t="shared" si="7"/>
        <v/>
      </c>
    </row>
    <row r="515" spans="1:11" ht="26.4" customHeight="1">
      <c r="A515" s="125"/>
      <c r="B515" s="125"/>
      <c r="C515" s="125"/>
      <c r="D515" s="125"/>
      <c r="E515" s="125" t="s">
        <v>982</v>
      </c>
      <c r="F515" s="126">
        <v>130.34</v>
      </c>
      <c r="G515" s="125" t="s">
        <v>983</v>
      </c>
      <c r="H515" s="126">
        <v>0</v>
      </c>
      <c r="I515" s="125" t="s">
        <v>393</v>
      </c>
      <c r="J515" s="126">
        <v>130.34</v>
      </c>
      <c r="K515" t="str">
        <f t="shared" si="7"/>
        <v/>
      </c>
    </row>
    <row r="516" spans="1:11" ht="14.4" customHeight="1">
      <c r="A516" s="125"/>
      <c r="B516" s="125"/>
      <c r="C516" s="125"/>
      <c r="D516" s="125"/>
      <c r="E516" s="125" t="s">
        <v>984</v>
      </c>
      <c r="F516" s="126">
        <v>163.72999999999999</v>
      </c>
      <c r="G516" s="125"/>
      <c r="H516" s="305" t="s">
        <v>985</v>
      </c>
      <c r="I516" s="305"/>
      <c r="J516" s="126">
        <v>827.69</v>
      </c>
      <c r="K516" t="str">
        <f t="shared" si="7"/>
        <v/>
      </c>
    </row>
    <row r="517" spans="1:11" ht="26.4" customHeight="1" thickBot="1">
      <c r="A517" s="127"/>
      <c r="B517" s="127"/>
      <c r="C517" s="127"/>
      <c r="D517" s="127"/>
      <c r="E517" s="127"/>
      <c r="F517" s="127"/>
      <c r="G517" s="127" t="s">
        <v>986</v>
      </c>
      <c r="H517" s="128" t="s">
        <v>1316</v>
      </c>
      <c r="I517" s="127" t="s">
        <v>394</v>
      </c>
      <c r="J517" s="129">
        <v>10428.89</v>
      </c>
      <c r="K517" t="str">
        <f t="shared" si="7"/>
        <v/>
      </c>
    </row>
    <row r="518" spans="1:11" ht="15" thickTop="1">
      <c r="A518" s="130"/>
      <c r="B518" s="130"/>
      <c r="C518" s="130"/>
      <c r="D518" s="130"/>
      <c r="E518" s="130"/>
      <c r="F518" s="130"/>
      <c r="G518" s="130"/>
      <c r="H518" s="130"/>
      <c r="I518" s="130"/>
      <c r="J518" s="130"/>
      <c r="K518" t="str">
        <f t="shared" si="7"/>
        <v>FALSO</v>
      </c>
    </row>
    <row r="519" spans="1:11">
      <c r="A519" s="107" t="s">
        <v>1026</v>
      </c>
      <c r="B519" s="107"/>
      <c r="C519" s="107"/>
      <c r="D519" s="107" t="s">
        <v>941</v>
      </c>
      <c r="E519" s="107"/>
      <c r="F519" s="314"/>
      <c r="G519" s="314"/>
      <c r="H519" s="108"/>
      <c r="I519" s="107"/>
      <c r="J519" s="109">
        <v>359589.69</v>
      </c>
      <c r="K519" t="str">
        <f t="shared" si="7"/>
        <v/>
      </c>
    </row>
    <row r="520" spans="1:11">
      <c r="A520" s="107" t="s">
        <v>1027</v>
      </c>
      <c r="B520" s="107"/>
      <c r="C520" s="107"/>
      <c r="D520" s="107" t="s">
        <v>942</v>
      </c>
      <c r="E520" s="107"/>
      <c r="F520" s="314"/>
      <c r="G520" s="314"/>
      <c r="H520" s="108"/>
      <c r="I520" s="107"/>
      <c r="J520" s="109">
        <v>278676.96999999997</v>
      </c>
      <c r="K520" t="str">
        <f t="shared" si="7"/>
        <v/>
      </c>
    </row>
    <row r="521" spans="1:11">
      <c r="A521" s="110" t="s">
        <v>1028</v>
      </c>
      <c r="B521" s="111" t="s">
        <v>3</v>
      </c>
      <c r="C521" s="110" t="s">
        <v>4</v>
      </c>
      <c r="D521" s="110" t="s">
        <v>5</v>
      </c>
      <c r="E521" s="307" t="s">
        <v>373</v>
      </c>
      <c r="F521" s="307"/>
      <c r="G521" s="112" t="s">
        <v>6</v>
      </c>
      <c r="H521" s="111" t="s">
        <v>7</v>
      </c>
      <c r="I521" s="111" t="s">
        <v>8</v>
      </c>
      <c r="J521" s="111" t="s">
        <v>9</v>
      </c>
      <c r="K521" t="str">
        <f t="shared" si="7"/>
        <v/>
      </c>
    </row>
    <row r="522" spans="1:11" ht="39.6" customHeight="1">
      <c r="A522" s="113" t="s">
        <v>374</v>
      </c>
      <c r="B522" s="133" t="s">
        <v>109</v>
      </c>
      <c r="C522" s="113" t="s">
        <v>14</v>
      </c>
      <c r="D522" s="113" t="s">
        <v>110</v>
      </c>
      <c r="E522" s="306" t="s">
        <v>1446</v>
      </c>
      <c r="F522" s="306"/>
      <c r="G522" s="114" t="s">
        <v>12</v>
      </c>
      <c r="H522" s="115">
        <v>1</v>
      </c>
      <c r="I522" s="116">
        <v>23.38</v>
      </c>
      <c r="J522" s="116">
        <v>23.38</v>
      </c>
      <c r="K522" t="str">
        <f t="shared" si="7"/>
        <v/>
      </c>
    </row>
    <row r="523" spans="1:11" ht="26.4" customHeight="1">
      <c r="A523" s="117" t="s">
        <v>375</v>
      </c>
      <c r="B523" s="134" t="s">
        <v>539</v>
      </c>
      <c r="C523" s="117" t="s">
        <v>14</v>
      </c>
      <c r="D523" s="117" t="s">
        <v>540</v>
      </c>
      <c r="E523" s="303" t="s">
        <v>1367</v>
      </c>
      <c r="F523" s="303"/>
      <c r="G523" s="118" t="s">
        <v>410</v>
      </c>
      <c r="H523" s="119">
        <v>4.5999999999999999E-3</v>
      </c>
      <c r="I523" s="120">
        <v>26.16</v>
      </c>
      <c r="J523" s="120">
        <v>0.12</v>
      </c>
      <c r="K523" t="str">
        <f t="shared" si="7"/>
        <v/>
      </c>
    </row>
    <row r="524" spans="1:11" ht="14.4" customHeight="1">
      <c r="A524" s="117" t="s">
        <v>375</v>
      </c>
      <c r="B524" s="134" t="s">
        <v>376</v>
      </c>
      <c r="C524" s="117" t="s">
        <v>14</v>
      </c>
      <c r="D524" s="117" t="s">
        <v>377</v>
      </c>
      <c r="E524" s="303" t="s">
        <v>1365</v>
      </c>
      <c r="F524" s="303"/>
      <c r="G524" s="118" t="s">
        <v>378</v>
      </c>
      <c r="H524" s="119">
        <v>0.11799999999999999</v>
      </c>
      <c r="I524" s="120">
        <v>28.12</v>
      </c>
      <c r="J524" s="120">
        <v>3.31</v>
      </c>
      <c r="K524" t="str">
        <f t="shared" si="7"/>
        <v/>
      </c>
    </row>
    <row r="525" spans="1:11" ht="14.4" customHeight="1">
      <c r="A525" s="117" t="s">
        <v>375</v>
      </c>
      <c r="B525" s="134" t="s">
        <v>442</v>
      </c>
      <c r="C525" s="117" t="s">
        <v>14</v>
      </c>
      <c r="D525" s="117" t="s">
        <v>443</v>
      </c>
      <c r="E525" s="303" t="s">
        <v>1365</v>
      </c>
      <c r="F525" s="303"/>
      <c r="G525" s="118" t="s">
        <v>378</v>
      </c>
      <c r="H525" s="119">
        <v>6.5000000000000002E-2</v>
      </c>
      <c r="I525" s="120">
        <v>23.76</v>
      </c>
      <c r="J525" s="120">
        <v>1.54</v>
      </c>
      <c r="K525" t="str">
        <f t="shared" si="7"/>
        <v/>
      </c>
    </row>
    <row r="526" spans="1:11" ht="26.4" customHeight="1">
      <c r="A526" s="117" t="s">
        <v>375</v>
      </c>
      <c r="B526" s="134" t="s">
        <v>537</v>
      </c>
      <c r="C526" s="117" t="s">
        <v>14</v>
      </c>
      <c r="D526" s="117" t="s">
        <v>538</v>
      </c>
      <c r="E526" s="303" t="s">
        <v>1367</v>
      </c>
      <c r="F526" s="303"/>
      <c r="G526" s="118" t="s">
        <v>415</v>
      </c>
      <c r="H526" s="119">
        <v>6.4000000000000003E-3</v>
      </c>
      <c r="I526" s="120">
        <v>24.86</v>
      </c>
      <c r="J526" s="120">
        <v>0.15</v>
      </c>
      <c r="K526" t="str">
        <f t="shared" si="7"/>
        <v/>
      </c>
    </row>
    <row r="527" spans="1:11">
      <c r="A527" s="121" t="s">
        <v>383</v>
      </c>
      <c r="B527" s="135" t="s">
        <v>541</v>
      </c>
      <c r="C527" s="121" t="s">
        <v>14</v>
      </c>
      <c r="D527" s="121" t="s">
        <v>542</v>
      </c>
      <c r="E527" s="304" t="s">
        <v>386</v>
      </c>
      <c r="F527" s="304"/>
      <c r="G527" s="122" t="s">
        <v>22</v>
      </c>
      <c r="H527" s="123">
        <v>0.03</v>
      </c>
      <c r="I527" s="124">
        <v>17.14</v>
      </c>
      <c r="J527" s="124">
        <v>0.51</v>
      </c>
      <c r="K527" t="str">
        <f t="shared" si="7"/>
        <v/>
      </c>
    </row>
    <row r="528" spans="1:11" ht="26.4">
      <c r="A528" s="121" t="s">
        <v>383</v>
      </c>
      <c r="B528" s="135" t="s">
        <v>543</v>
      </c>
      <c r="C528" s="121" t="s">
        <v>14</v>
      </c>
      <c r="D528" s="121" t="s">
        <v>544</v>
      </c>
      <c r="E528" s="304" t="s">
        <v>386</v>
      </c>
      <c r="F528" s="304"/>
      <c r="G528" s="122" t="s">
        <v>16</v>
      </c>
      <c r="H528" s="123">
        <v>0.63400000000000001</v>
      </c>
      <c r="I528" s="124">
        <v>28</v>
      </c>
      <c r="J528" s="124">
        <v>17.75</v>
      </c>
      <c r="K528" t="str">
        <f t="shared" ref="K528:K591" si="8">IF(J528=0,"FALSO","")</f>
        <v/>
      </c>
    </row>
    <row r="529" spans="1:11" ht="26.4">
      <c r="A529" s="125"/>
      <c r="B529" s="125"/>
      <c r="C529" s="125"/>
      <c r="D529" s="125"/>
      <c r="E529" s="125" t="s">
        <v>982</v>
      </c>
      <c r="F529" s="126">
        <v>3.26</v>
      </c>
      <c r="G529" s="125" t="s">
        <v>983</v>
      </c>
      <c r="H529" s="126">
        <v>0</v>
      </c>
      <c r="I529" s="125" t="s">
        <v>393</v>
      </c>
      <c r="J529" s="126">
        <v>3.26</v>
      </c>
      <c r="K529" t="str">
        <f t="shared" si="8"/>
        <v/>
      </c>
    </row>
    <row r="530" spans="1:11" ht="26.4">
      <c r="A530" s="125"/>
      <c r="B530" s="125"/>
      <c r="C530" s="125"/>
      <c r="D530" s="125"/>
      <c r="E530" s="125" t="s">
        <v>984</v>
      </c>
      <c r="F530" s="126">
        <v>5.77</v>
      </c>
      <c r="G530" s="125"/>
      <c r="H530" s="305" t="s">
        <v>985</v>
      </c>
      <c r="I530" s="305"/>
      <c r="J530" s="126">
        <v>29.15</v>
      </c>
      <c r="K530" t="str">
        <f t="shared" si="8"/>
        <v/>
      </c>
    </row>
    <row r="531" spans="1:11" ht="14.4" customHeight="1" thickBot="1">
      <c r="A531" s="127"/>
      <c r="B531" s="127"/>
      <c r="C531" s="127"/>
      <c r="D531" s="127"/>
      <c r="E531" s="127"/>
      <c r="F531" s="127"/>
      <c r="G531" s="127" t="s">
        <v>986</v>
      </c>
      <c r="H531" s="128" t="s">
        <v>1447</v>
      </c>
      <c r="I531" s="127" t="s">
        <v>394</v>
      </c>
      <c r="J531" s="129">
        <v>40123.519999999997</v>
      </c>
      <c r="K531" t="str">
        <f t="shared" si="8"/>
        <v/>
      </c>
    </row>
    <row r="532" spans="1:11" ht="14.4" customHeight="1" thickTop="1">
      <c r="A532" s="130"/>
      <c r="B532" s="130"/>
      <c r="C532" s="130"/>
      <c r="D532" s="130"/>
      <c r="E532" s="130"/>
      <c r="F532" s="130"/>
      <c r="G532" s="130"/>
      <c r="H532" s="130"/>
      <c r="I532" s="130"/>
      <c r="J532" s="130"/>
      <c r="K532" t="str">
        <f t="shared" si="8"/>
        <v>FALSO</v>
      </c>
    </row>
    <row r="533" spans="1:11" ht="26.4" customHeight="1">
      <c r="A533" s="110" t="s">
        <v>1029</v>
      </c>
      <c r="B533" s="111" t="s">
        <v>3</v>
      </c>
      <c r="C533" s="110" t="s">
        <v>4</v>
      </c>
      <c r="D533" s="110" t="s">
        <v>5</v>
      </c>
      <c r="E533" s="307" t="s">
        <v>373</v>
      </c>
      <c r="F533" s="307"/>
      <c r="G533" s="112" t="s">
        <v>6</v>
      </c>
      <c r="H533" s="111" t="s">
        <v>7</v>
      </c>
      <c r="I533" s="111" t="s">
        <v>8</v>
      </c>
      <c r="J533" s="111" t="s">
        <v>9</v>
      </c>
      <c r="K533" t="str">
        <f t="shared" si="8"/>
        <v/>
      </c>
    </row>
    <row r="534" spans="1:11" ht="26.4" customHeight="1">
      <c r="A534" s="113" t="s">
        <v>374</v>
      </c>
      <c r="B534" s="133" t="s">
        <v>111</v>
      </c>
      <c r="C534" s="113" t="s">
        <v>11</v>
      </c>
      <c r="D534" s="113" t="s">
        <v>112</v>
      </c>
      <c r="E534" s="306">
        <v>0</v>
      </c>
      <c r="F534" s="306"/>
      <c r="G534" s="114" t="s">
        <v>17</v>
      </c>
      <c r="H534" s="115">
        <v>1</v>
      </c>
      <c r="I534" s="116">
        <v>72.16</v>
      </c>
      <c r="J534" s="116">
        <v>72.16</v>
      </c>
      <c r="K534" t="str">
        <f t="shared" si="8"/>
        <v/>
      </c>
    </row>
    <row r="535" spans="1:11">
      <c r="A535" s="117" t="s">
        <v>375</v>
      </c>
      <c r="B535" s="134" t="s">
        <v>545</v>
      </c>
      <c r="C535" s="117" t="s">
        <v>11</v>
      </c>
      <c r="D535" s="117" t="s">
        <v>546</v>
      </c>
      <c r="E535" s="303">
        <v>0</v>
      </c>
      <c r="F535" s="303"/>
      <c r="G535" s="118" t="s">
        <v>397</v>
      </c>
      <c r="H535" s="119">
        <v>0.12</v>
      </c>
      <c r="I535" s="120">
        <v>31.68</v>
      </c>
      <c r="J535" s="120">
        <v>3.8</v>
      </c>
      <c r="K535" t="str">
        <f t="shared" si="8"/>
        <v/>
      </c>
    </row>
    <row r="536" spans="1:11">
      <c r="A536" s="117" t="s">
        <v>375</v>
      </c>
      <c r="B536" s="134" t="s">
        <v>398</v>
      </c>
      <c r="C536" s="117" t="s">
        <v>11</v>
      </c>
      <c r="D536" s="117" t="s">
        <v>382</v>
      </c>
      <c r="E536" s="303">
        <v>0</v>
      </c>
      <c r="F536" s="303"/>
      <c r="G536" s="118" t="s">
        <v>397</v>
      </c>
      <c r="H536" s="119">
        <v>0.12</v>
      </c>
      <c r="I536" s="120">
        <v>26.13</v>
      </c>
      <c r="J536" s="120">
        <v>3.13</v>
      </c>
      <c r="K536" t="str">
        <f t="shared" si="8"/>
        <v/>
      </c>
    </row>
    <row r="537" spans="1:11">
      <c r="A537" s="121" t="s">
        <v>383</v>
      </c>
      <c r="B537" s="135" t="s">
        <v>405</v>
      </c>
      <c r="C537" s="121" t="s">
        <v>11</v>
      </c>
      <c r="D537" s="121" t="s">
        <v>406</v>
      </c>
      <c r="E537" s="304" t="s">
        <v>386</v>
      </c>
      <c r="F537" s="304"/>
      <c r="G537" s="122" t="s">
        <v>18</v>
      </c>
      <c r="H537" s="123">
        <v>1</v>
      </c>
      <c r="I537" s="124">
        <v>1.48</v>
      </c>
      <c r="J537" s="124">
        <v>1.48</v>
      </c>
      <c r="K537" t="str">
        <f t="shared" si="8"/>
        <v/>
      </c>
    </row>
    <row r="538" spans="1:11">
      <c r="A538" s="121" t="s">
        <v>383</v>
      </c>
      <c r="B538" s="135" t="s">
        <v>549</v>
      </c>
      <c r="C538" s="121" t="s">
        <v>11</v>
      </c>
      <c r="D538" s="121" t="s">
        <v>550</v>
      </c>
      <c r="E538" s="304" t="s">
        <v>386</v>
      </c>
      <c r="F538" s="304"/>
      <c r="G538" s="122" t="s">
        <v>18</v>
      </c>
      <c r="H538" s="123">
        <v>1</v>
      </c>
      <c r="I538" s="124">
        <v>63.05</v>
      </c>
      <c r="J538" s="124">
        <v>63.05</v>
      </c>
      <c r="K538" t="str">
        <f t="shared" si="8"/>
        <v/>
      </c>
    </row>
    <row r="539" spans="1:11">
      <c r="A539" s="121" t="s">
        <v>383</v>
      </c>
      <c r="B539" s="135" t="s">
        <v>407</v>
      </c>
      <c r="C539" s="121" t="s">
        <v>11</v>
      </c>
      <c r="D539" s="121" t="s">
        <v>408</v>
      </c>
      <c r="E539" s="304" t="s">
        <v>386</v>
      </c>
      <c r="F539" s="304"/>
      <c r="G539" s="122" t="s">
        <v>18</v>
      </c>
      <c r="H539" s="123">
        <v>1</v>
      </c>
      <c r="I539" s="124">
        <v>0.7</v>
      </c>
      <c r="J539" s="124">
        <v>0.7</v>
      </c>
      <c r="K539" t="str">
        <f t="shared" si="8"/>
        <v/>
      </c>
    </row>
    <row r="540" spans="1:11" ht="26.4">
      <c r="A540" s="125"/>
      <c r="B540" s="125"/>
      <c r="C540" s="125"/>
      <c r="D540" s="125"/>
      <c r="E540" s="125" t="s">
        <v>982</v>
      </c>
      <c r="F540" s="126">
        <v>4.5999999999999996</v>
      </c>
      <c r="G540" s="125" t="s">
        <v>983</v>
      </c>
      <c r="H540" s="126">
        <v>0</v>
      </c>
      <c r="I540" s="125" t="s">
        <v>393</v>
      </c>
      <c r="J540" s="126">
        <v>4.5999999999999996</v>
      </c>
      <c r="K540" t="str">
        <f t="shared" si="8"/>
        <v/>
      </c>
    </row>
    <row r="541" spans="1:11" ht="26.4">
      <c r="A541" s="125"/>
      <c r="B541" s="125"/>
      <c r="C541" s="125"/>
      <c r="D541" s="125"/>
      <c r="E541" s="125" t="s">
        <v>984</v>
      </c>
      <c r="F541" s="126">
        <v>17.79</v>
      </c>
      <c r="G541" s="125"/>
      <c r="H541" s="305" t="s">
        <v>985</v>
      </c>
      <c r="I541" s="305"/>
      <c r="J541" s="126">
        <v>89.95</v>
      </c>
      <c r="K541" t="str">
        <f t="shared" si="8"/>
        <v/>
      </c>
    </row>
    <row r="542" spans="1:11" ht="15" thickBot="1">
      <c r="A542" s="127"/>
      <c r="B542" s="127"/>
      <c r="C542" s="127"/>
      <c r="D542" s="127"/>
      <c r="E542" s="127"/>
      <c r="F542" s="127"/>
      <c r="G542" s="127" t="s">
        <v>986</v>
      </c>
      <c r="H542" s="128" t="s">
        <v>1448</v>
      </c>
      <c r="I542" s="127" t="s">
        <v>394</v>
      </c>
      <c r="J542" s="129">
        <v>7119.54</v>
      </c>
      <c r="K542" t="str">
        <f t="shared" si="8"/>
        <v/>
      </c>
    </row>
    <row r="543" spans="1:11" ht="15" thickTop="1">
      <c r="A543" s="130"/>
      <c r="B543" s="130"/>
      <c r="C543" s="130"/>
      <c r="D543" s="130"/>
      <c r="E543" s="130"/>
      <c r="F543" s="130"/>
      <c r="G543" s="130"/>
      <c r="H543" s="130"/>
      <c r="I543" s="130"/>
      <c r="J543" s="130"/>
      <c r="K543" t="str">
        <f t="shared" si="8"/>
        <v>FALSO</v>
      </c>
    </row>
    <row r="544" spans="1:11">
      <c r="A544" s="110" t="s">
        <v>1030</v>
      </c>
      <c r="B544" s="111" t="s">
        <v>3</v>
      </c>
      <c r="C544" s="110" t="s">
        <v>4</v>
      </c>
      <c r="D544" s="110" t="s">
        <v>5</v>
      </c>
      <c r="E544" s="307" t="s">
        <v>373</v>
      </c>
      <c r="F544" s="307"/>
      <c r="G544" s="112" t="s">
        <v>6</v>
      </c>
      <c r="H544" s="111" t="s">
        <v>7</v>
      </c>
      <c r="I544" s="111" t="s">
        <v>8</v>
      </c>
      <c r="J544" s="111" t="s">
        <v>9</v>
      </c>
      <c r="K544" t="str">
        <f t="shared" si="8"/>
        <v/>
      </c>
    </row>
    <row r="545" spans="1:11">
      <c r="A545" s="113" t="s">
        <v>374</v>
      </c>
      <c r="B545" s="133" t="s">
        <v>286</v>
      </c>
      <c r="C545" s="113" t="s">
        <v>11</v>
      </c>
      <c r="D545" s="113" t="s">
        <v>287</v>
      </c>
      <c r="E545" s="306">
        <v>0</v>
      </c>
      <c r="F545" s="306"/>
      <c r="G545" s="114" t="s">
        <v>12</v>
      </c>
      <c r="H545" s="115">
        <v>1</v>
      </c>
      <c r="I545" s="116">
        <v>625.33000000000004</v>
      </c>
      <c r="J545" s="116">
        <v>625.33000000000004</v>
      </c>
      <c r="K545" t="str">
        <f t="shared" si="8"/>
        <v/>
      </c>
    </row>
    <row r="546" spans="1:11">
      <c r="A546" s="121" t="s">
        <v>383</v>
      </c>
      <c r="B546" s="135" t="s">
        <v>911</v>
      </c>
      <c r="C546" s="121" t="s">
        <v>11</v>
      </c>
      <c r="D546" s="121" t="s">
        <v>912</v>
      </c>
      <c r="E546" s="304" t="s">
        <v>913</v>
      </c>
      <c r="F546" s="304"/>
      <c r="G546" s="122" t="s">
        <v>12</v>
      </c>
      <c r="H546" s="123">
        <v>1</v>
      </c>
      <c r="I546" s="124">
        <v>625.33000000000004</v>
      </c>
      <c r="J546" s="124">
        <v>625.33000000000004</v>
      </c>
      <c r="K546" t="str">
        <f t="shared" si="8"/>
        <v/>
      </c>
    </row>
    <row r="547" spans="1:11" ht="26.4">
      <c r="A547" s="125"/>
      <c r="B547" s="125"/>
      <c r="C547" s="125"/>
      <c r="D547" s="125"/>
      <c r="E547" s="125" t="s">
        <v>982</v>
      </c>
      <c r="F547" s="126">
        <v>0</v>
      </c>
      <c r="G547" s="125" t="s">
        <v>983</v>
      </c>
      <c r="H547" s="126">
        <v>0</v>
      </c>
      <c r="I547" s="125" t="s">
        <v>393</v>
      </c>
      <c r="J547" s="126">
        <v>0</v>
      </c>
      <c r="K547" t="str">
        <f t="shared" si="8"/>
        <v>FALSO</v>
      </c>
    </row>
    <row r="548" spans="1:11" ht="26.4">
      <c r="A548" s="125"/>
      <c r="B548" s="125"/>
      <c r="C548" s="125"/>
      <c r="D548" s="125"/>
      <c r="E548" s="125" t="s">
        <v>984</v>
      </c>
      <c r="F548" s="126">
        <v>154.21</v>
      </c>
      <c r="G548" s="125"/>
      <c r="H548" s="305" t="s">
        <v>985</v>
      </c>
      <c r="I548" s="305"/>
      <c r="J548" s="126">
        <v>779.54</v>
      </c>
      <c r="K548" t="str">
        <f t="shared" si="8"/>
        <v/>
      </c>
    </row>
    <row r="549" spans="1:11" ht="15" thickBot="1">
      <c r="A549" s="127"/>
      <c r="B549" s="127"/>
      <c r="C549" s="127"/>
      <c r="D549" s="127"/>
      <c r="E549" s="127"/>
      <c r="F549" s="127"/>
      <c r="G549" s="127" t="s">
        <v>986</v>
      </c>
      <c r="H549" s="128" t="s">
        <v>1449</v>
      </c>
      <c r="I549" s="127" t="s">
        <v>394</v>
      </c>
      <c r="J549" s="129">
        <v>17422.72</v>
      </c>
      <c r="K549" t="str">
        <f t="shared" si="8"/>
        <v/>
      </c>
    </row>
    <row r="550" spans="1:11" ht="15" thickTop="1">
      <c r="A550" s="130"/>
      <c r="B550" s="130"/>
      <c r="C550" s="130"/>
      <c r="D550" s="130"/>
      <c r="E550" s="130"/>
      <c r="F550" s="130"/>
      <c r="G550" s="130"/>
      <c r="H550" s="130"/>
      <c r="I550" s="130"/>
      <c r="J550" s="130"/>
      <c r="K550" t="str">
        <f t="shared" si="8"/>
        <v>FALSO</v>
      </c>
    </row>
    <row r="551" spans="1:11" ht="14.4" customHeight="1">
      <c r="A551" s="110" t="s">
        <v>1031</v>
      </c>
      <c r="B551" s="111" t="s">
        <v>3</v>
      </c>
      <c r="C551" s="110" t="s">
        <v>4</v>
      </c>
      <c r="D551" s="110" t="s">
        <v>5</v>
      </c>
      <c r="E551" s="307" t="s">
        <v>373</v>
      </c>
      <c r="F551" s="307"/>
      <c r="G551" s="112" t="s">
        <v>6</v>
      </c>
      <c r="H551" s="111" t="s">
        <v>7</v>
      </c>
      <c r="I551" s="111" t="s">
        <v>8</v>
      </c>
      <c r="J551" s="111" t="s">
        <v>9</v>
      </c>
      <c r="K551" t="str">
        <f t="shared" si="8"/>
        <v/>
      </c>
    </row>
    <row r="552" spans="1:11" ht="14.4" customHeight="1">
      <c r="A552" s="113" t="s">
        <v>374</v>
      </c>
      <c r="B552" s="133" t="s">
        <v>1359</v>
      </c>
      <c r="C552" s="113" t="s">
        <v>14</v>
      </c>
      <c r="D552" s="113" t="s">
        <v>1360</v>
      </c>
      <c r="E552" s="306" t="s">
        <v>1446</v>
      </c>
      <c r="F552" s="306"/>
      <c r="G552" s="114" t="s">
        <v>77</v>
      </c>
      <c r="H552" s="115">
        <v>1</v>
      </c>
      <c r="I552" s="116">
        <v>3023.93</v>
      </c>
      <c r="J552" s="116">
        <v>3023.93</v>
      </c>
      <c r="K552" t="str">
        <f t="shared" si="8"/>
        <v/>
      </c>
    </row>
    <row r="553" spans="1:11" ht="14.4" customHeight="1">
      <c r="A553" s="117" t="s">
        <v>375</v>
      </c>
      <c r="B553" s="134" t="s">
        <v>442</v>
      </c>
      <c r="C553" s="117" t="s">
        <v>14</v>
      </c>
      <c r="D553" s="117" t="s">
        <v>443</v>
      </c>
      <c r="E553" s="303" t="s">
        <v>1365</v>
      </c>
      <c r="F553" s="303"/>
      <c r="G553" s="118" t="s">
        <v>378</v>
      </c>
      <c r="H553" s="119">
        <v>6.0529999999999999</v>
      </c>
      <c r="I553" s="120">
        <v>23.76</v>
      </c>
      <c r="J553" s="120">
        <v>143.81</v>
      </c>
      <c r="K553" t="str">
        <f t="shared" si="8"/>
        <v/>
      </c>
    </row>
    <row r="554" spans="1:11" ht="39.6" customHeight="1">
      <c r="A554" s="117" t="s">
        <v>375</v>
      </c>
      <c r="B554" s="134" t="s">
        <v>1233</v>
      </c>
      <c r="C554" s="117" t="s">
        <v>14</v>
      </c>
      <c r="D554" s="117" t="s">
        <v>1234</v>
      </c>
      <c r="E554" s="303" t="s">
        <v>1446</v>
      </c>
      <c r="F554" s="303"/>
      <c r="G554" s="118" t="s">
        <v>77</v>
      </c>
      <c r="H554" s="119">
        <v>1</v>
      </c>
      <c r="I554" s="120">
        <v>710.23</v>
      </c>
      <c r="J554" s="120">
        <v>710.23</v>
      </c>
      <c r="K554" t="str">
        <f t="shared" si="8"/>
        <v/>
      </c>
    </row>
    <row r="555" spans="1:11" ht="14.4" customHeight="1">
      <c r="A555" s="117" t="s">
        <v>375</v>
      </c>
      <c r="B555" s="134" t="s">
        <v>376</v>
      </c>
      <c r="C555" s="117" t="s">
        <v>14</v>
      </c>
      <c r="D555" s="117" t="s">
        <v>377</v>
      </c>
      <c r="E555" s="303" t="s">
        <v>1365</v>
      </c>
      <c r="F555" s="303"/>
      <c r="G555" s="118" t="s">
        <v>378</v>
      </c>
      <c r="H555" s="119">
        <v>26.228999999999999</v>
      </c>
      <c r="I555" s="120">
        <v>28.12</v>
      </c>
      <c r="J555" s="120">
        <v>737.55</v>
      </c>
      <c r="K555" t="str">
        <f t="shared" si="8"/>
        <v/>
      </c>
    </row>
    <row r="556" spans="1:11">
      <c r="A556" s="121" t="s">
        <v>383</v>
      </c>
      <c r="B556" s="135" t="s">
        <v>1243</v>
      </c>
      <c r="C556" s="121" t="s">
        <v>14</v>
      </c>
      <c r="D556" s="121" t="s">
        <v>1450</v>
      </c>
      <c r="E556" s="304" t="s">
        <v>386</v>
      </c>
      <c r="F556" s="304"/>
      <c r="G556" s="122" t="s">
        <v>22</v>
      </c>
      <c r="H556" s="123">
        <v>3.9</v>
      </c>
      <c r="I556" s="124">
        <v>17</v>
      </c>
      <c r="J556" s="124">
        <v>66.3</v>
      </c>
      <c r="K556" t="str">
        <f t="shared" si="8"/>
        <v/>
      </c>
    </row>
    <row r="557" spans="1:11" ht="26.4">
      <c r="A557" s="121" t="s">
        <v>383</v>
      </c>
      <c r="B557" s="135" t="s">
        <v>543</v>
      </c>
      <c r="C557" s="121" t="s">
        <v>14</v>
      </c>
      <c r="D557" s="121" t="s">
        <v>544</v>
      </c>
      <c r="E557" s="304" t="s">
        <v>386</v>
      </c>
      <c r="F557" s="304"/>
      <c r="G557" s="122" t="s">
        <v>16</v>
      </c>
      <c r="H557" s="123">
        <v>13.5</v>
      </c>
      <c r="I557" s="124">
        <v>28</v>
      </c>
      <c r="J557" s="124">
        <v>378</v>
      </c>
      <c r="K557" t="str">
        <f t="shared" si="8"/>
        <v/>
      </c>
    </row>
    <row r="558" spans="1:11" ht="26.4">
      <c r="A558" s="121" t="s">
        <v>383</v>
      </c>
      <c r="B558" s="135" t="s">
        <v>474</v>
      </c>
      <c r="C558" s="121" t="s">
        <v>14</v>
      </c>
      <c r="D558" s="121" t="s">
        <v>475</v>
      </c>
      <c r="E558" s="304" t="s">
        <v>386</v>
      </c>
      <c r="F558" s="304"/>
      <c r="G558" s="122" t="s">
        <v>16</v>
      </c>
      <c r="H558" s="123">
        <v>3</v>
      </c>
      <c r="I558" s="124">
        <v>18.71</v>
      </c>
      <c r="J558" s="124">
        <v>56.13</v>
      </c>
      <c r="K558" t="str">
        <f t="shared" si="8"/>
        <v/>
      </c>
    </row>
    <row r="559" spans="1:11" ht="26.4" customHeight="1">
      <c r="A559" s="121" t="s">
        <v>383</v>
      </c>
      <c r="B559" s="135" t="s">
        <v>1239</v>
      </c>
      <c r="C559" s="121" t="s">
        <v>14</v>
      </c>
      <c r="D559" s="121" t="s">
        <v>1240</v>
      </c>
      <c r="E559" s="304" t="s">
        <v>386</v>
      </c>
      <c r="F559" s="304"/>
      <c r="G559" s="122" t="s">
        <v>16</v>
      </c>
      <c r="H559" s="123">
        <v>13</v>
      </c>
      <c r="I559" s="124">
        <v>34.979999999999997</v>
      </c>
      <c r="J559" s="124">
        <v>454.74</v>
      </c>
      <c r="K559" t="str">
        <f t="shared" si="8"/>
        <v/>
      </c>
    </row>
    <row r="560" spans="1:11" ht="14.4" customHeight="1">
      <c r="A560" s="121" t="s">
        <v>383</v>
      </c>
      <c r="B560" s="135" t="s">
        <v>1246</v>
      </c>
      <c r="C560" s="121" t="s">
        <v>14</v>
      </c>
      <c r="D560" s="121" t="s">
        <v>1451</v>
      </c>
      <c r="E560" s="304" t="s">
        <v>386</v>
      </c>
      <c r="F560" s="304"/>
      <c r="G560" s="122" t="s">
        <v>1247</v>
      </c>
      <c r="H560" s="123">
        <v>1</v>
      </c>
      <c r="I560" s="124">
        <v>87.45</v>
      </c>
      <c r="J560" s="124">
        <v>87.45</v>
      </c>
      <c r="K560" t="str">
        <f t="shared" si="8"/>
        <v/>
      </c>
    </row>
    <row r="561" spans="1:11" ht="14.4" customHeight="1">
      <c r="A561" s="121" t="s">
        <v>383</v>
      </c>
      <c r="B561" s="135" t="s">
        <v>1235</v>
      </c>
      <c r="C561" s="121" t="s">
        <v>14</v>
      </c>
      <c r="D561" s="121" t="s">
        <v>1236</v>
      </c>
      <c r="E561" s="304" t="s">
        <v>386</v>
      </c>
      <c r="F561" s="304"/>
      <c r="G561" s="122" t="s">
        <v>77</v>
      </c>
      <c r="H561" s="123">
        <v>4</v>
      </c>
      <c r="I561" s="124">
        <v>26.06</v>
      </c>
      <c r="J561" s="124">
        <v>104.24</v>
      </c>
      <c r="K561" t="str">
        <f t="shared" si="8"/>
        <v/>
      </c>
    </row>
    <row r="562" spans="1:11" ht="26.4" customHeight="1">
      <c r="A562" s="121" t="s">
        <v>383</v>
      </c>
      <c r="B562" s="135" t="s">
        <v>1244</v>
      </c>
      <c r="C562" s="121" t="s">
        <v>14</v>
      </c>
      <c r="D562" s="121" t="s">
        <v>1245</v>
      </c>
      <c r="E562" s="304" t="s">
        <v>386</v>
      </c>
      <c r="F562" s="304"/>
      <c r="G562" s="122" t="s">
        <v>16</v>
      </c>
      <c r="H562" s="123">
        <v>6</v>
      </c>
      <c r="I562" s="124">
        <v>5</v>
      </c>
      <c r="J562" s="124">
        <v>30</v>
      </c>
      <c r="K562" t="str">
        <f t="shared" si="8"/>
        <v/>
      </c>
    </row>
    <row r="563" spans="1:11" ht="26.4" customHeight="1">
      <c r="A563" s="121" t="s">
        <v>383</v>
      </c>
      <c r="B563" s="135" t="s">
        <v>1237</v>
      </c>
      <c r="C563" s="121" t="s">
        <v>14</v>
      </c>
      <c r="D563" s="121" t="s">
        <v>1238</v>
      </c>
      <c r="E563" s="304" t="s">
        <v>386</v>
      </c>
      <c r="F563" s="304"/>
      <c r="G563" s="122" t="s">
        <v>16</v>
      </c>
      <c r="H563" s="123">
        <v>10</v>
      </c>
      <c r="I563" s="124">
        <v>21.07</v>
      </c>
      <c r="J563" s="124">
        <v>210.7</v>
      </c>
      <c r="K563" t="str">
        <f t="shared" si="8"/>
        <v/>
      </c>
    </row>
    <row r="564" spans="1:11" ht="14.4" customHeight="1">
      <c r="A564" s="121" t="s">
        <v>383</v>
      </c>
      <c r="B564" s="135" t="s">
        <v>1241</v>
      </c>
      <c r="C564" s="121" t="s">
        <v>14</v>
      </c>
      <c r="D564" s="121" t="s">
        <v>1242</v>
      </c>
      <c r="E564" s="304" t="s">
        <v>386</v>
      </c>
      <c r="F564" s="304"/>
      <c r="G564" s="122" t="s">
        <v>77</v>
      </c>
      <c r="H564" s="123">
        <v>1</v>
      </c>
      <c r="I564" s="124">
        <v>44.78</v>
      </c>
      <c r="J564" s="124">
        <v>44.78</v>
      </c>
      <c r="K564" t="str">
        <f t="shared" si="8"/>
        <v/>
      </c>
    </row>
    <row r="565" spans="1:11" ht="14.4" customHeight="1">
      <c r="A565" s="125"/>
      <c r="B565" s="125"/>
      <c r="C565" s="125"/>
      <c r="D565" s="125"/>
      <c r="E565" s="125" t="s">
        <v>982</v>
      </c>
      <c r="F565" s="126">
        <v>814.09</v>
      </c>
      <c r="G565" s="125" t="s">
        <v>983</v>
      </c>
      <c r="H565" s="126">
        <v>0</v>
      </c>
      <c r="I565" s="125" t="s">
        <v>393</v>
      </c>
      <c r="J565" s="126">
        <v>814.09</v>
      </c>
      <c r="K565" t="str">
        <f t="shared" si="8"/>
        <v/>
      </c>
    </row>
    <row r="566" spans="1:11" ht="26.4">
      <c r="A566" s="125"/>
      <c r="B566" s="125"/>
      <c r="C566" s="125"/>
      <c r="D566" s="125"/>
      <c r="E566" s="125" t="s">
        <v>984</v>
      </c>
      <c r="F566" s="126">
        <v>745.7</v>
      </c>
      <c r="G566" s="125"/>
      <c r="H566" s="305" t="s">
        <v>985</v>
      </c>
      <c r="I566" s="305"/>
      <c r="J566" s="126">
        <v>3769.63</v>
      </c>
      <c r="K566" t="str">
        <f t="shared" si="8"/>
        <v/>
      </c>
    </row>
    <row r="567" spans="1:11" ht="15" thickBot="1">
      <c r="A567" s="127"/>
      <c r="B567" s="127"/>
      <c r="C567" s="127"/>
      <c r="D567" s="127"/>
      <c r="E567" s="127"/>
      <c r="F567" s="127"/>
      <c r="G567" s="127" t="s">
        <v>986</v>
      </c>
      <c r="H567" s="128" t="s">
        <v>1452</v>
      </c>
      <c r="I567" s="127" t="s">
        <v>394</v>
      </c>
      <c r="J567" s="129">
        <v>82931.86</v>
      </c>
      <c r="K567" t="str">
        <f t="shared" si="8"/>
        <v/>
      </c>
    </row>
    <row r="568" spans="1:11" ht="15" thickTop="1">
      <c r="A568" s="130"/>
      <c r="B568" s="130"/>
      <c r="C568" s="130"/>
      <c r="D568" s="130"/>
      <c r="E568" s="130"/>
      <c r="F568" s="130"/>
      <c r="G568" s="130"/>
      <c r="H568" s="130"/>
      <c r="I568" s="130"/>
      <c r="J568" s="130"/>
      <c r="K568" t="str">
        <f t="shared" si="8"/>
        <v>FALSO</v>
      </c>
    </row>
    <row r="569" spans="1:11">
      <c r="A569" s="110" t="s">
        <v>1214</v>
      </c>
      <c r="B569" s="111" t="s">
        <v>3</v>
      </c>
      <c r="C569" s="110" t="s">
        <v>4</v>
      </c>
      <c r="D569" s="110" t="s">
        <v>5</v>
      </c>
      <c r="E569" s="307" t="s">
        <v>373</v>
      </c>
      <c r="F569" s="307"/>
      <c r="G569" s="112" t="s">
        <v>6</v>
      </c>
      <c r="H569" s="111" t="s">
        <v>7</v>
      </c>
      <c r="I569" s="111" t="s">
        <v>8</v>
      </c>
      <c r="J569" s="111" t="s">
        <v>9</v>
      </c>
      <c r="K569" t="str">
        <f t="shared" si="8"/>
        <v/>
      </c>
    </row>
    <row r="570" spans="1:11">
      <c r="A570" s="113" t="s">
        <v>374</v>
      </c>
      <c r="B570" s="133" t="s">
        <v>1345</v>
      </c>
      <c r="C570" s="113" t="s">
        <v>11</v>
      </c>
      <c r="D570" s="113" t="s">
        <v>1346</v>
      </c>
      <c r="E570" s="306">
        <v>0</v>
      </c>
      <c r="F570" s="306"/>
      <c r="G570" s="114" t="s">
        <v>12</v>
      </c>
      <c r="H570" s="115">
        <v>1</v>
      </c>
      <c r="I570" s="116">
        <v>76.39</v>
      </c>
      <c r="J570" s="116">
        <v>76.39</v>
      </c>
      <c r="K570" t="str">
        <f t="shared" si="8"/>
        <v/>
      </c>
    </row>
    <row r="571" spans="1:11" ht="15" customHeight="1">
      <c r="A571" s="117" t="s">
        <v>375</v>
      </c>
      <c r="B571" s="134" t="s">
        <v>398</v>
      </c>
      <c r="C571" s="117" t="s">
        <v>11</v>
      </c>
      <c r="D571" s="117" t="s">
        <v>382</v>
      </c>
      <c r="E571" s="303">
        <v>0</v>
      </c>
      <c r="F571" s="303"/>
      <c r="G571" s="118" t="s">
        <v>397</v>
      </c>
      <c r="H571" s="119">
        <v>0.24</v>
      </c>
      <c r="I571" s="120">
        <v>26.13</v>
      </c>
      <c r="J571" s="120">
        <v>6.27</v>
      </c>
      <c r="K571" t="str">
        <f t="shared" si="8"/>
        <v/>
      </c>
    </row>
    <row r="572" spans="1:11" ht="15" customHeight="1">
      <c r="A572" s="117" t="s">
        <v>375</v>
      </c>
      <c r="B572" s="134" t="s">
        <v>545</v>
      </c>
      <c r="C572" s="117" t="s">
        <v>11</v>
      </c>
      <c r="D572" s="117" t="s">
        <v>546</v>
      </c>
      <c r="E572" s="303">
        <v>0</v>
      </c>
      <c r="F572" s="303"/>
      <c r="G572" s="118" t="s">
        <v>397</v>
      </c>
      <c r="H572" s="119">
        <v>0.24</v>
      </c>
      <c r="I572" s="120">
        <v>31.68</v>
      </c>
      <c r="J572" s="120">
        <v>7.6</v>
      </c>
      <c r="K572" t="str">
        <f t="shared" si="8"/>
        <v/>
      </c>
    </row>
    <row r="573" spans="1:11" ht="14.4" customHeight="1">
      <c r="A573" s="121" t="s">
        <v>383</v>
      </c>
      <c r="B573" s="135" t="s">
        <v>547</v>
      </c>
      <c r="C573" s="121" t="s">
        <v>11</v>
      </c>
      <c r="D573" s="121" t="s">
        <v>548</v>
      </c>
      <c r="E573" s="304" t="s">
        <v>386</v>
      </c>
      <c r="F573" s="304"/>
      <c r="G573" s="122" t="s">
        <v>18</v>
      </c>
      <c r="H573" s="123">
        <v>1.4</v>
      </c>
      <c r="I573" s="124">
        <v>2.4</v>
      </c>
      <c r="J573" s="124">
        <v>3.36</v>
      </c>
      <c r="K573" t="str">
        <f t="shared" si="8"/>
        <v/>
      </c>
    </row>
    <row r="574" spans="1:11" ht="26.4" customHeight="1">
      <c r="A574" s="121" t="s">
        <v>383</v>
      </c>
      <c r="B574" s="135" t="s">
        <v>407</v>
      </c>
      <c r="C574" s="121" t="s">
        <v>11</v>
      </c>
      <c r="D574" s="121" t="s">
        <v>408</v>
      </c>
      <c r="E574" s="304" t="s">
        <v>386</v>
      </c>
      <c r="F574" s="304"/>
      <c r="G574" s="122" t="s">
        <v>18</v>
      </c>
      <c r="H574" s="123">
        <v>1.4</v>
      </c>
      <c r="I574" s="124">
        <v>0.7</v>
      </c>
      <c r="J574" s="124">
        <v>0.98</v>
      </c>
      <c r="K574" t="str">
        <f t="shared" si="8"/>
        <v/>
      </c>
    </row>
    <row r="575" spans="1:11" ht="14.4" customHeight="1">
      <c r="A575" s="121" t="s">
        <v>383</v>
      </c>
      <c r="B575" s="135" t="s">
        <v>1453</v>
      </c>
      <c r="C575" s="121" t="s">
        <v>11</v>
      </c>
      <c r="D575" s="121" t="s">
        <v>1454</v>
      </c>
      <c r="E575" s="304" t="s">
        <v>386</v>
      </c>
      <c r="F575" s="304"/>
      <c r="G575" s="122" t="s">
        <v>18</v>
      </c>
      <c r="H575" s="123">
        <v>0.56000000000000005</v>
      </c>
      <c r="I575" s="124">
        <v>99.9</v>
      </c>
      <c r="J575" s="124">
        <v>55.94</v>
      </c>
      <c r="K575" t="str">
        <f t="shared" si="8"/>
        <v/>
      </c>
    </row>
    <row r="576" spans="1:11" ht="26.4" customHeight="1">
      <c r="A576" s="121" t="s">
        <v>383</v>
      </c>
      <c r="B576" s="135" t="s">
        <v>405</v>
      </c>
      <c r="C576" s="121" t="s">
        <v>11</v>
      </c>
      <c r="D576" s="121" t="s">
        <v>406</v>
      </c>
      <c r="E576" s="304" t="s">
        <v>386</v>
      </c>
      <c r="F576" s="304"/>
      <c r="G576" s="122" t="s">
        <v>18</v>
      </c>
      <c r="H576" s="123">
        <v>1.4</v>
      </c>
      <c r="I576" s="124">
        <v>1.48</v>
      </c>
      <c r="J576" s="124">
        <v>2.0699999999999998</v>
      </c>
      <c r="K576" t="str">
        <f t="shared" si="8"/>
        <v/>
      </c>
    </row>
    <row r="577" spans="1:11" ht="26.4" customHeight="1">
      <c r="A577" s="121" t="s">
        <v>383</v>
      </c>
      <c r="B577" s="135" t="s">
        <v>403</v>
      </c>
      <c r="C577" s="121" t="s">
        <v>11</v>
      </c>
      <c r="D577" s="121" t="s">
        <v>404</v>
      </c>
      <c r="E577" s="304" t="s">
        <v>386</v>
      </c>
      <c r="F577" s="304"/>
      <c r="G577" s="122" t="s">
        <v>400</v>
      </c>
      <c r="H577" s="123">
        <v>0.01</v>
      </c>
      <c r="I577" s="124">
        <v>17.73</v>
      </c>
      <c r="J577" s="124">
        <v>0.17</v>
      </c>
      <c r="K577" t="str">
        <f t="shared" si="8"/>
        <v/>
      </c>
    </row>
    <row r="578" spans="1:11" ht="14.4" customHeight="1">
      <c r="A578" s="125"/>
      <c r="B578" s="125"/>
      <c r="C578" s="125"/>
      <c r="D578" s="125"/>
      <c r="E578" s="125" t="s">
        <v>982</v>
      </c>
      <c r="F578" s="126">
        <v>9.2200000000000006</v>
      </c>
      <c r="G578" s="125" t="s">
        <v>983</v>
      </c>
      <c r="H578" s="126">
        <v>0</v>
      </c>
      <c r="I578" s="125" t="s">
        <v>393</v>
      </c>
      <c r="J578" s="126">
        <v>9.2200000000000006</v>
      </c>
      <c r="K578" t="str">
        <f t="shared" si="8"/>
        <v/>
      </c>
    </row>
    <row r="579" spans="1:11" ht="26.4">
      <c r="A579" s="125"/>
      <c r="B579" s="125"/>
      <c r="C579" s="125"/>
      <c r="D579" s="125"/>
      <c r="E579" s="125" t="s">
        <v>984</v>
      </c>
      <c r="F579" s="126">
        <v>18.84</v>
      </c>
      <c r="G579" s="125"/>
      <c r="H579" s="305" t="s">
        <v>985</v>
      </c>
      <c r="I579" s="305"/>
      <c r="J579" s="126">
        <v>95.23</v>
      </c>
      <c r="K579" t="str">
        <f t="shared" si="8"/>
        <v/>
      </c>
    </row>
    <row r="580" spans="1:11" ht="15" thickBot="1">
      <c r="A580" s="127"/>
      <c r="B580" s="127"/>
      <c r="C580" s="127"/>
      <c r="D580" s="127"/>
      <c r="E580" s="127"/>
      <c r="F580" s="127"/>
      <c r="G580" s="127" t="s">
        <v>986</v>
      </c>
      <c r="H580" s="128" t="s">
        <v>1447</v>
      </c>
      <c r="I580" s="127" t="s">
        <v>394</v>
      </c>
      <c r="J580" s="129">
        <v>131079.32999999999</v>
      </c>
      <c r="K580" t="str">
        <f t="shared" si="8"/>
        <v/>
      </c>
    </row>
    <row r="581" spans="1:11" ht="15" thickTop="1">
      <c r="A581" s="130"/>
      <c r="B581" s="130"/>
      <c r="C581" s="130"/>
      <c r="D581" s="130"/>
      <c r="E581" s="130"/>
      <c r="F581" s="130"/>
      <c r="G581" s="130"/>
      <c r="H581" s="130"/>
      <c r="I581" s="130"/>
      <c r="J581" s="130"/>
      <c r="K581" t="str">
        <f t="shared" si="8"/>
        <v>FALSO</v>
      </c>
    </row>
    <row r="582" spans="1:11">
      <c r="A582" s="107" t="s">
        <v>1032</v>
      </c>
      <c r="B582" s="107"/>
      <c r="C582" s="107"/>
      <c r="D582" s="107" t="s">
        <v>943</v>
      </c>
      <c r="E582" s="107"/>
      <c r="F582" s="314"/>
      <c r="G582" s="314"/>
      <c r="H582" s="108"/>
      <c r="I582" s="107"/>
      <c r="J582" s="109">
        <v>80912.72</v>
      </c>
      <c r="K582" t="str">
        <f t="shared" si="8"/>
        <v/>
      </c>
    </row>
    <row r="583" spans="1:11">
      <c r="A583" s="110" t="s">
        <v>1033</v>
      </c>
      <c r="B583" s="111" t="s">
        <v>3</v>
      </c>
      <c r="C583" s="110" t="s">
        <v>4</v>
      </c>
      <c r="D583" s="110" t="s">
        <v>5</v>
      </c>
      <c r="E583" s="307" t="s">
        <v>373</v>
      </c>
      <c r="F583" s="307"/>
      <c r="G583" s="112" t="s">
        <v>6</v>
      </c>
      <c r="H583" s="111" t="s">
        <v>7</v>
      </c>
      <c r="I583" s="111" t="s">
        <v>8</v>
      </c>
      <c r="J583" s="111" t="s">
        <v>9</v>
      </c>
      <c r="K583" t="str">
        <f t="shared" si="8"/>
        <v/>
      </c>
    </row>
    <row r="584" spans="1:11">
      <c r="A584" s="113" t="s">
        <v>374</v>
      </c>
      <c r="B584" s="133" t="s">
        <v>339</v>
      </c>
      <c r="C584" s="113" t="s">
        <v>11</v>
      </c>
      <c r="D584" s="113" t="s">
        <v>340</v>
      </c>
      <c r="E584" s="306">
        <v>0</v>
      </c>
      <c r="F584" s="306"/>
      <c r="G584" s="114" t="s">
        <v>12</v>
      </c>
      <c r="H584" s="115">
        <v>1</v>
      </c>
      <c r="I584" s="116">
        <v>36.229999999999997</v>
      </c>
      <c r="J584" s="116">
        <v>36.229999999999997</v>
      </c>
      <c r="K584" t="str">
        <f t="shared" si="8"/>
        <v/>
      </c>
    </row>
    <row r="585" spans="1:11" ht="39.6" customHeight="1">
      <c r="A585" s="117" t="s">
        <v>375</v>
      </c>
      <c r="B585" s="134" t="s">
        <v>459</v>
      </c>
      <c r="C585" s="117" t="s">
        <v>11</v>
      </c>
      <c r="D585" s="117" t="s">
        <v>460</v>
      </c>
      <c r="E585" s="303">
        <v>0</v>
      </c>
      <c r="F585" s="303"/>
      <c r="G585" s="118" t="s">
        <v>397</v>
      </c>
      <c r="H585" s="119">
        <v>0.6</v>
      </c>
      <c r="I585" s="120">
        <v>33.78</v>
      </c>
      <c r="J585" s="120">
        <v>20.260000000000002</v>
      </c>
      <c r="K585" t="str">
        <f t="shared" si="8"/>
        <v/>
      </c>
    </row>
    <row r="586" spans="1:11" ht="15" customHeight="1">
      <c r="A586" s="117" t="s">
        <v>375</v>
      </c>
      <c r="B586" s="134" t="s">
        <v>398</v>
      </c>
      <c r="C586" s="117" t="s">
        <v>11</v>
      </c>
      <c r="D586" s="117" t="s">
        <v>382</v>
      </c>
      <c r="E586" s="303">
        <v>0</v>
      </c>
      <c r="F586" s="303"/>
      <c r="G586" s="118" t="s">
        <v>397</v>
      </c>
      <c r="H586" s="119">
        <v>0.3</v>
      </c>
      <c r="I586" s="120">
        <v>26.13</v>
      </c>
      <c r="J586" s="120">
        <v>7.83</v>
      </c>
      <c r="K586" t="str">
        <f t="shared" si="8"/>
        <v/>
      </c>
    </row>
    <row r="587" spans="1:11" ht="15" customHeight="1">
      <c r="A587" s="121" t="s">
        <v>383</v>
      </c>
      <c r="B587" s="135" t="s">
        <v>461</v>
      </c>
      <c r="C587" s="121" t="s">
        <v>11</v>
      </c>
      <c r="D587" s="121" t="s">
        <v>462</v>
      </c>
      <c r="E587" s="304" t="s">
        <v>386</v>
      </c>
      <c r="F587" s="304"/>
      <c r="G587" s="122" t="s">
        <v>463</v>
      </c>
      <c r="H587" s="123">
        <v>0.1</v>
      </c>
      <c r="I587" s="124">
        <v>81.48</v>
      </c>
      <c r="J587" s="124">
        <v>8.14</v>
      </c>
      <c r="K587" t="str">
        <f t="shared" si="8"/>
        <v/>
      </c>
    </row>
    <row r="588" spans="1:11" ht="14.4" customHeight="1">
      <c r="A588" s="125"/>
      <c r="B588" s="125"/>
      <c r="C588" s="125"/>
      <c r="D588" s="125"/>
      <c r="E588" s="125" t="s">
        <v>982</v>
      </c>
      <c r="F588" s="126">
        <v>18.18</v>
      </c>
      <c r="G588" s="125" t="s">
        <v>983</v>
      </c>
      <c r="H588" s="126">
        <v>0</v>
      </c>
      <c r="I588" s="125" t="s">
        <v>393</v>
      </c>
      <c r="J588" s="126">
        <v>18.18</v>
      </c>
      <c r="K588" t="str">
        <f t="shared" si="8"/>
        <v/>
      </c>
    </row>
    <row r="589" spans="1:11" ht="14.4" customHeight="1">
      <c r="A589" s="125"/>
      <c r="B589" s="125"/>
      <c r="C589" s="125"/>
      <c r="D589" s="125"/>
      <c r="E589" s="125" t="s">
        <v>984</v>
      </c>
      <c r="F589" s="126">
        <v>8.93</v>
      </c>
      <c r="G589" s="125"/>
      <c r="H589" s="305" t="s">
        <v>985</v>
      </c>
      <c r="I589" s="305"/>
      <c r="J589" s="126">
        <v>45.16</v>
      </c>
      <c r="K589" t="str">
        <f t="shared" si="8"/>
        <v/>
      </c>
    </row>
    <row r="590" spans="1:11" ht="14.4" customHeight="1" thickBot="1">
      <c r="A590" s="127"/>
      <c r="B590" s="127"/>
      <c r="C590" s="127"/>
      <c r="D590" s="127"/>
      <c r="E590" s="127"/>
      <c r="F590" s="127"/>
      <c r="G590" s="127" t="s">
        <v>986</v>
      </c>
      <c r="H590" s="128" t="s">
        <v>1533</v>
      </c>
      <c r="I590" s="127" t="s">
        <v>394</v>
      </c>
      <c r="J590" s="129">
        <v>80912.72</v>
      </c>
      <c r="K590" t="str">
        <f t="shared" si="8"/>
        <v/>
      </c>
    </row>
    <row r="591" spans="1:11" ht="14.4" customHeight="1" thickTop="1">
      <c r="A591" s="130"/>
      <c r="B591" s="130"/>
      <c r="C591" s="130"/>
      <c r="D591" s="130"/>
      <c r="E591" s="130"/>
      <c r="F591" s="130"/>
      <c r="G591" s="130"/>
      <c r="H591" s="130"/>
      <c r="I591" s="130"/>
      <c r="J591" s="130"/>
      <c r="K591" t="str">
        <f t="shared" si="8"/>
        <v>FALSO</v>
      </c>
    </row>
    <row r="592" spans="1:11">
      <c r="A592" s="107" t="s">
        <v>1034</v>
      </c>
      <c r="B592" s="107"/>
      <c r="C592" s="107"/>
      <c r="D592" s="107" t="s">
        <v>944</v>
      </c>
      <c r="E592" s="107"/>
      <c r="F592" s="314"/>
      <c r="G592" s="314"/>
      <c r="H592" s="108"/>
      <c r="I592" s="107"/>
      <c r="J592" s="109">
        <v>1026761.52</v>
      </c>
      <c r="K592" t="str">
        <f t="shared" ref="K592:K655" si="9">IF(J592=0,"FALSO","")</f>
        <v/>
      </c>
    </row>
    <row r="593" spans="1:11">
      <c r="A593" s="107" t="s">
        <v>1035</v>
      </c>
      <c r="B593" s="107"/>
      <c r="C593" s="107"/>
      <c r="D593" s="107" t="s">
        <v>964</v>
      </c>
      <c r="E593" s="107"/>
      <c r="F593" s="314"/>
      <c r="G593" s="314"/>
      <c r="H593" s="108"/>
      <c r="I593" s="107"/>
      <c r="J593" s="109">
        <v>337191.65</v>
      </c>
      <c r="K593" t="str">
        <f t="shared" si="9"/>
        <v/>
      </c>
    </row>
    <row r="594" spans="1:11">
      <c r="A594" s="110" t="s">
        <v>1036</v>
      </c>
      <c r="B594" s="111" t="s">
        <v>3</v>
      </c>
      <c r="C594" s="110" t="s">
        <v>4</v>
      </c>
      <c r="D594" s="110" t="s">
        <v>5</v>
      </c>
      <c r="E594" s="307" t="s">
        <v>373</v>
      </c>
      <c r="F594" s="307"/>
      <c r="G594" s="112" t="s">
        <v>6</v>
      </c>
      <c r="H594" s="111" t="s">
        <v>7</v>
      </c>
      <c r="I594" s="111" t="s">
        <v>8</v>
      </c>
      <c r="J594" s="111" t="s">
        <v>9</v>
      </c>
      <c r="K594" t="str">
        <f t="shared" si="9"/>
        <v/>
      </c>
    </row>
    <row r="595" spans="1:11">
      <c r="A595" s="113" t="s">
        <v>374</v>
      </c>
      <c r="B595" s="133" t="s">
        <v>107</v>
      </c>
      <c r="C595" s="113" t="s">
        <v>11</v>
      </c>
      <c r="D595" s="113" t="s">
        <v>299</v>
      </c>
      <c r="E595" s="306">
        <v>0</v>
      </c>
      <c r="F595" s="306"/>
      <c r="G595" s="114" t="s">
        <v>12</v>
      </c>
      <c r="H595" s="115">
        <v>1</v>
      </c>
      <c r="I595" s="116">
        <v>86.25</v>
      </c>
      <c r="J595" s="116">
        <v>86.25</v>
      </c>
      <c r="K595" t="str">
        <f t="shared" si="9"/>
        <v/>
      </c>
    </row>
    <row r="596" spans="1:11">
      <c r="A596" s="117" t="s">
        <v>375</v>
      </c>
      <c r="B596" s="134" t="s">
        <v>466</v>
      </c>
      <c r="C596" s="117" t="s">
        <v>11</v>
      </c>
      <c r="D596" s="117" t="s">
        <v>419</v>
      </c>
      <c r="E596" s="303">
        <v>0</v>
      </c>
      <c r="F596" s="303"/>
      <c r="G596" s="118" t="s">
        <v>397</v>
      </c>
      <c r="H596" s="119">
        <v>1</v>
      </c>
      <c r="I596" s="120">
        <v>32.119999999999997</v>
      </c>
      <c r="J596" s="120">
        <v>32.119999999999997</v>
      </c>
      <c r="K596" t="str">
        <f t="shared" si="9"/>
        <v/>
      </c>
    </row>
    <row r="597" spans="1:11" ht="14.4" customHeight="1">
      <c r="A597" s="117" t="s">
        <v>375</v>
      </c>
      <c r="B597" s="134" t="s">
        <v>398</v>
      </c>
      <c r="C597" s="117" t="s">
        <v>11</v>
      </c>
      <c r="D597" s="117" t="s">
        <v>382</v>
      </c>
      <c r="E597" s="303">
        <v>0</v>
      </c>
      <c r="F597" s="303"/>
      <c r="G597" s="118" t="s">
        <v>397</v>
      </c>
      <c r="H597" s="119">
        <v>0.5</v>
      </c>
      <c r="I597" s="120">
        <v>26.13</v>
      </c>
      <c r="J597" s="120">
        <v>13.06</v>
      </c>
      <c r="K597" t="str">
        <f t="shared" si="9"/>
        <v/>
      </c>
    </row>
    <row r="598" spans="1:11" ht="14.4" customHeight="1">
      <c r="A598" s="121" t="s">
        <v>383</v>
      </c>
      <c r="B598" s="135" t="s">
        <v>515</v>
      </c>
      <c r="C598" s="121" t="s">
        <v>11</v>
      </c>
      <c r="D598" s="121" t="s">
        <v>516</v>
      </c>
      <c r="E598" s="304" t="s">
        <v>386</v>
      </c>
      <c r="F598" s="304"/>
      <c r="G598" s="122" t="s">
        <v>400</v>
      </c>
      <c r="H598" s="123">
        <v>1</v>
      </c>
      <c r="I598" s="124">
        <v>5.37</v>
      </c>
      <c r="J598" s="124">
        <v>5.37</v>
      </c>
      <c r="K598" t="str">
        <f t="shared" si="9"/>
        <v/>
      </c>
    </row>
    <row r="599" spans="1:11" ht="15" customHeight="1">
      <c r="A599" s="121" t="s">
        <v>383</v>
      </c>
      <c r="B599" s="135" t="s">
        <v>513</v>
      </c>
      <c r="C599" s="121" t="s">
        <v>11</v>
      </c>
      <c r="D599" s="121" t="s">
        <v>514</v>
      </c>
      <c r="E599" s="304" t="s">
        <v>386</v>
      </c>
      <c r="F599" s="304"/>
      <c r="G599" s="122" t="s">
        <v>400</v>
      </c>
      <c r="H599" s="123">
        <v>5</v>
      </c>
      <c r="I599" s="124">
        <v>1.3</v>
      </c>
      <c r="J599" s="124">
        <v>6.5</v>
      </c>
      <c r="K599" t="str">
        <f t="shared" si="9"/>
        <v/>
      </c>
    </row>
    <row r="600" spans="1:11">
      <c r="A600" s="121" t="s">
        <v>383</v>
      </c>
      <c r="B600" s="135" t="s">
        <v>517</v>
      </c>
      <c r="C600" s="121" t="s">
        <v>11</v>
      </c>
      <c r="D600" s="121" t="s">
        <v>299</v>
      </c>
      <c r="E600" s="304" t="s">
        <v>386</v>
      </c>
      <c r="F600" s="304"/>
      <c r="G600" s="122" t="s">
        <v>12</v>
      </c>
      <c r="H600" s="123">
        <v>1.05</v>
      </c>
      <c r="I600" s="124">
        <v>27.81</v>
      </c>
      <c r="J600" s="124">
        <v>29.2</v>
      </c>
      <c r="K600" t="str">
        <f t="shared" si="9"/>
        <v/>
      </c>
    </row>
    <row r="601" spans="1:11" ht="14.4" customHeight="1">
      <c r="A601" s="125"/>
      <c r="B601" s="125"/>
      <c r="C601" s="125"/>
      <c r="D601" s="125"/>
      <c r="E601" s="125" t="s">
        <v>982</v>
      </c>
      <c r="F601" s="126">
        <v>30.47</v>
      </c>
      <c r="G601" s="125" t="s">
        <v>983</v>
      </c>
      <c r="H601" s="126">
        <v>0</v>
      </c>
      <c r="I601" s="125" t="s">
        <v>393</v>
      </c>
      <c r="J601" s="126">
        <v>30.47</v>
      </c>
      <c r="K601" t="str">
        <f t="shared" si="9"/>
        <v/>
      </c>
    </row>
    <row r="602" spans="1:11" ht="14.4" customHeight="1">
      <c r="A602" s="125"/>
      <c r="B602" s="125"/>
      <c r="C602" s="125"/>
      <c r="D602" s="125"/>
      <c r="E602" s="125" t="s">
        <v>984</v>
      </c>
      <c r="F602" s="126">
        <v>21.27</v>
      </c>
      <c r="G602" s="125"/>
      <c r="H602" s="305" t="s">
        <v>985</v>
      </c>
      <c r="I602" s="305"/>
      <c r="J602" s="126">
        <v>107.52</v>
      </c>
      <c r="K602" t="str">
        <f t="shared" si="9"/>
        <v/>
      </c>
    </row>
    <row r="603" spans="1:11" ht="14.4" customHeight="1" thickBot="1">
      <c r="A603" s="127"/>
      <c r="B603" s="127"/>
      <c r="C603" s="127"/>
      <c r="D603" s="127"/>
      <c r="E603" s="127"/>
      <c r="F603" s="127"/>
      <c r="G603" s="127" t="s">
        <v>986</v>
      </c>
      <c r="H603" s="128" t="s">
        <v>1455</v>
      </c>
      <c r="I603" s="127" t="s">
        <v>394</v>
      </c>
      <c r="J603" s="129">
        <v>16300.03</v>
      </c>
      <c r="K603" t="str">
        <f t="shared" si="9"/>
        <v/>
      </c>
    </row>
    <row r="604" spans="1:11" ht="15" thickTop="1">
      <c r="A604" s="130"/>
      <c r="B604" s="130"/>
      <c r="C604" s="130"/>
      <c r="D604" s="130"/>
      <c r="E604" s="130"/>
      <c r="F604" s="130"/>
      <c r="G604" s="130"/>
      <c r="H604" s="130"/>
      <c r="I604" s="130"/>
      <c r="J604" s="130"/>
      <c r="K604" t="str">
        <f t="shared" si="9"/>
        <v>FALSO</v>
      </c>
    </row>
    <row r="605" spans="1:11" ht="26.4" customHeight="1">
      <c r="A605" s="110" t="s">
        <v>1037</v>
      </c>
      <c r="B605" s="111" t="s">
        <v>3</v>
      </c>
      <c r="C605" s="110" t="s">
        <v>4</v>
      </c>
      <c r="D605" s="110" t="s">
        <v>5</v>
      </c>
      <c r="E605" s="307" t="s">
        <v>373</v>
      </c>
      <c r="F605" s="307"/>
      <c r="G605" s="112" t="s">
        <v>6</v>
      </c>
      <c r="H605" s="111" t="s">
        <v>7</v>
      </c>
      <c r="I605" s="111" t="s">
        <v>8</v>
      </c>
      <c r="J605" s="111" t="s">
        <v>9</v>
      </c>
      <c r="K605" t="str">
        <f t="shared" si="9"/>
        <v/>
      </c>
    </row>
    <row r="606" spans="1:11" ht="26.4" customHeight="1">
      <c r="A606" s="113" t="s">
        <v>374</v>
      </c>
      <c r="B606" s="133" t="s">
        <v>1038</v>
      </c>
      <c r="C606" s="113" t="s">
        <v>14</v>
      </c>
      <c r="D606" s="113" t="s">
        <v>968</v>
      </c>
      <c r="E606" s="306" t="s">
        <v>1456</v>
      </c>
      <c r="F606" s="306"/>
      <c r="G606" s="114" t="s">
        <v>12</v>
      </c>
      <c r="H606" s="115">
        <v>1</v>
      </c>
      <c r="I606" s="116">
        <v>80.08</v>
      </c>
      <c r="J606" s="116">
        <v>80.08</v>
      </c>
      <c r="K606" t="str">
        <f t="shared" si="9"/>
        <v/>
      </c>
    </row>
    <row r="607" spans="1:11" ht="14.4" customHeight="1">
      <c r="A607" s="117" t="s">
        <v>375</v>
      </c>
      <c r="B607" s="134" t="s">
        <v>530</v>
      </c>
      <c r="C607" s="117" t="s">
        <v>14</v>
      </c>
      <c r="D607" s="117" t="s">
        <v>1457</v>
      </c>
      <c r="E607" s="303" t="s">
        <v>1365</v>
      </c>
      <c r="F607" s="303"/>
      <c r="G607" s="118" t="s">
        <v>378</v>
      </c>
      <c r="H607" s="119">
        <v>0.80640000000000001</v>
      </c>
      <c r="I607" s="120">
        <v>28.39</v>
      </c>
      <c r="J607" s="120">
        <v>22.89</v>
      </c>
      <c r="K607" t="str">
        <f t="shared" si="9"/>
        <v/>
      </c>
    </row>
    <row r="608" spans="1:11" ht="14.4" customHeight="1">
      <c r="A608" s="117" t="s">
        <v>375</v>
      </c>
      <c r="B608" s="134" t="s">
        <v>381</v>
      </c>
      <c r="C608" s="117" t="s">
        <v>14</v>
      </c>
      <c r="D608" s="117" t="s">
        <v>382</v>
      </c>
      <c r="E608" s="303" t="s">
        <v>1365</v>
      </c>
      <c r="F608" s="303"/>
      <c r="G608" s="118" t="s">
        <v>378</v>
      </c>
      <c r="H608" s="119">
        <v>0.20680000000000001</v>
      </c>
      <c r="I608" s="120">
        <v>23.48</v>
      </c>
      <c r="J608" s="120">
        <v>4.8499999999999996</v>
      </c>
      <c r="K608" t="str">
        <f t="shared" si="9"/>
        <v/>
      </c>
    </row>
    <row r="609" spans="1:11">
      <c r="A609" s="121" t="s">
        <v>383</v>
      </c>
      <c r="B609" s="135" t="s">
        <v>535</v>
      </c>
      <c r="C609" s="121" t="s">
        <v>14</v>
      </c>
      <c r="D609" s="121" t="s">
        <v>536</v>
      </c>
      <c r="E609" s="304" t="s">
        <v>386</v>
      </c>
      <c r="F609" s="304"/>
      <c r="G609" s="122" t="s">
        <v>22</v>
      </c>
      <c r="H609" s="123">
        <v>0.188</v>
      </c>
      <c r="I609" s="124">
        <v>5.28</v>
      </c>
      <c r="J609" s="124">
        <v>0.99</v>
      </c>
      <c r="K609" t="str">
        <f t="shared" si="9"/>
        <v/>
      </c>
    </row>
    <row r="610" spans="1:11" ht="26.4">
      <c r="A610" s="121" t="s">
        <v>383</v>
      </c>
      <c r="B610" s="135" t="s">
        <v>533</v>
      </c>
      <c r="C610" s="121" t="s">
        <v>14</v>
      </c>
      <c r="D610" s="121" t="s">
        <v>534</v>
      </c>
      <c r="E610" s="304" t="s">
        <v>386</v>
      </c>
      <c r="F610" s="304"/>
      <c r="G610" s="122" t="s">
        <v>12</v>
      </c>
      <c r="H610" s="123">
        <v>1.1135999999999999</v>
      </c>
      <c r="I610" s="124">
        <v>38.74</v>
      </c>
      <c r="J610" s="124">
        <v>43.14</v>
      </c>
      <c r="K610" t="str">
        <f t="shared" si="9"/>
        <v/>
      </c>
    </row>
    <row r="611" spans="1:11" ht="15" customHeight="1">
      <c r="A611" s="121" t="s">
        <v>383</v>
      </c>
      <c r="B611" s="135" t="s">
        <v>531</v>
      </c>
      <c r="C611" s="121" t="s">
        <v>14</v>
      </c>
      <c r="D611" s="121" t="s">
        <v>532</v>
      </c>
      <c r="E611" s="304" t="s">
        <v>386</v>
      </c>
      <c r="F611" s="304"/>
      <c r="G611" s="122" t="s">
        <v>22</v>
      </c>
      <c r="H611" s="123">
        <v>9.1325000000000003</v>
      </c>
      <c r="I611" s="124">
        <v>0.9</v>
      </c>
      <c r="J611" s="124">
        <v>8.2100000000000009</v>
      </c>
      <c r="K611" t="str">
        <f t="shared" si="9"/>
        <v/>
      </c>
    </row>
    <row r="612" spans="1:11" ht="14.4" customHeight="1">
      <c r="A612" s="125"/>
      <c r="B612" s="125"/>
      <c r="C612" s="125"/>
      <c r="D612" s="125"/>
      <c r="E612" s="125" t="s">
        <v>982</v>
      </c>
      <c r="F612" s="126">
        <v>17.78</v>
      </c>
      <c r="G612" s="125" t="s">
        <v>983</v>
      </c>
      <c r="H612" s="126">
        <v>0</v>
      </c>
      <c r="I612" s="125" t="s">
        <v>393</v>
      </c>
      <c r="J612" s="126">
        <v>17.78</v>
      </c>
      <c r="K612" t="str">
        <f t="shared" si="9"/>
        <v/>
      </c>
    </row>
    <row r="613" spans="1:11" ht="14.4" customHeight="1">
      <c r="A613" s="125"/>
      <c r="B613" s="125"/>
      <c r="C613" s="125"/>
      <c r="D613" s="125"/>
      <c r="E613" s="125" t="s">
        <v>984</v>
      </c>
      <c r="F613" s="126">
        <v>19.75</v>
      </c>
      <c r="G613" s="125"/>
      <c r="H613" s="305" t="s">
        <v>985</v>
      </c>
      <c r="I613" s="305"/>
      <c r="J613" s="126">
        <v>99.83</v>
      </c>
      <c r="K613" t="str">
        <f t="shared" si="9"/>
        <v/>
      </c>
    </row>
    <row r="614" spans="1:11" ht="26.4" customHeight="1" thickBot="1">
      <c r="A614" s="127"/>
      <c r="B614" s="127"/>
      <c r="C614" s="127"/>
      <c r="D614" s="127"/>
      <c r="E614" s="127"/>
      <c r="F614" s="127"/>
      <c r="G614" s="127" t="s">
        <v>986</v>
      </c>
      <c r="H614" s="128" t="s">
        <v>1458</v>
      </c>
      <c r="I614" s="127" t="s">
        <v>394</v>
      </c>
      <c r="J614" s="129">
        <v>144533.87</v>
      </c>
      <c r="K614" t="str">
        <f t="shared" si="9"/>
        <v/>
      </c>
    </row>
    <row r="615" spans="1:11" ht="14.4" customHeight="1" thickTop="1">
      <c r="A615" s="130"/>
      <c r="B615" s="130"/>
      <c r="C615" s="130"/>
      <c r="D615" s="130"/>
      <c r="E615" s="130"/>
      <c r="F615" s="130"/>
      <c r="G615" s="130"/>
      <c r="H615" s="130"/>
      <c r="I615" s="130"/>
      <c r="J615" s="130"/>
      <c r="K615" t="str">
        <f t="shared" si="9"/>
        <v>FALSO</v>
      </c>
    </row>
    <row r="616" spans="1:11" ht="26.4" customHeight="1">
      <c r="A616" s="110" t="s">
        <v>1039</v>
      </c>
      <c r="B616" s="111" t="s">
        <v>3</v>
      </c>
      <c r="C616" s="110" t="s">
        <v>4</v>
      </c>
      <c r="D616" s="110" t="s">
        <v>5</v>
      </c>
      <c r="E616" s="307" t="s">
        <v>373</v>
      </c>
      <c r="F616" s="307"/>
      <c r="G616" s="112" t="s">
        <v>6</v>
      </c>
      <c r="H616" s="111" t="s">
        <v>7</v>
      </c>
      <c r="I616" s="111" t="s">
        <v>8</v>
      </c>
      <c r="J616" s="111" t="s">
        <v>9</v>
      </c>
      <c r="K616" t="str">
        <f t="shared" si="9"/>
        <v/>
      </c>
    </row>
    <row r="617" spans="1:11" ht="26.4">
      <c r="A617" s="113" t="s">
        <v>374</v>
      </c>
      <c r="B617" s="133" t="s">
        <v>1348</v>
      </c>
      <c r="C617" s="113" t="s">
        <v>13</v>
      </c>
      <c r="D617" s="113" t="s">
        <v>1349</v>
      </c>
      <c r="E617" s="306" t="s">
        <v>505</v>
      </c>
      <c r="F617" s="306"/>
      <c r="G617" s="114" t="s">
        <v>12</v>
      </c>
      <c r="H617" s="115">
        <v>1</v>
      </c>
      <c r="I617" s="116">
        <v>26.54</v>
      </c>
      <c r="J617" s="116">
        <v>26.54</v>
      </c>
      <c r="K617" t="str">
        <f t="shared" si="9"/>
        <v/>
      </c>
    </row>
    <row r="618" spans="1:11" ht="14.4" customHeight="1">
      <c r="A618" s="117" t="s">
        <v>375</v>
      </c>
      <c r="B618" s="134" t="s">
        <v>381</v>
      </c>
      <c r="C618" s="117" t="s">
        <v>14</v>
      </c>
      <c r="D618" s="117" t="s">
        <v>382</v>
      </c>
      <c r="E618" s="303" t="s">
        <v>1365</v>
      </c>
      <c r="F618" s="303"/>
      <c r="G618" s="118" t="s">
        <v>378</v>
      </c>
      <c r="H618" s="119">
        <v>0.1003</v>
      </c>
      <c r="I618" s="120">
        <v>23.48</v>
      </c>
      <c r="J618" s="120">
        <v>2.35</v>
      </c>
      <c r="K618" t="str">
        <f t="shared" si="9"/>
        <v/>
      </c>
    </row>
    <row r="619" spans="1:11" ht="14.4" customHeight="1">
      <c r="A619" s="117" t="s">
        <v>375</v>
      </c>
      <c r="B619" s="134" t="s">
        <v>506</v>
      </c>
      <c r="C619" s="117" t="s">
        <v>14</v>
      </c>
      <c r="D619" s="117" t="s">
        <v>460</v>
      </c>
      <c r="E619" s="303" t="s">
        <v>1365</v>
      </c>
      <c r="F619" s="303"/>
      <c r="G619" s="118" t="s">
        <v>378</v>
      </c>
      <c r="H619" s="119">
        <v>0.46100000000000002</v>
      </c>
      <c r="I619" s="120">
        <v>30.2</v>
      </c>
      <c r="J619" s="120">
        <v>13.92</v>
      </c>
      <c r="K619" t="str">
        <f t="shared" si="9"/>
        <v/>
      </c>
    </row>
    <row r="620" spans="1:11">
      <c r="A620" s="121" t="s">
        <v>383</v>
      </c>
      <c r="B620" s="135" t="s">
        <v>511</v>
      </c>
      <c r="C620" s="121" t="s">
        <v>14</v>
      </c>
      <c r="D620" s="121" t="s">
        <v>512</v>
      </c>
      <c r="E620" s="304" t="s">
        <v>386</v>
      </c>
      <c r="F620" s="304"/>
      <c r="G620" s="122" t="s">
        <v>448</v>
      </c>
      <c r="H620" s="123">
        <v>0.2</v>
      </c>
      <c r="I620" s="124">
        <v>14.33</v>
      </c>
      <c r="J620" s="124">
        <v>2.86</v>
      </c>
      <c r="K620" t="str">
        <f t="shared" si="9"/>
        <v/>
      </c>
    </row>
    <row r="621" spans="1:11">
      <c r="A621" s="121" t="s">
        <v>383</v>
      </c>
      <c r="B621" s="135" t="s">
        <v>570</v>
      </c>
      <c r="C621" s="121" t="s">
        <v>14</v>
      </c>
      <c r="D621" s="121" t="s">
        <v>571</v>
      </c>
      <c r="E621" s="304" t="s">
        <v>386</v>
      </c>
      <c r="F621" s="304"/>
      <c r="G621" s="122" t="s">
        <v>22</v>
      </c>
      <c r="H621" s="123">
        <v>8.5399999999999991</v>
      </c>
      <c r="I621" s="124">
        <v>0.86</v>
      </c>
      <c r="J621" s="124">
        <v>7.34</v>
      </c>
      <c r="K621" t="str">
        <f t="shared" si="9"/>
        <v/>
      </c>
    </row>
    <row r="622" spans="1:11" ht="26.4" customHeight="1">
      <c r="A622" s="121" t="s">
        <v>383</v>
      </c>
      <c r="B622" s="135" t="s">
        <v>507</v>
      </c>
      <c r="C622" s="121" t="s">
        <v>14</v>
      </c>
      <c r="D622" s="121" t="s">
        <v>508</v>
      </c>
      <c r="E622" s="304" t="s">
        <v>386</v>
      </c>
      <c r="F622" s="304"/>
      <c r="G622" s="122" t="s">
        <v>77</v>
      </c>
      <c r="H622" s="123">
        <v>8.0199999999999994E-2</v>
      </c>
      <c r="I622" s="124">
        <v>0.93</v>
      </c>
      <c r="J622" s="124">
        <v>7.0000000000000007E-2</v>
      </c>
      <c r="K622" t="str">
        <f t="shared" si="9"/>
        <v/>
      </c>
    </row>
    <row r="623" spans="1:11" ht="26.4" customHeight="1">
      <c r="A623" s="125"/>
      <c r="B623" s="125"/>
      <c r="C623" s="125"/>
      <c r="D623" s="125"/>
      <c r="E623" s="125" t="s">
        <v>982</v>
      </c>
      <c r="F623" s="126">
        <v>9.92</v>
      </c>
      <c r="G623" s="125" t="s">
        <v>983</v>
      </c>
      <c r="H623" s="126">
        <v>0</v>
      </c>
      <c r="I623" s="125" t="s">
        <v>393</v>
      </c>
      <c r="J623" s="126">
        <v>9.92</v>
      </c>
      <c r="K623" t="str">
        <f t="shared" si="9"/>
        <v/>
      </c>
    </row>
    <row r="624" spans="1:11" ht="26.4">
      <c r="A624" s="125"/>
      <c r="B624" s="125"/>
      <c r="C624" s="125"/>
      <c r="D624" s="125"/>
      <c r="E624" s="125" t="s">
        <v>984</v>
      </c>
      <c r="F624" s="126">
        <v>6.54</v>
      </c>
      <c r="G624" s="125"/>
      <c r="H624" s="305" t="s">
        <v>985</v>
      </c>
      <c r="I624" s="305"/>
      <c r="J624" s="126">
        <v>33.08</v>
      </c>
      <c r="K624" t="str">
        <f t="shared" si="9"/>
        <v/>
      </c>
    </row>
    <row r="625" spans="1:11" ht="26.4" customHeight="1" thickBot="1">
      <c r="A625" s="127"/>
      <c r="B625" s="127"/>
      <c r="C625" s="127"/>
      <c r="D625" s="127"/>
      <c r="E625" s="127"/>
      <c r="F625" s="127"/>
      <c r="G625" s="127" t="s">
        <v>986</v>
      </c>
      <c r="H625" s="128" t="s">
        <v>1459</v>
      </c>
      <c r="I625" s="127" t="s">
        <v>394</v>
      </c>
      <c r="J625" s="129">
        <v>176357.75</v>
      </c>
      <c r="K625" t="str">
        <f t="shared" si="9"/>
        <v/>
      </c>
    </row>
    <row r="626" spans="1:11" ht="14.4" customHeight="1" thickTop="1">
      <c r="A626" s="130"/>
      <c r="B626" s="130"/>
      <c r="C626" s="130"/>
      <c r="D626" s="130"/>
      <c r="E626" s="130"/>
      <c r="F626" s="130"/>
      <c r="G626" s="130"/>
      <c r="H626" s="130"/>
      <c r="I626" s="130"/>
      <c r="J626" s="130"/>
      <c r="K626" t="str">
        <f t="shared" si="9"/>
        <v>FALSO</v>
      </c>
    </row>
    <row r="627" spans="1:11" ht="14.4" customHeight="1">
      <c r="A627" s="107" t="s">
        <v>1047</v>
      </c>
      <c r="B627" s="107"/>
      <c r="C627" s="107"/>
      <c r="D627" s="107" t="s">
        <v>1193</v>
      </c>
      <c r="E627" s="107"/>
      <c r="F627" s="314"/>
      <c r="G627" s="314"/>
      <c r="H627" s="108"/>
      <c r="I627" s="107"/>
      <c r="J627" s="109">
        <v>162702.85</v>
      </c>
      <c r="K627" t="str">
        <f t="shared" si="9"/>
        <v/>
      </c>
    </row>
    <row r="628" spans="1:11" ht="14.4" customHeight="1">
      <c r="A628" s="110" t="s">
        <v>1048</v>
      </c>
      <c r="B628" s="111" t="s">
        <v>3</v>
      </c>
      <c r="C628" s="110" t="s">
        <v>4</v>
      </c>
      <c r="D628" s="110" t="s">
        <v>5</v>
      </c>
      <c r="E628" s="307" t="s">
        <v>373</v>
      </c>
      <c r="F628" s="307"/>
      <c r="G628" s="112" t="s">
        <v>6</v>
      </c>
      <c r="H628" s="111" t="s">
        <v>7</v>
      </c>
      <c r="I628" s="111" t="s">
        <v>8</v>
      </c>
      <c r="J628" s="111" t="s">
        <v>9</v>
      </c>
      <c r="K628" t="str">
        <f t="shared" si="9"/>
        <v/>
      </c>
    </row>
    <row r="629" spans="1:11" ht="14.4" customHeight="1">
      <c r="A629" s="113" t="s">
        <v>374</v>
      </c>
      <c r="B629" s="133" t="s">
        <v>1049</v>
      </c>
      <c r="C629" s="113" t="s">
        <v>14</v>
      </c>
      <c r="D629" s="113" t="s">
        <v>969</v>
      </c>
      <c r="E629" s="306" t="s">
        <v>1456</v>
      </c>
      <c r="F629" s="306"/>
      <c r="G629" s="114" t="s">
        <v>12</v>
      </c>
      <c r="H629" s="115">
        <v>1</v>
      </c>
      <c r="I629" s="116">
        <v>80.53</v>
      </c>
      <c r="J629" s="116">
        <v>80.53</v>
      </c>
      <c r="K629" t="str">
        <f t="shared" si="9"/>
        <v/>
      </c>
    </row>
    <row r="630" spans="1:11" ht="14.4" customHeight="1">
      <c r="A630" s="117" t="s">
        <v>375</v>
      </c>
      <c r="B630" s="134" t="s">
        <v>381</v>
      </c>
      <c r="C630" s="117" t="s">
        <v>14</v>
      </c>
      <c r="D630" s="117" t="s">
        <v>382</v>
      </c>
      <c r="E630" s="303" t="s">
        <v>1365</v>
      </c>
      <c r="F630" s="303"/>
      <c r="G630" s="118" t="s">
        <v>378</v>
      </c>
      <c r="H630" s="119">
        <v>0.3669</v>
      </c>
      <c r="I630" s="120">
        <v>23.48</v>
      </c>
      <c r="J630" s="120">
        <v>8.61</v>
      </c>
      <c r="K630" t="str">
        <f t="shared" si="9"/>
        <v/>
      </c>
    </row>
    <row r="631" spans="1:11" ht="14.4" customHeight="1">
      <c r="A631" s="117" t="s">
        <v>375</v>
      </c>
      <c r="B631" s="134" t="s">
        <v>530</v>
      </c>
      <c r="C631" s="117" t="s">
        <v>14</v>
      </c>
      <c r="D631" s="117" t="s">
        <v>1457</v>
      </c>
      <c r="E631" s="303" t="s">
        <v>1365</v>
      </c>
      <c r="F631" s="303"/>
      <c r="G631" s="118" t="s">
        <v>378</v>
      </c>
      <c r="H631" s="119">
        <v>0.88819999999999999</v>
      </c>
      <c r="I631" s="120">
        <v>28.39</v>
      </c>
      <c r="J631" s="120">
        <v>25.21</v>
      </c>
      <c r="K631" t="str">
        <f t="shared" si="9"/>
        <v/>
      </c>
    </row>
    <row r="632" spans="1:11" ht="14.4" customHeight="1">
      <c r="A632" s="121" t="s">
        <v>383</v>
      </c>
      <c r="B632" s="135" t="s">
        <v>535</v>
      </c>
      <c r="C632" s="121" t="s">
        <v>14</v>
      </c>
      <c r="D632" s="121" t="s">
        <v>536</v>
      </c>
      <c r="E632" s="304" t="s">
        <v>386</v>
      </c>
      <c r="F632" s="304"/>
      <c r="G632" s="122" t="s">
        <v>22</v>
      </c>
      <c r="H632" s="123">
        <v>0.222</v>
      </c>
      <c r="I632" s="124">
        <v>5.28</v>
      </c>
      <c r="J632" s="124">
        <v>1.17</v>
      </c>
      <c r="K632" t="str">
        <f t="shared" si="9"/>
        <v/>
      </c>
    </row>
    <row r="633" spans="1:11" ht="14.4" customHeight="1">
      <c r="A633" s="121" t="s">
        <v>383</v>
      </c>
      <c r="B633" s="135" t="s">
        <v>531</v>
      </c>
      <c r="C633" s="121" t="s">
        <v>14</v>
      </c>
      <c r="D633" s="121" t="s">
        <v>532</v>
      </c>
      <c r="E633" s="304" t="s">
        <v>386</v>
      </c>
      <c r="F633" s="304"/>
      <c r="G633" s="122" t="s">
        <v>22</v>
      </c>
      <c r="H633" s="123">
        <v>6.85</v>
      </c>
      <c r="I633" s="124">
        <v>0.9</v>
      </c>
      <c r="J633" s="124">
        <v>6.16</v>
      </c>
      <c r="K633" t="str">
        <f t="shared" si="9"/>
        <v/>
      </c>
    </row>
    <row r="634" spans="1:11" ht="26.4">
      <c r="A634" s="121" t="s">
        <v>383</v>
      </c>
      <c r="B634" s="135" t="s">
        <v>1050</v>
      </c>
      <c r="C634" s="121" t="s">
        <v>14</v>
      </c>
      <c r="D634" s="121" t="s">
        <v>1051</v>
      </c>
      <c r="E634" s="304" t="s">
        <v>386</v>
      </c>
      <c r="F634" s="304"/>
      <c r="G634" s="122" t="s">
        <v>12</v>
      </c>
      <c r="H634" s="123">
        <v>1.0931999999999999</v>
      </c>
      <c r="I634" s="124">
        <v>36.03</v>
      </c>
      <c r="J634" s="124">
        <v>39.380000000000003</v>
      </c>
      <c r="K634" t="str">
        <f t="shared" si="9"/>
        <v/>
      </c>
    </row>
    <row r="635" spans="1:11" ht="26.4">
      <c r="A635" s="125"/>
      <c r="B635" s="125"/>
      <c r="C635" s="125"/>
      <c r="D635" s="125"/>
      <c r="E635" s="125" t="s">
        <v>982</v>
      </c>
      <c r="F635" s="126">
        <v>21.5</v>
      </c>
      <c r="G635" s="125" t="s">
        <v>983</v>
      </c>
      <c r="H635" s="126">
        <v>0</v>
      </c>
      <c r="I635" s="125" t="s">
        <v>393</v>
      </c>
      <c r="J635" s="126">
        <v>21.5</v>
      </c>
      <c r="K635" t="str">
        <f t="shared" si="9"/>
        <v/>
      </c>
    </row>
    <row r="636" spans="1:11" ht="26.4">
      <c r="A636" s="125"/>
      <c r="B636" s="125"/>
      <c r="C636" s="125"/>
      <c r="D636" s="125"/>
      <c r="E636" s="125" t="s">
        <v>984</v>
      </c>
      <c r="F636" s="126">
        <v>19.86</v>
      </c>
      <c r="G636" s="125"/>
      <c r="H636" s="305" t="s">
        <v>985</v>
      </c>
      <c r="I636" s="305"/>
      <c r="J636" s="126">
        <v>100.39</v>
      </c>
      <c r="K636" t="str">
        <f t="shared" si="9"/>
        <v/>
      </c>
    </row>
    <row r="637" spans="1:11" ht="15" thickBot="1">
      <c r="A637" s="127"/>
      <c r="B637" s="127"/>
      <c r="C637" s="127"/>
      <c r="D637" s="127"/>
      <c r="E637" s="127"/>
      <c r="F637" s="127"/>
      <c r="G637" s="127" t="s">
        <v>986</v>
      </c>
      <c r="H637" s="128" t="s">
        <v>1460</v>
      </c>
      <c r="I637" s="127" t="s">
        <v>394</v>
      </c>
      <c r="J637" s="129">
        <v>110940.99</v>
      </c>
      <c r="K637" t="str">
        <f t="shared" si="9"/>
        <v/>
      </c>
    </row>
    <row r="638" spans="1:11" ht="15" thickTop="1">
      <c r="A638" s="130"/>
      <c r="B638" s="130"/>
      <c r="C638" s="130"/>
      <c r="D638" s="130"/>
      <c r="E638" s="130"/>
      <c r="F638" s="130"/>
      <c r="G638" s="130"/>
      <c r="H638" s="130"/>
      <c r="I638" s="130"/>
      <c r="J638" s="130"/>
      <c r="K638" t="str">
        <f t="shared" si="9"/>
        <v>FALSO</v>
      </c>
    </row>
    <row r="639" spans="1:11" ht="39.6" customHeight="1">
      <c r="A639" s="110" t="s">
        <v>1194</v>
      </c>
      <c r="B639" s="111" t="s">
        <v>3</v>
      </c>
      <c r="C639" s="110" t="s">
        <v>4</v>
      </c>
      <c r="D639" s="110" t="s">
        <v>5</v>
      </c>
      <c r="E639" s="307" t="s">
        <v>373</v>
      </c>
      <c r="F639" s="307"/>
      <c r="G639" s="112" t="s">
        <v>6</v>
      </c>
      <c r="H639" s="111" t="s">
        <v>7</v>
      </c>
      <c r="I639" s="111" t="s">
        <v>8</v>
      </c>
      <c r="J639" s="111" t="s">
        <v>9</v>
      </c>
      <c r="K639" t="str">
        <f t="shared" si="9"/>
        <v/>
      </c>
    </row>
    <row r="640" spans="1:11" ht="14.4" customHeight="1">
      <c r="A640" s="113" t="s">
        <v>374</v>
      </c>
      <c r="B640" s="133" t="s">
        <v>1038</v>
      </c>
      <c r="C640" s="113" t="s">
        <v>14</v>
      </c>
      <c r="D640" s="113" t="s">
        <v>968</v>
      </c>
      <c r="E640" s="306" t="s">
        <v>1456</v>
      </c>
      <c r="F640" s="306"/>
      <c r="G640" s="114" t="s">
        <v>12</v>
      </c>
      <c r="H640" s="115">
        <v>1</v>
      </c>
      <c r="I640" s="116">
        <v>80.08</v>
      </c>
      <c r="J640" s="116">
        <v>80.08</v>
      </c>
      <c r="K640" t="str">
        <f t="shared" si="9"/>
        <v/>
      </c>
    </row>
    <row r="641" spans="1:11" ht="14.4" customHeight="1">
      <c r="A641" s="117" t="s">
        <v>375</v>
      </c>
      <c r="B641" s="134" t="s">
        <v>530</v>
      </c>
      <c r="C641" s="117" t="s">
        <v>14</v>
      </c>
      <c r="D641" s="117" t="s">
        <v>1457</v>
      </c>
      <c r="E641" s="303" t="s">
        <v>1365</v>
      </c>
      <c r="F641" s="303"/>
      <c r="G641" s="118" t="s">
        <v>378</v>
      </c>
      <c r="H641" s="119">
        <v>0.80640000000000001</v>
      </c>
      <c r="I641" s="120">
        <v>28.39</v>
      </c>
      <c r="J641" s="120">
        <v>22.89</v>
      </c>
      <c r="K641" t="str">
        <f t="shared" si="9"/>
        <v/>
      </c>
    </row>
    <row r="642" spans="1:11" ht="14.4" customHeight="1">
      <c r="A642" s="117" t="s">
        <v>375</v>
      </c>
      <c r="B642" s="134" t="s">
        <v>381</v>
      </c>
      <c r="C642" s="117" t="s">
        <v>14</v>
      </c>
      <c r="D642" s="117" t="s">
        <v>382</v>
      </c>
      <c r="E642" s="303" t="s">
        <v>1365</v>
      </c>
      <c r="F642" s="303"/>
      <c r="G642" s="118" t="s">
        <v>378</v>
      </c>
      <c r="H642" s="119">
        <v>0.20680000000000001</v>
      </c>
      <c r="I642" s="120">
        <v>23.48</v>
      </c>
      <c r="J642" s="120">
        <v>4.8499999999999996</v>
      </c>
      <c r="K642" t="str">
        <f t="shared" si="9"/>
        <v/>
      </c>
    </row>
    <row r="643" spans="1:11" ht="14.4" customHeight="1">
      <c r="A643" s="121" t="s">
        <v>383</v>
      </c>
      <c r="B643" s="135" t="s">
        <v>535</v>
      </c>
      <c r="C643" s="121" t="s">
        <v>14</v>
      </c>
      <c r="D643" s="121" t="s">
        <v>536</v>
      </c>
      <c r="E643" s="304" t="s">
        <v>386</v>
      </c>
      <c r="F643" s="304"/>
      <c r="G643" s="122" t="s">
        <v>22</v>
      </c>
      <c r="H643" s="123">
        <v>0.188</v>
      </c>
      <c r="I643" s="124">
        <v>5.28</v>
      </c>
      <c r="J643" s="124">
        <v>0.99</v>
      </c>
      <c r="K643" t="str">
        <f t="shared" si="9"/>
        <v/>
      </c>
    </row>
    <row r="644" spans="1:11" ht="14.4" customHeight="1">
      <c r="A644" s="121" t="s">
        <v>383</v>
      </c>
      <c r="B644" s="135" t="s">
        <v>533</v>
      </c>
      <c r="C644" s="121" t="s">
        <v>14</v>
      </c>
      <c r="D644" s="121" t="s">
        <v>534</v>
      </c>
      <c r="E644" s="304" t="s">
        <v>386</v>
      </c>
      <c r="F644" s="304"/>
      <c r="G644" s="122" t="s">
        <v>12</v>
      </c>
      <c r="H644" s="123">
        <v>1.1135999999999999</v>
      </c>
      <c r="I644" s="124">
        <v>38.74</v>
      </c>
      <c r="J644" s="124">
        <v>43.14</v>
      </c>
      <c r="K644" t="str">
        <f t="shared" si="9"/>
        <v/>
      </c>
    </row>
    <row r="645" spans="1:11" ht="14.4" customHeight="1">
      <c r="A645" s="121" t="s">
        <v>383</v>
      </c>
      <c r="B645" s="135" t="s">
        <v>531</v>
      </c>
      <c r="C645" s="121" t="s">
        <v>14</v>
      </c>
      <c r="D645" s="121" t="s">
        <v>532</v>
      </c>
      <c r="E645" s="304" t="s">
        <v>386</v>
      </c>
      <c r="F645" s="304"/>
      <c r="G645" s="122" t="s">
        <v>22</v>
      </c>
      <c r="H645" s="123">
        <v>9.1325000000000003</v>
      </c>
      <c r="I645" s="124">
        <v>0.9</v>
      </c>
      <c r="J645" s="124">
        <v>8.2100000000000009</v>
      </c>
      <c r="K645" t="str">
        <f t="shared" si="9"/>
        <v/>
      </c>
    </row>
    <row r="646" spans="1:11" ht="26.4">
      <c r="A646" s="125"/>
      <c r="B646" s="125"/>
      <c r="C646" s="125"/>
      <c r="D646" s="125"/>
      <c r="E646" s="125" t="s">
        <v>982</v>
      </c>
      <c r="F646" s="126">
        <v>17.78</v>
      </c>
      <c r="G646" s="125" t="s">
        <v>983</v>
      </c>
      <c r="H646" s="126">
        <v>0</v>
      </c>
      <c r="I646" s="125" t="s">
        <v>393</v>
      </c>
      <c r="J646" s="126">
        <v>17.78</v>
      </c>
      <c r="K646" t="str">
        <f t="shared" si="9"/>
        <v/>
      </c>
    </row>
    <row r="647" spans="1:11" ht="26.4">
      <c r="A647" s="125"/>
      <c r="B647" s="125"/>
      <c r="C647" s="125"/>
      <c r="D647" s="125"/>
      <c r="E647" s="125" t="s">
        <v>984</v>
      </c>
      <c r="F647" s="126">
        <v>19.75</v>
      </c>
      <c r="G647" s="125"/>
      <c r="H647" s="305" t="s">
        <v>985</v>
      </c>
      <c r="I647" s="305"/>
      <c r="J647" s="126">
        <v>99.83</v>
      </c>
      <c r="K647" t="str">
        <f t="shared" si="9"/>
        <v/>
      </c>
    </row>
    <row r="648" spans="1:11" ht="15" thickBot="1">
      <c r="A648" s="127"/>
      <c r="B648" s="127"/>
      <c r="C648" s="127"/>
      <c r="D648" s="127"/>
      <c r="E648" s="127"/>
      <c r="F648" s="127"/>
      <c r="G648" s="127" t="s">
        <v>986</v>
      </c>
      <c r="H648" s="128" t="s">
        <v>1461</v>
      </c>
      <c r="I648" s="127" t="s">
        <v>394</v>
      </c>
      <c r="J648" s="129">
        <v>51761.86</v>
      </c>
      <c r="K648" t="str">
        <f t="shared" si="9"/>
        <v/>
      </c>
    </row>
    <row r="649" spans="1:11" ht="15" thickTop="1">
      <c r="A649" s="130"/>
      <c r="B649" s="130"/>
      <c r="C649" s="130"/>
      <c r="D649" s="130"/>
      <c r="E649" s="130"/>
      <c r="F649" s="130"/>
      <c r="G649" s="130"/>
      <c r="H649" s="130"/>
      <c r="I649" s="130"/>
      <c r="J649" s="130"/>
      <c r="K649" t="str">
        <f t="shared" si="9"/>
        <v>FALSO</v>
      </c>
    </row>
    <row r="650" spans="1:11">
      <c r="A650" s="107" t="s">
        <v>1052</v>
      </c>
      <c r="B650" s="107"/>
      <c r="C650" s="107"/>
      <c r="D650" s="107" t="s">
        <v>1221</v>
      </c>
      <c r="E650" s="107"/>
      <c r="F650" s="314"/>
      <c r="G650" s="314"/>
      <c r="H650" s="108"/>
      <c r="I650" s="107"/>
      <c r="J650" s="109">
        <v>98103.75</v>
      </c>
      <c r="K650" t="str">
        <f t="shared" si="9"/>
        <v/>
      </c>
    </row>
    <row r="651" spans="1:11" ht="14.4" customHeight="1">
      <c r="A651" s="110" t="s">
        <v>1053</v>
      </c>
      <c r="B651" s="111" t="s">
        <v>3</v>
      </c>
      <c r="C651" s="110" t="s">
        <v>4</v>
      </c>
      <c r="D651" s="110" t="s">
        <v>5</v>
      </c>
      <c r="E651" s="307" t="s">
        <v>373</v>
      </c>
      <c r="F651" s="307"/>
      <c r="G651" s="112" t="s">
        <v>6</v>
      </c>
      <c r="H651" s="111" t="s">
        <v>7</v>
      </c>
      <c r="I651" s="111" t="s">
        <v>8</v>
      </c>
      <c r="J651" s="111" t="s">
        <v>9</v>
      </c>
      <c r="K651" t="str">
        <f t="shared" si="9"/>
        <v/>
      </c>
    </row>
    <row r="652" spans="1:11" ht="14.4" customHeight="1">
      <c r="A652" s="113" t="s">
        <v>374</v>
      </c>
      <c r="B652" s="133" t="s">
        <v>1282</v>
      </c>
      <c r="C652" s="113" t="s">
        <v>11</v>
      </c>
      <c r="D652" s="113" t="s">
        <v>1283</v>
      </c>
      <c r="E652" s="306">
        <v>0</v>
      </c>
      <c r="F652" s="306"/>
      <c r="G652" s="114" t="s">
        <v>12</v>
      </c>
      <c r="H652" s="115">
        <v>1</v>
      </c>
      <c r="I652" s="116">
        <v>36.909999999999997</v>
      </c>
      <c r="J652" s="116">
        <v>36.909999999999997</v>
      </c>
      <c r="K652" t="str">
        <f t="shared" si="9"/>
        <v/>
      </c>
    </row>
    <row r="653" spans="1:11" ht="14.4" customHeight="1">
      <c r="A653" s="117" t="s">
        <v>375</v>
      </c>
      <c r="B653" s="134" t="s">
        <v>1317</v>
      </c>
      <c r="C653" s="117" t="s">
        <v>11</v>
      </c>
      <c r="D653" s="117" t="s">
        <v>1318</v>
      </c>
      <c r="E653" s="303">
        <v>0</v>
      </c>
      <c r="F653" s="303"/>
      <c r="G653" s="118" t="s">
        <v>397</v>
      </c>
      <c r="H653" s="119">
        <v>0.3</v>
      </c>
      <c r="I653" s="120">
        <v>26.28</v>
      </c>
      <c r="J653" s="120">
        <v>7.88</v>
      </c>
      <c r="K653" t="str">
        <f t="shared" si="9"/>
        <v/>
      </c>
    </row>
    <row r="654" spans="1:11" ht="14.4" customHeight="1">
      <c r="A654" s="117" t="s">
        <v>375</v>
      </c>
      <c r="B654" s="134" t="s">
        <v>398</v>
      </c>
      <c r="C654" s="117" t="s">
        <v>11</v>
      </c>
      <c r="D654" s="117" t="s">
        <v>382</v>
      </c>
      <c r="E654" s="303">
        <v>0</v>
      </c>
      <c r="F654" s="303"/>
      <c r="G654" s="118" t="s">
        <v>397</v>
      </c>
      <c r="H654" s="119">
        <v>0.3</v>
      </c>
      <c r="I654" s="120">
        <v>26.13</v>
      </c>
      <c r="J654" s="120">
        <v>7.83</v>
      </c>
      <c r="K654" t="str">
        <f t="shared" si="9"/>
        <v/>
      </c>
    </row>
    <row r="655" spans="1:11">
      <c r="A655" s="121" t="s">
        <v>383</v>
      </c>
      <c r="B655" s="135" t="s">
        <v>1321</v>
      </c>
      <c r="C655" s="121" t="s">
        <v>11</v>
      </c>
      <c r="D655" s="121" t="s">
        <v>1322</v>
      </c>
      <c r="E655" s="304" t="s">
        <v>386</v>
      </c>
      <c r="F655" s="304"/>
      <c r="G655" s="122" t="s">
        <v>12</v>
      </c>
      <c r="H655" s="123">
        <v>1.05</v>
      </c>
      <c r="I655" s="124">
        <v>14.5</v>
      </c>
      <c r="J655" s="124">
        <v>15.22</v>
      </c>
      <c r="K655" t="str">
        <f t="shared" si="9"/>
        <v/>
      </c>
    </row>
    <row r="656" spans="1:11">
      <c r="A656" s="121" t="s">
        <v>383</v>
      </c>
      <c r="B656" s="135" t="s">
        <v>1319</v>
      </c>
      <c r="C656" s="121" t="s">
        <v>11</v>
      </c>
      <c r="D656" s="121" t="s">
        <v>1320</v>
      </c>
      <c r="E656" s="304" t="s">
        <v>386</v>
      </c>
      <c r="F656" s="304"/>
      <c r="G656" s="122" t="s">
        <v>21</v>
      </c>
      <c r="H656" s="123">
        <v>0.05</v>
      </c>
      <c r="I656" s="124">
        <v>119.61</v>
      </c>
      <c r="J656" s="124">
        <v>5.98</v>
      </c>
      <c r="K656" t="str">
        <f t="shared" ref="K656:K719" si="10">IF(J656=0,"FALSO","")</f>
        <v/>
      </c>
    </row>
    <row r="657" spans="1:11" ht="14.4" customHeight="1">
      <c r="A657" s="125"/>
      <c r="B657" s="125"/>
      <c r="C657" s="125"/>
      <c r="D657" s="125"/>
      <c r="E657" s="125" t="s">
        <v>982</v>
      </c>
      <c r="F657" s="126">
        <v>9.84</v>
      </c>
      <c r="G657" s="125" t="s">
        <v>983</v>
      </c>
      <c r="H657" s="126">
        <v>0</v>
      </c>
      <c r="I657" s="125" t="s">
        <v>393</v>
      </c>
      <c r="J657" s="126">
        <v>9.84</v>
      </c>
      <c r="K657" t="str">
        <f t="shared" si="10"/>
        <v/>
      </c>
    </row>
    <row r="658" spans="1:11" ht="14.4" customHeight="1">
      <c r="A658" s="125"/>
      <c r="B658" s="125"/>
      <c r="C658" s="125"/>
      <c r="D658" s="125"/>
      <c r="E658" s="125" t="s">
        <v>984</v>
      </c>
      <c r="F658" s="126">
        <v>9.1</v>
      </c>
      <c r="G658" s="125"/>
      <c r="H658" s="305" t="s">
        <v>985</v>
      </c>
      <c r="I658" s="305"/>
      <c r="J658" s="126">
        <v>46.01</v>
      </c>
      <c r="K658" t="str">
        <f t="shared" si="10"/>
        <v/>
      </c>
    </row>
    <row r="659" spans="1:11" ht="14.4" customHeight="1" thickBot="1">
      <c r="A659" s="127"/>
      <c r="B659" s="127"/>
      <c r="C659" s="127"/>
      <c r="D659" s="127"/>
      <c r="E659" s="127"/>
      <c r="F659" s="127"/>
      <c r="G659" s="127" t="s">
        <v>986</v>
      </c>
      <c r="H659" s="128" t="s">
        <v>1462</v>
      </c>
      <c r="I659" s="127" t="s">
        <v>394</v>
      </c>
      <c r="J659" s="129">
        <v>1808.19</v>
      </c>
      <c r="K659" t="str">
        <f t="shared" si="10"/>
        <v/>
      </c>
    </row>
    <row r="660" spans="1:11" ht="15" thickTop="1">
      <c r="A660" s="130"/>
      <c r="B660" s="130"/>
      <c r="C660" s="130"/>
      <c r="D660" s="130"/>
      <c r="E660" s="130"/>
      <c r="F660" s="130"/>
      <c r="G660" s="130"/>
      <c r="H660" s="130"/>
      <c r="I660" s="130"/>
      <c r="J660" s="130"/>
      <c r="K660" t="str">
        <f t="shared" si="10"/>
        <v>FALSO</v>
      </c>
    </row>
    <row r="661" spans="1:11">
      <c r="A661" s="110" t="s">
        <v>1274</v>
      </c>
      <c r="B661" s="111" t="s">
        <v>3</v>
      </c>
      <c r="C661" s="110" t="s">
        <v>4</v>
      </c>
      <c r="D661" s="110" t="s">
        <v>5</v>
      </c>
      <c r="E661" s="307" t="s">
        <v>373</v>
      </c>
      <c r="F661" s="307"/>
      <c r="G661" s="112" t="s">
        <v>6</v>
      </c>
      <c r="H661" s="111" t="s">
        <v>7</v>
      </c>
      <c r="I661" s="111" t="s">
        <v>8</v>
      </c>
      <c r="J661" s="111" t="s">
        <v>9</v>
      </c>
      <c r="K661" t="str">
        <f t="shared" si="10"/>
        <v/>
      </c>
    </row>
    <row r="662" spans="1:11" ht="39.6" customHeight="1">
      <c r="A662" s="113" t="s">
        <v>374</v>
      </c>
      <c r="B662" s="133" t="s">
        <v>1211</v>
      </c>
      <c r="C662" s="113" t="s">
        <v>11</v>
      </c>
      <c r="D662" s="113" t="s">
        <v>1212</v>
      </c>
      <c r="E662" s="306">
        <v>0</v>
      </c>
      <c r="F662" s="306"/>
      <c r="G662" s="114" t="s">
        <v>12</v>
      </c>
      <c r="H662" s="115">
        <v>1</v>
      </c>
      <c r="I662" s="116">
        <v>55.54</v>
      </c>
      <c r="J662" s="116">
        <v>55.54</v>
      </c>
      <c r="K662" t="str">
        <f t="shared" si="10"/>
        <v/>
      </c>
    </row>
    <row r="663" spans="1:11" ht="26.4" customHeight="1">
      <c r="A663" s="117" t="s">
        <v>375</v>
      </c>
      <c r="B663" s="134" t="s">
        <v>466</v>
      </c>
      <c r="C663" s="117" t="s">
        <v>11</v>
      </c>
      <c r="D663" s="117" t="s">
        <v>419</v>
      </c>
      <c r="E663" s="303">
        <v>0</v>
      </c>
      <c r="F663" s="303"/>
      <c r="G663" s="118" t="s">
        <v>397</v>
      </c>
      <c r="H663" s="119">
        <v>0.53</v>
      </c>
      <c r="I663" s="120">
        <v>32.119999999999997</v>
      </c>
      <c r="J663" s="120">
        <v>17.02</v>
      </c>
      <c r="K663" t="str">
        <f t="shared" si="10"/>
        <v/>
      </c>
    </row>
    <row r="664" spans="1:11" ht="14.4" customHeight="1">
      <c r="A664" s="117" t="s">
        <v>375</v>
      </c>
      <c r="B664" s="134" t="s">
        <v>398</v>
      </c>
      <c r="C664" s="117" t="s">
        <v>11</v>
      </c>
      <c r="D664" s="117" t="s">
        <v>382</v>
      </c>
      <c r="E664" s="303">
        <v>0</v>
      </c>
      <c r="F664" s="303"/>
      <c r="G664" s="118" t="s">
        <v>397</v>
      </c>
      <c r="H664" s="119">
        <v>0.26</v>
      </c>
      <c r="I664" s="120">
        <v>26.13</v>
      </c>
      <c r="J664" s="120">
        <v>6.79</v>
      </c>
      <c r="K664" t="str">
        <f t="shared" si="10"/>
        <v/>
      </c>
    </row>
    <row r="665" spans="1:11">
      <c r="A665" s="121" t="s">
        <v>383</v>
      </c>
      <c r="B665" s="135" t="s">
        <v>1251</v>
      </c>
      <c r="C665" s="121" t="s">
        <v>11</v>
      </c>
      <c r="D665" s="121" t="s">
        <v>1252</v>
      </c>
      <c r="E665" s="304" t="s">
        <v>386</v>
      </c>
      <c r="F665" s="304"/>
      <c r="G665" s="122" t="s">
        <v>21</v>
      </c>
      <c r="H665" s="123">
        <v>0.05</v>
      </c>
      <c r="I665" s="124">
        <v>207.07</v>
      </c>
      <c r="J665" s="124">
        <v>10.35</v>
      </c>
      <c r="K665" t="str">
        <f t="shared" si="10"/>
        <v/>
      </c>
    </row>
    <row r="666" spans="1:11">
      <c r="A666" s="121" t="s">
        <v>383</v>
      </c>
      <c r="B666" s="135" t="s">
        <v>1248</v>
      </c>
      <c r="C666" s="121" t="s">
        <v>11</v>
      </c>
      <c r="D666" s="121" t="s">
        <v>1249</v>
      </c>
      <c r="E666" s="304" t="s">
        <v>386</v>
      </c>
      <c r="F666" s="304"/>
      <c r="G666" s="122" t="s">
        <v>1250</v>
      </c>
      <c r="H666" s="123">
        <v>0.35</v>
      </c>
      <c r="I666" s="124">
        <v>51.13</v>
      </c>
      <c r="J666" s="124">
        <v>17.89</v>
      </c>
      <c r="K666" t="str">
        <f t="shared" si="10"/>
        <v/>
      </c>
    </row>
    <row r="667" spans="1:11" ht="14.4" customHeight="1">
      <c r="A667" s="121" t="s">
        <v>383</v>
      </c>
      <c r="B667" s="135" t="s">
        <v>1253</v>
      </c>
      <c r="C667" s="121" t="s">
        <v>11</v>
      </c>
      <c r="D667" s="121" t="s">
        <v>1254</v>
      </c>
      <c r="E667" s="304" t="s">
        <v>386</v>
      </c>
      <c r="F667" s="304"/>
      <c r="G667" s="122" t="s">
        <v>21</v>
      </c>
      <c r="H667" s="123">
        <v>0.04</v>
      </c>
      <c r="I667" s="124">
        <v>87.44</v>
      </c>
      <c r="J667" s="124">
        <v>3.49</v>
      </c>
      <c r="K667" t="str">
        <f t="shared" si="10"/>
        <v/>
      </c>
    </row>
    <row r="668" spans="1:11" ht="14.4" customHeight="1">
      <c r="A668" s="125"/>
      <c r="B668" s="125"/>
      <c r="C668" s="125"/>
      <c r="D668" s="125"/>
      <c r="E668" s="125" t="s">
        <v>982</v>
      </c>
      <c r="F668" s="126">
        <v>16.05</v>
      </c>
      <c r="G668" s="125" t="s">
        <v>983</v>
      </c>
      <c r="H668" s="126">
        <v>0</v>
      </c>
      <c r="I668" s="125" t="s">
        <v>393</v>
      </c>
      <c r="J668" s="126">
        <v>16.05</v>
      </c>
      <c r="K668" t="str">
        <f t="shared" si="10"/>
        <v/>
      </c>
    </row>
    <row r="669" spans="1:11" ht="15" customHeight="1">
      <c r="A669" s="125"/>
      <c r="B669" s="125"/>
      <c r="C669" s="125"/>
      <c r="D669" s="125"/>
      <c r="E669" s="125" t="s">
        <v>984</v>
      </c>
      <c r="F669" s="126">
        <v>13.7</v>
      </c>
      <c r="G669" s="125"/>
      <c r="H669" s="305" t="s">
        <v>985</v>
      </c>
      <c r="I669" s="305"/>
      <c r="J669" s="126">
        <v>69.239999999999995</v>
      </c>
      <c r="K669" t="str">
        <f t="shared" si="10"/>
        <v/>
      </c>
    </row>
    <row r="670" spans="1:11" ht="15" thickBot="1">
      <c r="A670" s="127"/>
      <c r="B670" s="127"/>
      <c r="C670" s="127"/>
      <c r="D670" s="127"/>
      <c r="E670" s="127"/>
      <c r="F670" s="127"/>
      <c r="G670" s="127" t="s">
        <v>986</v>
      </c>
      <c r="H670" s="128" t="s">
        <v>1323</v>
      </c>
      <c r="I670" s="127" t="s">
        <v>394</v>
      </c>
      <c r="J670" s="129">
        <v>1796.09</v>
      </c>
      <c r="K670" t="str">
        <f t="shared" si="10"/>
        <v/>
      </c>
    </row>
    <row r="671" spans="1:11" ht="15" thickTop="1">
      <c r="A671" s="130"/>
      <c r="B671" s="130"/>
      <c r="C671" s="130"/>
      <c r="D671" s="130"/>
      <c r="E671" s="130"/>
      <c r="F671" s="130"/>
      <c r="G671" s="130"/>
      <c r="H671" s="130"/>
      <c r="I671" s="130"/>
      <c r="J671" s="130"/>
      <c r="K671" t="str">
        <f t="shared" si="10"/>
        <v>FALSO</v>
      </c>
    </row>
    <row r="672" spans="1:11" ht="39.6" customHeight="1">
      <c r="A672" s="110" t="s">
        <v>1284</v>
      </c>
      <c r="B672" s="111" t="s">
        <v>3</v>
      </c>
      <c r="C672" s="110" t="s">
        <v>4</v>
      </c>
      <c r="D672" s="110" t="s">
        <v>5</v>
      </c>
      <c r="E672" s="307" t="s">
        <v>373</v>
      </c>
      <c r="F672" s="307"/>
      <c r="G672" s="112" t="s">
        <v>6</v>
      </c>
      <c r="H672" s="111" t="s">
        <v>7</v>
      </c>
      <c r="I672" s="111" t="s">
        <v>8</v>
      </c>
      <c r="J672" s="111" t="s">
        <v>9</v>
      </c>
      <c r="K672" t="str">
        <f t="shared" si="10"/>
        <v/>
      </c>
    </row>
    <row r="673" spans="1:11" ht="14.4" customHeight="1">
      <c r="A673" s="113" t="s">
        <v>374</v>
      </c>
      <c r="B673" s="133" t="s">
        <v>346</v>
      </c>
      <c r="C673" s="113" t="s">
        <v>13</v>
      </c>
      <c r="D673" s="113" t="s">
        <v>1347</v>
      </c>
      <c r="E673" s="306" t="s">
        <v>505</v>
      </c>
      <c r="F673" s="306"/>
      <c r="G673" s="114" t="s">
        <v>12</v>
      </c>
      <c r="H673" s="115">
        <v>1</v>
      </c>
      <c r="I673" s="116">
        <v>20.52</v>
      </c>
      <c r="J673" s="116">
        <v>20.52</v>
      </c>
      <c r="K673" t="str">
        <f t="shared" si="10"/>
        <v/>
      </c>
    </row>
    <row r="674" spans="1:11" ht="14.4" customHeight="1">
      <c r="A674" s="117" t="s">
        <v>375</v>
      </c>
      <c r="B674" s="134" t="s">
        <v>506</v>
      </c>
      <c r="C674" s="117" t="s">
        <v>14</v>
      </c>
      <c r="D674" s="117" t="s">
        <v>460</v>
      </c>
      <c r="E674" s="303" t="s">
        <v>1365</v>
      </c>
      <c r="F674" s="303"/>
      <c r="G674" s="118" t="s">
        <v>378</v>
      </c>
      <c r="H674" s="119">
        <v>0.26100000000000001</v>
      </c>
      <c r="I674" s="120">
        <v>30.2</v>
      </c>
      <c r="J674" s="120">
        <v>7.88</v>
      </c>
      <c r="K674" t="str">
        <f t="shared" si="10"/>
        <v/>
      </c>
    </row>
    <row r="675" spans="1:11" ht="14.4" customHeight="1">
      <c r="A675" s="117" t="s">
        <v>375</v>
      </c>
      <c r="B675" s="134" t="s">
        <v>381</v>
      </c>
      <c r="C675" s="117" t="s">
        <v>14</v>
      </c>
      <c r="D675" s="117" t="s">
        <v>382</v>
      </c>
      <c r="E675" s="303" t="s">
        <v>1365</v>
      </c>
      <c r="F675" s="303"/>
      <c r="G675" s="118" t="s">
        <v>378</v>
      </c>
      <c r="H675" s="119">
        <v>0.1203</v>
      </c>
      <c r="I675" s="120">
        <v>23.48</v>
      </c>
      <c r="J675" s="120">
        <v>2.82</v>
      </c>
      <c r="K675" t="str">
        <f t="shared" si="10"/>
        <v/>
      </c>
    </row>
    <row r="676" spans="1:11">
      <c r="A676" s="121" t="s">
        <v>383</v>
      </c>
      <c r="B676" s="135" t="s">
        <v>509</v>
      </c>
      <c r="C676" s="121" t="s">
        <v>14</v>
      </c>
      <c r="D676" s="121" t="s">
        <v>510</v>
      </c>
      <c r="E676" s="304" t="s">
        <v>386</v>
      </c>
      <c r="F676" s="304"/>
      <c r="G676" s="122" t="s">
        <v>22</v>
      </c>
      <c r="H676" s="123">
        <v>0.91</v>
      </c>
      <c r="I676" s="124">
        <v>4.96</v>
      </c>
      <c r="J676" s="124">
        <v>4.51</v>
      </c>
      <c r="K676" t="str">
        <f t="shared" si="10"/>
        <v/>
      </c>
    </row>
    <row r="677" spans="1:11">
      <c r="A677" s="121" t="s">
        <v>383</v>
      </c>
      <c r="B677" s="135" t="s">
        <v>511</v>
      </c>
      <c r="C677" s="121" t="s">
        <v>14</v>
      </c>
      <c r="D677" s="121" t="s">
        <v>512</v>
      </c>
      <c r="E677" s="304" t="s">
        <v>386</v>
      </c>
      <c r="F677" s="304"/>
      <c r="G677" s="122" t="s">
        <v>448</v>
      </c>
      <c r="H677" s="123">
        <v>0.36599999999999999</v>
      </c>
      <c r="I677" s="124">
        <v>14.33</v>
      </c>
      <c r="J677" s="124">
        <v>5.24</v>
      </c>
      <c r="K677" t="str">
        <f t="shared" si="10"/>
        <v/>
      </c>
    </row>
    <row r="678" spans="1:11">
      <c r="A678" s="121" t="s">
        <v>383</v>
      </c>
      <c r="B678" s="135" t="s">
        <v>507</v>
      </c>
      <c r="C678" s="121" t="s">
        <v>14</v>
      </c>
      <c r="D678" s="121" t="s">
        <v>508</v>
      </c>
      <c r="E678" s="304" t="s">
        <v>386</v>
      </c>
      <c r="F678" s="304"/>
      <c r="G678" s="122" t="s">
        <v>77</v>
      </c>
      <c r="H678" s="123">
        <v>8.0199999999999994E-2</v>
      </c>
      <c r="I678" s="124">
        <v>0.93</v>
      </c>
      <c r="J678" s="124">
        <v>7.0000000000000007E-2</v>
      </c>
      <c r="K678" t="str">
        <f t="shared" si="10"/>
        <v/>
      </c>
    </row>
    <row r="679" spans="1:11" ht="26.4">
      <c r="A679" s="125"/>
      <c r="B679" s="125"/>
      <c r="C679" s="125"/>
      <c r="D679" s="125"/>
      <c r="E679" s="125" t="s">
        <v>982</v>
      </c>
      <c r="F679" s="126">
        <v>6.49</v>
      </c>
      <c r="G679" s="125" t="s">
        <v>983</v>
      </c>
      <c r="H679" s="126">
        <v>0</v>
      </c>
      <c r="I679" s="125" t="s">
        <v>393</v>
      </c>
      <c r="J679" s="126">
        <v>6.49</v>
      </c>
      <c r="K679" t="str">
        <f t="shared" si="10"/>
        <v/>
      </c>
    </row>
    <row r="680" spans="1:11" ht="26.4">
      <c r="A680" s="125"/>
      <c r="B680" s="125"/>
      <c r="C680" s="125"/>
      <c r="D680" s="125"/>
      <c r="E680" s="125" t="s">
        <v>984</v>
      </c>
      <c r="F680" s="126">
        <v>5.0599999999999996</v>
      </c>
      <c r="G680" s="125"/>
      <c r="H680" s="305" t="s">
        <v>985</v>
      </c>
      <c r="I680" s="305"/>
      <c r="J680" s="126">
        <v>25.58</v>
      </c>
      <c r="K680" t="str">
        <f t="shared" si="10"/>
        <v/>
      </c>
    </row>
    <row r="681" spans="1:11" ht="15" thickBot="1">
      <c r="A681" s="127"/>
      <c r="B681" s="127"/>
      <c r="C681" s="127"/>
      <c r="D681" s="127"/>
      <c r="E681" s="127"/>
      <c r="F681" s="127"/>
      <c r="G681" s="127" t="s">
        <v>986</v>
      </c>
      <c r="H681" s="128" t="s">
        <v>1463</v>
      </c>
      <c r="I681" s="127" t="s">
        <v>394</v>
      </c>
      <c r="J681" s="129">
        <v>76979.17</v>
      </c>
      <c r="K681" t="str">
        <f t="shared" si="10"/>
        <v/>
      </c>
    </row>
    <row r="682" spans="1:11" ht="14.4" customHeight="1" thickTop="1">
      <c r="A682" s="130"/>
      <c r="B682" s="130"/>
      <c r="C682" s="130"/>
      <c r="D682" s="130"/>
      <c r="E682" s="130"/>
      <c r="F682" s="130"/>
      <c r="G682" s="130"/>
      <c r="H682" s="130"/>
      <c r="I682" s="130"/>
      <c r="J682" s="130"/>
      <c r="K682" t="str">
        <f t="shared" si="10"/>
        <v>FALSO</v>
      </c>
    </row>
    <row r="683" spans="1:11" ht="14.4" customHeight="1">
      <c r="A683" s="110" t="s">
        <v>1285</v>
      </c>
      <c r="B683" s="111" t="s">
        <v>3</v>
      </c>
      <c r="C683" s="110" t="s">
        <v>4</v>
      </c>
      <c r="D683" s="110" t="s">
        <v>5</v>
      </c>
      <c r="E683" s="307" t="s">
        <v>373</v>
      </c>
      <c r="F683" s="307"/>
      <c r="G683" s="112" t="s">
        <v>6</v>
      </c>
      <c r="H683" s="111" t="s">
        <v>7</v>
      </c>
      <c r="I683" s="111" t="s">
        <v>8</v>
      </c>
      <c r="J683" s="111" t="s">
        <v>9</v>
      </c>
      <c r="K683" t="str">
        <f t="shared" si="10"/>
        <v/>
      </c>
    </row>
    <row r="684" spans="1:11" ht="39.6" customHeight="1">
      <c r="A684" s="113" t="s">
        <v>374</v>
      </c>
      <c r="B684" s="133" t="s">
        <v>348</v>
      </c>
      <c r="C684" s="113" t="s">
        <v>13</v>
      </c>
      <c r="D684" s="113" t="s">
        <v>1040</v>
      </c>
      <c r="E684" s="306" t="s">
        <v>409</v>
      </c>
      <c r="F684" s="306"/>
      <c r="G684" s="114" t="s">
        <v>12</v>
      </c>
      <c r="H684" s="115">
        <v>1</v>
      </c>
      <c r="I684" s="116">
        <v>41.31</v>
      </c>
      <c r="J684" s="116">
        <v>41.31</v>
      </c>
      <c r="K684" t="str">
        <f t="shared" si="10"/>
        <v/>
      </c>
    </row>
    <row r="685" spans="1:11" ht="39.6" customHeight="1">
      <c r="A685" s="117" t="s">
        <v>375</v>
      </c>
      <c r="B685" s="134" t="s">
        <v>522</v>
      </c>
      <c r="C685" s="117" t="s">
        <v>13</v>
      </c>
      <c r="D685" s="117" t="s">
        <v>523</v>
      </c>
      <c r="E685" s="303" t="s">
        <v>524</v>
      </c>
      <c r="F685" s="303"/>
      <c r="G685" s="118" t="s">
        <v>378</v>
      </c>
      <c r="H685" s="119">
        <v>0.156</v>
      </c>
      <c r="I685" s="120">
        <v>7.17</v>
      </c>
      <c r="J685" s="120">
        <v>1.1100000000000001</v>
      </c>
      <c r="K685" t="str">
        <f t="shared" si="10"/>
        <v/>
      </c>
    </row>
    <row r="686" spans="1:11" ht="39.6" customHeight="1">
      <c r="A686" s="117" t="s">
        <v>375</v>
      </c>
      <c r="B686" s="134" t="s">
        <v>1041</v>
      </c>
      <c r="C686" s="117" t="s">
        <v>13</v>
      </c>
      <c r="D686" s="117" t="s">
        <v>1042</v>
      </c>
      <c r="E686" s="303" t="s">
        <v>524</v>
      </c>
      <c r="F686" s="303"/>
      <c r="G686" s="118" t="s">
        <v>378</v>
      </c>
      <c r="H686" s="119">
        <v>0.30399999999999999</v>
      </c>
      <c r="I686" s="120">
        <v>2.11</v>
      </c>
      <c r="J686" s="120">
        <v>0.64</v>
      </c>
      <c r="K686" t="str">
        <f t="shared" si="10"/>
        <v/>
      </c>
    </row>
    <row r="687" spans="1:11" ht="27" customHeight="1">
      <c r="A687" s="117" t="s">
        <v>375</v>
      </c>
      <c r="B687" s="134" t="s">
        <v>525</v>
      </c>
      <c r="C687" s="117" t="s">
        <v>14</v>
      </c>
      <c r="D687" s="117" t="s">
        <v>526</v>
      </c>
      <c r="E687" s="303" t="s">
        <v>1365</v>
      </c>
      <c r="F687" s="303"/>
      <c r="G687" s="118" t="s">
        <v>378</v>
      </c>
      <c r="H687" s="119">
        <v>0.14599999999999999</v>
      </c>
      <c r="I687" s="120">
        <v>29.24</v>
      </c>
      <c r="J687" s="120">
        <v>4.26</v>
      </c>
      <c r="K687" t="str">
        <f t="shared" si="10"/>
        <v/>
      </c>
    </row>
    <row r="688" spans="1:11" ht="27" customHeight="1">
      <c r="A688" s="117" t="s">
        <v>375</v>
      </c>
      <c r="B688" s="134" t="s">
        <v>381</v>
      </c>
      <c r="C688" s="117" t="s">
        <v>14</v>
      </c>
      <c r="D688" s="117" t="s">
        <v>382</v>
      </c>
      <c r="E688" s="303" t="s">
        <v>1365</v>
      </c>
      <c r="F688" s="303"/>
      <c r="G688" s="118" t="s">
        <v>378</v>
      </c>
      <c r="H688" s="119">
        <v>0.215</v>
      </c>
      <c r="I688" s="120">
        <v>23.48</v>
      </c>
      <c r="J688" s="120">
        <v>5.04</v>
      </c>
      <c r="K688" t="str">
        <f t="shared" si="10"/>
        <v/>
      </c>
    </row>
    <row r="689" spans="1:11" ht="14.4" customHeight="1">
      <c r="A689" s="121" t="s">
        <v>383</v>
      </c>
      <c r="B689" s="135" t="s">
        <v>1045</v>
      </c>
      <c r="C689" s="121" t="s">
        <v>11</v>
      </c>
      <c r="D689" s="121" t="s">
        <v>1046</v>
      </c>
      <c r="E689" s="304" t="s">
        <v>386</v>
      </c>
      <c r="F689" s="304"/>
      <c r="G689" s="122" t="s">
        <v>463</v>
      </c>
      <c r="H689" s="123">
        <v>0.06</v>
      </c>
      <c r="I689" s="124">
        <v>220</v>
      </c>
      <c r="J689" s="124">
        <v>13.2</v>
      </c>
      <c r="K689" t="str">
        <f t="shared" si="10"/>
        <v/>
      </c>
    </row>
    <row r="690" spans="1:11" ht="26.4" customHeight="1">
      <c r="A690" s="121" t="s">
        <v>383</v>
      </c>
      <c r="B690" s="135" t="s">
        <v>1043</v>
      </c>
      <c r="C690" s="121" t="s">
        <v>11</v>
      </c>
      <c r="D690" s="121" t="s">
        <v>1044</v>
      </c>
      <c r="E690" s="304" t="s">
        <v>386</v>
      </c>
      <c r="F690" s="304"/>
      <c r="G690" s="122" t="s">
        <v>17</v>
      </c>
      <c r="H690" s="123">
        <v>1.35</v>
      </c>
      <c r="I690" s="124">
        <v>6.45</v>
      </c>
      <c r="J690" s="124">
        <v>8.6999999999999993</v>
      </c>
      <c r="K690" t="str">
        <f t="shared" si="10"/>
        <v/>
      </c>
    </row>
    <row r="691" spans="1:11" ht="26.4" customHeight="1">
      <c r="A691" s="121" t="s">
        <v>383</v>
      </c>
      <c r="B691" s="135" t="s">
        <v>527</v>
      </c>
      <c r="C691" s="121" t="s">
        <v>14</v>
      </c>
      <c r="D691" s="121" t="s">
        <v>528</v>
      </c>
      <c r="E691" s="304" t="s">
        <v>386</v>
      </c>
      <c r="F691" s="304"/>
      <c r="G691" s="122" t="s">
        <v>77</v>
      </c>
      <c r="H691" s="123">
        <v>0.15</v>
      </c>
      <c r="I691" s="124">
        <v>55.79</v>
      </c>
      <c r="J691" s="124">
        <v>8.36</v>
      </c>
      <c r="K691" t="str">
        <f t="shared" si="10"/>
        <v/>
      </c>
    </row>
    <row r="692" spans="1:11" ht="26.4" customHeight="1">
      <c r="A692" s="125"/>
      <c r="B692" s="125"/>
      <c r="C692" s="125"/>
      <c r="D692" s="125"/>
      <c r="E692" s="125" t="s">
        <v>982</v>
      </c>
      <c r="F692" s="126">
        <v>5.78</v>
      </c>
      <c r="G692" s="125" t="s">
        <v>983</v>
      </c>
      <c r="H692" s="126">
        <v>0</v>
      </c>
      <c r="I692" s="125" t="s">
        <v>393</v>
      </c>
      <c r="J692" s="126">
        <v>5.78</v>
      </c>
      <c r="K692" t="str">
        <f t="shared" si="10"/>
        <v/>
      </c>
    </row>
    <row r="693" spans="1:11" ht="26.4" customHeight="1">
      <c r="A693" s="125"/>
      <c r="B693" s="125"/>
      <c r="C693" s="125"/>
      <c r="D693" s="125"/>
      <c r="E693" s="125" t="s">
        <v>984</v>
      </c>
      <c r="F693" s="126">
        <v>10.19</v>
      </c>
      <c r="G693" s="125"/>
      <c r="H693" s="305" t="s">
        <v>985</v>
      </c>
      <c r="I693" s="305"/>
      <c r="J693" s="126">
        <v>51.5</v>
      </c>
      <c r="K693" t="str">
        <f t="shared" si="10"/>
        <v/>
      </c>
    </row>
    <row r="694" spans="1:11" ht="14.4" customHeight="1" thickBot="1">
      <c r="A694" s="127"/>
      <c r="B694" s="127"/>
      <c r="C694" s="127"/>
      <c r="D694" s="127"/>
      <c r="E694" s="127"/>
      <c r="F694" s="127"/>
      <c r="G694" s="127" t="s">
        <v>986</v>
      </c>
      <c r="H694" s="128" t="s">
        <v>1464</v>
      </c>
      <c r="I694" s="127" t="s">
        <v>394</v>
      </c>
      <c r="J694" s="129">
        <v>17520.3</v>
      </c>
      <c r="K694" t="str">
        <f t="shared" si="10"/>
        <v/>
      </c>
    </row>
    <row r="695" spans="1:11" ht="39.6" customHeight="1" thickTop="1">
      <c r="A695" s="130"/>
      <c r="B695" s="130"/>
      <c r="C695" s="130"/>
      <c r="D695" s="130"/>
      <c r="E695" s="130"/>
      <c r="F695" s="130"/>
      <c r="G695" s="130"/>
      <c r="H695" s="130"/>
      <c r="I695" s="130"/>
      <c r="J695" s="130"/>
      <c r="K695" t="str">
        <f t="shared" si="10"/>
        <v>FALSO</v>
      </c>
    </row>
    <row r="696" spans="1:11" ht="39.6" customHeight="1">
      <c r="A696" s="107" t="s">
        <v>1054</v>
      </c>
      <c r="B696" s="107"/>
      <c r="C696" s="107"/>
      <c r="D696" s="107" t="s">
        <v>565</v>
      </c>
      <c r="E696" s="107"/>
      <c r="F696" s="314"/>
      <c r="G696" s="314"/>
      <c r="H696" s="108"/>
      <c r="I696" s="107"/>
      <c r="J696" s="109">
        <v>138271.85</v>
      </c>
      <c r="K696" t="str">
        <f t="shared" si="10"/>
        <v/>
      </c>
    </row>
    <row r="697" spans="1:11" ht="26.4" customHeight="1">
      <c r="A697" s="110" t="s">
        <v>1055</v>
      </c>
      <c r="B697" s="111" t="s">
        <v>3</v>
      </c>
      <c r="C697" s="110" t="s">
        <v>4</v>
      </c>
      <c r="D697" s="110" t="s">
        <v>5</v>
      </c>
      <c r="E697" s="307" t="s">
        <v>373</v>
      </c>
      <c r="F697" s="307"/>
      <c r="G697" s="112" t="s">
        <v>6</v>
      </c>
      <c r="H697" s="111" t="s">
        <v>7</v>
      </c>
      <c r="I697" s="111" t="s">
        <v>8</v>
      </c>
      <c r="J697" s="111" t="s">
        <v>9</v>
      </c>
      <c r="K697" t="str">
        <f t="shared" si="10"/>
        <v/>
      </c>
    </row>
    <row r="698" spans="1:11" ht="26.4" customHeight="1">
      <c r="A698" s="113" t="s">
        <v>374</v>
      </c>
      <c r="B698" s="133" t="s">
        <v>1348</v>
      </c>
      <c r="C698" s="113" t="s">
        <v>13</v>
      </c>
      <c r="D698" s="113" t="s">
        <v>1349</v>
      </c>
      <c r="E698" s="306" t="s">
        <v>505</v>
      </c>
      <c r="F698" s="306"/>
      <c r="G698" s="114" t="s">
        <v>12</v>
      </c>
      <c r="H698" s="115">
        <v>1</v>
      </c>
      <c r="I698" s="116">
        <v>26.54</v>
      </c>
      <c r="J698" s="116">
        <v>26.54</v>
      </c>
      <c r="K698" t="str">
        <f t="shared" si="10"/>
        <v/>
      </c>
    </row>
    <row r="699" spans="1:11" ht="15" customHeight="1">
      <c r="A699" s="117" t="s">
        <v>375</v>
      </c>
      <c r="B699" s="134" t="s">
        <v>381</v>
      </c>
      <c r="C699" s="117" t="s">
        <v>14</v>
      </c>
      <c r="D699" s="117" t="s">
        <v>382</v>
      </c>
      <c r="E699" s="303" t="s">
        <v>1365</v>
      </c>
      <c r="F699" s="303"/>
      <c r="G699" s="118" t="s">
        <v>378</v>
      </c>
      <c r="H699" s="119">
        <v>0.1003</v>
      </c>
      <c r="I699" s="120">
        <v>23.48</v>
      </c>
      <c r="J699" s="120">
        <v>2.35</v>
      </c>
      <c r="K699" t="str">
        <f t="shared" si="10"/>
        <v/>
      </c>
    </row>
    <row r="700" spans="1:11" ht="27" customHeight="1">
      <c r="A700" s="117" t="s">
        <v>375</v>
      </c>
      <c r="B700" s="134" t="s">
        <v>506</v>
      </c>
      <c r="C700" s="117" t="s">
        <v>14</v>
      </c>
      <c r="D700" s="117" t="s">
        <v>460</v>
      </c>
      <c r="E700" s="303" t="s">
        <v>1365</v>
      </c>
      <c r="F700" s="303"/>
      <c r="G700" s="118" t="s">
        <v>378</v>
      </c>
      <c r="H700" s="119">
        <v>0.46100000000000002</v>
      </c>
      <c r="I700" s="120">
        <v>30.2</v>
      </c>
      <c r="J700" s="120">
        <v>13.92</v>
      </c>
      <c r="K700" t="str">
        <f t="shared" si="10"/>
        <v/>
      </c>
    </row>
    <row r="701" spans="1:11" ht="26.4" customHeight="1">
      <c r="A701" s="121" t="s">
        <v>383</v>
      </c>
      <c r="B701" s="135" t="s">
        <v>511</v>
      </c>
      <c r="C701" s="121" t="s">
        <v>14</v>
      </c>
      <c r="D701" s="121" t="s">
        <v>512</v>
      </c>
      <c r="E701" s="304" t="s">
        <v>386</v>
      </c>
      <c r="F701" s="304"/>
      <c r="G701" s="122" t="s">
        <v>448</v>
      </c>
      <c r="H701" s="123">
        <v>0.2</v>
      </c>
      <c r="I701" s="124">
        <v>14.33</v>
      </c>
      <c r="J701" s="124">
        <v>2.86</v>
      </c>
      <c r="K701" t="str">
        <f t="shared" si="10"/>
        <v/>
      </c>
    </row>
    <row r="702" spans="1:11" ht="26.4" customHeight="1">
      <c r="A702" s="121" t="s">
        <v>383</v>
      </c>
      <c r="B702" s="135" t="s">
        <v>570</v>
      </c>
      <c r="C702" s="121" t="s">
        <v>14</v>
      </c>
      <c r="D702" s="121" t="s">
        <v>571</v>
      </c>
      <c r="E702" s="304" t="s">
        <v>386</v>
      </c>
      <c r="F702" s="304"/>
      <c r="G702" s="122" t="s">
        <v>22</v>
      </c>
      <c r="H702" s="123">
        <v>8.5399999999999991</v>
      </c>
      <c r="I702" s="124">
        <v>0.86</v>
      </c>
      <c r="J702" s="124">
        <v>7.34</v>
      </c>
      <c r="K702" t="str">
        <f t="shared" si="10"/>
        <v/>
      </c>
    </row>
    <row r="703" spans="1:11" ht="26.4" customHeight="1">
      <c r="A703" s="121" t="s">
        <v>383</v>
      </c>
      <c r="B703" s="135" t="s">
        <v>507</v>
      </c>
      <c r="C703" s="121" t="s">
        <v>14</v>
      </c>
      <c r="D703" s="121" t="s">
        <v>508</v>
      </c>
      <c r="E703" s="304" t="s">
        <v>386</v>
      </c>
      <c r="F703" s="304"/>
      <c r="G703" s="122" t="s">
        <v>77</v>
      </c>
      <c r="H703" s="123">
        <v>8.0199999999999994E-2</v>
      </c>
      <c r="I703" s="124">
        <v>0.93</v>
      </c>
      <c r="J703" s="124">
        <v>7.0000000000000007E-2</v>
      </c>
      <c r="K703" t="str">
        <f t="shared" si="10"/>
        <v/>
      </c>
    </row>
    <row r="704" spans="1:11" ht="14.4" customHeight="1">
      <c r="A704" s="125"/>
      <c r="B704" s="125"/>
      <c r="C704" s="125"/>
      <c r="D704" s="125"/>
      <c r="E704" s="125" t="s">
        <v>982</v>
      </c>
      <c r="F704" s="126">
        <v>9.92</v>
      </c>
      <c r="G704" s="125" t="s">
        <v>983</v>
      </c>
      <c r="H704" s="126">
        <v>0</v>
      </c>
      <c r="I704" s="125" t="s">
        <v>393</v>
      </c>
      <c r="J704" s="126">
        <v>9.92</v>
      </c>
      <c r="K704" t="str">
        <f t="shared" si="10"/>
        <v/>
      </c>
    </row>
    <row r="705" spans="1:11" ht="14.4" customHeight="1">
      <c r="A705" s="125"/>
      <c r="B705" s="125"/>
      <c r="C705" s="125"/>
      <c r="D705" s="125"/>
      <c r="E705" s="125" t="s">
        <v>984</v>
      </c>
      <c r="F705" s="126">
        <v>6.54</v>
      </c>
      <c r="G705" s="125"/>
      <c r="H705" s="305" t="s">
        <v>985</v>
      </c>
      <c r="I705" s="305"/>
      <c r="J705" s="126">
        <v>33.08</v>
      </c>
      <c r="K705" t="str">
        <f t="shared" si="10"/>
        <v/>
      </c>
    </row>
    <row r="706" spans="1:11" ht="14.4" customHeight="1" thickBot="1">
      <c r="A706" s="127"/>
      <c r="B706" s="127"/>
      <c r="C706" s="127"/>
      <c r="D706" s="127"/>
      <c r="E706" s="127"/>
      <c r="F706" s="127"/>
      <c r="G706" s="127" t="s">
        <v>986</v>
      </c>
      <c r="H706" s="128" t="s">
        <v>1465</v>
      </c>
      <c r="I706" s="127" t="s">
        <v>394</v>
      </c>
      <c r="J706" s="129">
        <v>42383.75</v>
      </c>
      <c r="K706" t="str">
        <f t="shared" si="10"/>
        <v/>
      </c>
    </row>
    <row r="707" spans="1:11" ht="14.4" customHeight="1" thickTop="1">
      <c r="A707" s="130"/>
      <c r="B707" s="130"/>
      <c r="C707" s="130"/>
      <c r="D707" s="130"/>
      <c r="E707" s="130"/>
      <c r="F707" s="130"/>
      <c r="G707" s="130"/>
      <c r="H707" s="130"/>
      <c r="I707" s="130"/>
      <c r="J707" s="130"/>
      <c r="K707" t="str">
        <f t="shared" si="10"/>
        <v>FALSO</v>
      </c>
    </row>
    <row r="708" spans="1:11">
      <c r="A708" s="110" t="s">
        <v>1056</v>
      </c>
      <c r="B708" s="111" t="s">
        <v>3</v>
      </c>
      <c r="C708" s="110" t="s">
        <v>4</v>
      </c>
      <c r="D708" s="110" t="s">
        <v>5</v>
      </c>
      <c r="E708" s="307" t="s">
        <v>373</v>
      </c>
      <c r="F708" s="307"/>
      <c r="G708" s="112" t="s">
        <v>6</v>
      </c>
      <c r="H708" s="111" t="s">
        <v>7</v>
      </c>
      <c r="I708" s="111" t="s">
        <v>8</v>
      </c>
      <c r="J708" s="111" t="s">
        <v>9</v>
      </c>
      <c r="K708" t="str">
        <f t="shared" si="10"/>
        <v/>
      </c>
    </row>
    <row r="709" spans="1:11">
      <c r="A709" s="113" t="s">
        <v>374</v>
      </c>
      <c r="B709" s="133" t="s">
        <v>349</v>
      </c>
      <c r="C709" s="113" t="s">
        <v>14</v>
      </c>
      <c r="D709" s="113" t="s">
        <v>350</v>
      </c>
      <c r="E709" s="306" t="s">
        <v>565</v>
      </c>
      <c r="F709" s="306"/>
      <c r="G709" s="114" t="s">
        <v>12</v>
      </c>
      <c r="H709" s="115">
        <v>1</v>
      </c>
      <c r="I709" s="116">
        <v>54.08</v>
      </c>
      <c r="J709" s="116">
        <v>54.08</v>
      </c>
      <c r="K709" t="str">
        <f t="shared" si="10"/>
        <v/>
      </c>
    </row>
    <row r="710" spans="1:11" ht="14.4" customHeight="1">
      <c r="A710" s="117" t="s">
        <v>375</v>
      </c>
      <c r="B710" s="134" t="s">
        <v>566</v>
      </c>
      <c r="C710" s="117" t="s">
        <v>14</v>
      </c>
      <c r="D710" s="117" t="s">
        <v>567</v>
      </c>
      <c r="E710" s="303" t="s">
        <v>1365</v>
      </c>
      <c r="F710" s="303"/>
      <c r="G710" s="118" t="s">
        <v>378</v>
      </c>
      <c r="H710" s="119">
        <v>0.9123</v>
      </c>
      <c r="I710" s="120">
        <v>28.34</v>
      </c>
      <c r="J710" s="120">
        <v>25.85</v>
      </c>
      <c r="K710" t="str">
        <f t="shared" si="10"/>
        <v/>
      </c>
    </row>
    <row r="711" spans="1:11" ht="14.4" customHeight="1">
      <c r="A711" s="117" t="s">
        <v>375</v>
      </c>
      <c r="B711" s="134" t="s">
        <v>381</v>
      </c>
      <c r="C711" s="117" t="s">
        <v>14</v>
      </c>
      <c r="D711" s="117" t="s">
        <v>382</v>
      </c>
      <c r="E711" s="303" t="s">
        <v>1365</v>
      </c>
      <c r="F711" s="303"/>
      <c r="G711" s="118" t="s">
        <v>378</v>
      </c>
      <c r="H711" s="119">
        <v>0.52439999999999998</v>
      </c>
      <c r="I711" s="120">
        <v>23.48</v>
      </c>
      <c r="J711" s="120">
        <v>12.31</v>
      </c>
      <c r="K711" t="str">
        <f t="shared" si="10"/>
        <v/>
      </c>
    </row>
    <row r="712" spans="1:11" ht="26.4" customHeight="1">
      <c r="A712" s="121" t="s">
        <v>383</v>
      </c>
      <c r="B712" s="135" t="s">
        <v>568</v>
      </c>
      <c r="C712" s="121" t="s">
        <v>14</v>
      </c>
      <c r="D712" s="121" t="s">
        <v>569</v>
      </c>
      <c r="E712" s="304" t="s">
        <v>386</v>
      </c>
      <c r="F712" s="304"/>
      <c r="G712" s="122" t="s">
        <v>22</v>
      </c>
      <c r="H712" s="123">
        <v>2.1700000000000001E-2</v>
      </c>
      <c r="I712" s="124">
        <v>31.09</v>
      </c>
      <c r="J712" s="124">
        <v>0.67</v>
      </c>
      <c r="K712" t="str">
        <f t="shared" si="10"/>
        <v/>
      </c>
    </row>
    <row r="713" spans="1:11" ht="14.4" customHeight="1">
      <c r="A713" s="121" t="s">
        <v>383</v>
      </c>
      <c r="B713" s="135" t="s">
        <v>577</v>
      </c>
      <c r="C713" s="121" t="s">
        <v>14</v>
      </c>
      <c r="D713" s="121" t="s">
        <v>578</v>
      </c>
      <c r="E713" s="304" t="s">
        <v>386</v>
      </c>
      <c r="F713" s="304"/>
      <c r="G713" s="122" t="s">
        <v>22</v>
      </c>
      <c r="H713" s="123">
        <v>7.7999999999999996E-3</v>
      </c>
      <c r="I713" s="124">
        <v>25.86</v>
      </c>
      <c r="J713" s="124">
        <v>0.2</v>
      </c>
      <c r="K713" t="str">
        <f t="shared" si="10"/>
        <v/>
      </c>
    </row>
    <row r="714" spans="1:11" ht="26.4" customHeight="1">
      <c r="A714" s="121" t="s">
        <v>383</v>
      </c>
      <c r="B714" s="135" t="s">
        <v>574</v>
      </c>
      <c r="C714" s="121" t="s">
        <v>14</v>
      </c>
      <c r="D714" s="121" t="s">
        <v>575</v>
      </c>
      <c r="E714" s="304" t="s">
        <v>386</v>
      </c>
      <c r="F714" s="304"/>
      <c r="G714" s="122" t="s">
        <v>576</v>
      </c>
      <c r="H714" s="123">
        <v>2.93E-2</v>
      </c>
      <c r="I714" s="124">
        <v>34.72</v>
      </c>
      <c r="J714" s="124">
        <v>1.01</v>
      </c>
      <c r="K714" t="str">
        <f t="shared" si="10"/>
        <v/>
      </c>
    </row>
    <row r="715" spans="1:11" ht="26.4">
      <c r="A715" s="121" t="s">
        <v>383</v>
      </c>
      <c r="B715" s="135" t="s">
        <v>572</v>
      </c>
      <c r="C715" s="121" t="s">
        <v>14</v>
      </c>
      <c r="D715" s="121" t="s">
        <v>573</v>
      </c>
      <c r="E715" s="304" t="s">
        <v>386</v>
      </c>
      <c r="F715" s="304"/>
      <c r="G715" s="122" t="s">
        <v>12</v>
      </c>
      <c r="H715" s="123">
        <v>1.0414000000000001</v>
      </c>
      <c r="I715" s="124">
        <v>12</v>
      </c>
      <c r="J715" s="124">
        <v>12.49</v>
      </c>
      <c r="K715" t="str">
        <f t="shared" si="10"/>
        <v/>
      </c>
    </row>
    <row r="716" spans="1:11">
      <c r="A716" s="121" t="s">
        <v>383</v>
      </c>
      <c r="B716" s="135" t="s">
        <v>570</v>
      </c>
      <c r="C716" s="121" t="s">
        <v>14</v>
      </c>
      <c r="D716" s="121" t="s">
        <v>571</v>
      </c>
      <c r="E716" s="304" t="s">
        <v>386</v>
      </c>
      <c r="F716" s="304"/>
      <c r="G716" s="122" t="s">
        <v>22</v>
      </c>
      <c r="H716" s="123">
        <v>1.8127</v>
      </c>
      <c r="I716" s="124">
        <v>0.86</v>
      </c>
      <c r="J716" s="124">
        <v>1.55</v>
      </c>
      <c r="K716" t="str">
        <f t="shared" si="10"/>
        <v/>
      </c>
    </row>
    <row r="717" spans="1:11" ht="14.4" customHeight="1">
      <c r="A717" s="125"/>
      <c r="B717" s="125"/>
      <c r="C717" s="125"/>
      <c r="D717" s="125"/>
      <c r="E717" s="125" t="s">
        <v>982</v>
      </c>
      <c r="F717" s="126">
        <v>24.07</v>
      </c>
      <c r="G717" s="125" t="s">
        <v>983</v>
      </c>
      <c r="H717" s="126">
        <v>0</v>
      </c>
      <c r="I717" s="125" t="s">
        <v>393</v>
      </c>
      <c r="J717" s="126">
        <v>24.07</v>
      </c>
      <c r="K717" t="str">
        <f t="shared" si="10"/>
        <v/>
      </c>
    </row>
    <row r="718" spans="1:11" ht="14.4" customHeight="1">
      <c r="A718" s="125"/>
      <c r="B718" s="125"/>
      <c r="C718" s="125"/>
      <c r="D718" s="125"/>
      <c r="E718" s="125" t="s">
        <v>984</v>
      </c>
      <c r="F718" s="126">
        <v>13.34</v>
      </c>
      <c r="G718" s="125"/>
      <c r="H718" s="305" t="s">
        <v>985</v>
      </c>
      <c r="I718" s="305"/>
      <c r="J718" s="126">
        <v>67.42</v>
      </c>
      <c r="K718" t="str">
        <f t="shared" si="10"/>
        <v/>
      </c>
    </row>
    <row r="719" spans="1:11" ht="27" customHeight="1" thickBot="1">
      <c r="A719" s="127"/>
      <c r="B719" s="127"/>
      <c r="C719" s="127"/>
      <c r="D719" s="127"/>
      <c r="E719" s="127"/>
      <c r="F719" s="127"/>
      <c r="G719" s="127" t="s">
        <v>986</v>
      </c>
      <c r="H719" s="128" t="s">
        <v>1466</v>
      </c>
      <c r="I719" s="127" t="s">
        <v>394</v>
      </c>
      <c r="J719" s="129">
        <v>95888.1</v>
      </c>
      <c r="K719" t="str">
        <f t="shared" si="10"/>
        <v/>
      </c>
    </row>
    <row r="720" spans="1:11" ht="15" customHeight="1" thickTop="1">
      <c r="A720" s="130"/>
      <c r="B720" s="130"/>
      <c r="C720" s="130"/>
      <c r="D720" s="130"/>
      <c r="E720" s="130"/>
      <c r="F720" s="130"/>
      <c r="G720" s="130"/>
      <c r="H720" s="130"/>
      <c r="I720" s="130"/>
      <c r="J720" s="130"/>
      <c r="K720" t="str">
        <f t="shared" ref="K720:K783" si="11">IF(J720=0,"FALSO","")</f>
        <v>FALSO</v>
      </c>
    </row>
    <row r="721" spans="1:11" ht="14.4" customHeight="1">
      <c r="A721" s="107" t="s">
        <v>1209</v>
      </c>
      <c r="B721" s="107"/>
      <c r="C721" s="107"/>
      <c r="D721" s="107" t="s">
        <v>945</v>
      </c>
      <c r="E721" s="107"/>
      <c r="F721" s="314"/>
      <c r="G721" s="314"/>
      <c r="H721" s="108"/>
      <c r="I721" s="107"/>
      <c r="J721" s="109">
        <v>290491.42</v>
      </c>
      <c r="K721" t="str">
        <f t="shared" si="11"/>
        <v/>
      </c>
    </row>
    <row r="722" spans="1:11" ht="26.4" customHeight="1">
      <c r="A722" s="110" t="s">
        <v>1210</v>
      </c>
      <c r="B722" s="111" t="s">
        <v>3</v>
      </c>
      <c r="C722" s="110" t="s">
        <v>4</v>
      </c>
      <c r="D722" s="110" t="s">
        <v>5</v>
      </c>
      <c r="E722" s="307" t="s">
        <v>373</v>
      </c>
      <c r="F722" s="307"/>
      <c r="G722" s="112" t="s">
        <v>6</v>
      </c>
      <c r="H722" s="111" t="s">
        <v>7</v>
      </c>
      <c r="I722" s="111" t="s">
        <v>8</v>
      </c>
      <c r="J722" s="111" t="s">
        <v>9</v>
      </c>
      <c r="K722" t="str">
        <f t="shared" si="11"/>
        <v/>
      </c>
    </row>
    <row r="723" spans="1:11" ht="14.4" customHeight="1">
      <c r="A723" s="113" t="s">
        <v>374</v>
      </c>
      <c r="B723" s="133" t="s">
        <v>1348</v>
      </c>
      <c r="C723" s="113" t="s">
        <v>13</v>
      </c>
      <c r="D723" s="113" t="s">
        <v>1349</v>
      </c>
      <c r="E723" s="306" t="s">
        <v>505</v>
      </c>
      <c r="F723" s="306"/>
      <c r="G723" s="114" t="s">
        <v>12</v>
      </c>
      <c r="H723" s="115">
        <v>1</v>
      </c>
      <c r="I723" s="116">
        <v>26.54</v>
      </c>
      <c r="J723" s="116">
        <v>26.54</v>
      </c>
      <c r="K723" t="str">
        <f t="shared" si="11"/>
        <v/>
      </c>
    </row>
    <row r="724" spans="1:11" ht="26.4" customHeight="1">
      <c r="A724" s="117" t="s">
        <v>375</v>
      </c>
      <c r="B724" s="134" t="s">
        <v>381</v>
      </c>
      <c r="C724" s="117" t="s">
        <v>14</v>
      </c>
      <c r="D724" s="117" t="s">
        <v>382</v>
      </c>
      <c r="E724" s="303" t="s">
        <v>1365</v>
      </c>
      <c r="F724" s="303"/>
      <c r="G724" s="118" t="s">
        <v>378</v>
      </c>
      <c r="H724" s="119">
        <v>0.1003</v>
      </c>
      <c r="I724" s="120">
        <v>23.48</v>
      </c>
      <c r="J724" s="120">
        <v>2.35</v>
      </c>
      <c r="K724" t="str">
        <f t="shared" si="11"/>
        <v/>
      </c>
    </row>
    <row r="725" spans="1:11" ht="14.4" customHeight="1">
      <c r="A725" s="117" t="s">
        <v>375</v>
      </c>
      <c r="B725" s="134" t="s">
        <v>506</v>
      </c>
      <c r="C725" s="117" t="s">
        <v>14</v>
      </c>
      <c r="D725" s="117" t="s">
        <v>460</v>
      </c>
      <c r="E725" s="303" t="s">
        <v>1365</v>
      </c>
      <c r="F725" s="303"/>
      <c r="G725" s="118" t="s">
        <v>378</v>
      </c>
      <c r="H725" s="119">
        <v>0.46100000000000002</v>
      </c>
      <c r="I725" s="120">
        <v>30.2</v>
      </c>
      <c r="J725" s="120">
        <v>13.92</v>
      </c>
      <c r="K725" t="str">
        <f t="shared" si="11"/>
        <v/>
      </c>
    </row>
    <row r="726" spans="1:11">
      <c r="A726" s="121" t="s">
        <v>383</v>
      </c>
      <c r="B726" s="135" t="s">
        <v>511</v>
      </c>
      <c r="C726" s="121" t="s">
        <v>14</v>
      </c>
      <c r="D726" s="121" t="s">
        <v>512</v>
      </c>
      <c r="E726" s="304" t="s">
        <v>386</v>
      </c>
      <c r="F726" s="304"/>
      <c r="G726" s="122" t="s">
        <v>448</v>
      </c>
      <c r="H726" s="123">
        <v>0.2</v>
      </c>
      <c r="I726" s="124">
        <v>14.33</v>
      </c>
      <c r="J726" s="124">
        <v>2.86</v>
      </c>
      <c r="K726" t="str">
        <f t="shared" si="11"/>
        <v/>
      </c>
    </row>
    <row r="727" spans="1:11">
      <c r="A727" s="121" t="s">
        <v>383</v>
      </c>
      <c r="B727" s="135" t="s">
        <v>570</v>
      </c>
      <c r="C727" s="121" t="s">
        <v>14</v>
      </c>
      <c r="D727" s="121" t="s">
        <v>571</v>
      </c>
      <c r="E727" s="304" t="s">
        <v>386</v>
      </c>
      <c r="F727" s="304"/>
      <c r="G727" s="122" t="s">
        <v>22</v>
      </c>
      <c r="H727" s="123">
        <v>8.5399999999999991</v>
      </c>
      <c r="I727" s="124">
        <v>0.86</v>
      </c>
      <c r="J727" s="124">
        <v>7.34</v>
      </c>
      <c r="K727" t="str">
        <f t="shared" si="11"/>
        <v/>
      </c>
    </row>
    <row r="728" spans="1:11" ht="14.4" customHeight="1">
      <c r="A728" s="121" t="s">
        <v>383</v>
      </c>
      <c r="B728" s="135" t="s">
        <v>507</v>
      </c>
      <c r="C728" s="121" t="s">
        <v>14</v>
      </c>
      <c r="D728" s="121" t="s">
        <v>508</v>
      </c>
      <c r="E728" s="304" t="s">
        <v>386</v>
      </c>
      <c r="F728" s="304"/>
      <c r="G728" s="122" t="s">
        <v>77</v>
      </c>
      <c r="H728" s="123">
        <v>8.0199999999999994E-2</v>
      </c>
      <c r="I728" s="124">
        <v>0.93</v>
      </c>
      <c r="J728" s="124">
        <v>7.0000000000000007E-2</v>
      </c>
      <c r="K728" t="str">
        <f t="shared" si="11"/>
        <v/>
      </c>
    </row>
    <row r="729" spans="1:11" ht="27" customHeight="1">
      <c r="A729" s="125"/>
      <c r="B729" s="125"/>
      <c r="C729" s="125"/>
      <c r="D729" s="125"/>
      <c r="E729" s="125" t="s">
        <v>982</v>
      </c>
      <c r="F729" s="126">
        <v>9.92</v>
      </c>
      <c r="G729" s="125" t="s">
        <v>983</v>
      </c>
      <c r="H729" s="126">
        <v>0</v>
      </c>
      <c r="I729" s="125" t="s">
        <v>393</v>
      </c>
      <c r="J729" s="126">
        <v>9.92</v>
      </c>
      <c r="K729" t="str">
        <f t="shared" si="11"/>
        <v/>
      </c>
    </row>
    <row r="730" spans="1:11" ht="15" customHeight="1">
      <c r="A730" s="125"/>
      <c r="B730" s="125"/>
      <c r="C730" s="125"/>
      <c r="D730" s="125"/>
      <c r="E730" s="125" t="s">
        <v>984</v>
      </c>
      <c r="F730" s="126">
        <v>6.54</v>
      </c>
      <c r="G730" s="125"/>
      <c r="H730" s="305" t="s">
        <v>985</v>
      </c>
      <c r="I730" s="305"/>
      <c r="J730" s="126">
        <v>33.08</v>
      </c>
      <c r="K730" t="str">
        <f t="shared" si="11"/>
        <v/>
      </c>
    </row>
    <row r="731" spans="1:11" ht="14.4" customHeight="1" thickBot="1">
      <c r="A731" s="127"/>
      <c r="B731" s="127"/>
      <c r="C731" s="127"/>
      <c r="D731" s="127"/>
      <c r="E731" s="127"/>
      <c r="F731" s="127"/>
      <c r="G731" s="127" t="s">
        <v>986</v>
      </c>
      <c r="H731" s="128" t="s">
        <v>1467</v>
      </c>
      <c r="I731" s="127" t="s">
        <v>394</v>
      </c>
      <c r="J731" s="129">
        <v>276920.95</v>
      </c>
      <c r="K731" t="str">
        <f t="shared" si="11"/>
        <v/>
      </c>
    </row>
    <row r="732" spans="1:11" ht="26.4" customHeight="1" thickTop="1">
      <c r="A732" s="130"/>
      <c r="B732" s="130"/>
      <c r="C732" s="130"/>
      <c r="D732" s="130"/>
      <c r="E732" s="130"/>
      <c r="F732" s="130"/>
      <c r="G732" s="130"/>
      <c r="H732" s="130"/>
      <c r="I732" s="130"/>
      <c r="J732" s="130"/>
      <c r="K732" t="str">
        <f t="shared" si="11"/>
        <v>FALSO</v>
      </c>
    </row>
    <row r="733" spans="1:11" ht="14.4" customHeight="1">
      <c r="A733" s="110" t="s">
        <v>1213</v>
      </c>
      <c r="B733" s="111" t="s">
        <v>3</v>
      </c>
      <c r="C733" s="110" t="s">
        <v>4</v>
      </c>
      <c r="D733" s="110" t="s">
        <v>5</v>
      </c>
      <c r="E733" s="307" t="s">
        <v>373</v>
      </c>
      <c r="F733" s="307"/>
      <c r="G733" s="112" t="s">
        <v>6</v>
      </c>
      <c r="H733" s="111" t="s">
        <v>7</v>
      </c>
      <c r="I733" s="111" t="s">
        <v>8</v>
      </c>
      <c r="J733" s="111" t="s">
        <v>9</v>
      </c>
      <c r="K733" t="str">
        <f t="shared" si="11"/>
        <v/>
      </c>
    </row>
    <row r="734" spans="1:11" ht="26.4" customHeight="1">
      <c r="A734" s="113" t="s">
        <v>374</v>
      </c>
      <c r="B734" s="133" t="s">
        <v>122</v>
      </c>
      <c r="C734" s="113" t="s">
        <v>14</v>
      </c>
      <c r="D734" s="113" t="s">
        <v>123</v>
      </c>
      <c r="E734" s="306" t="s">
        <v>1364</v>
      </c>
      <c r="F734" s="306"/>
      <c r="G734" s="114" t="s">
        <v>12</v>
      </c>
      <c r="H734" s="115">
        <v>1</v>
      </c>
      <c r="I734" s="116">
        <v>17.739999999999998</v>
      </c>
      <c r="J734" s="116">
        <v>17.739999999999998</v>
      </c>
      <c r="K734" t="str">
        <f t="shared" si="11"/>
        <v/>
      </c>
    </row>
    <row r="735" spans="1:11" ht="14.4" customHeight="1">
      <c r="A735" s="117" t="s">
        <v>375</v>
      </c>
      <c r="B735" s="134" t="s">
        <v>506</v>
      </c>
      <c r="C735" s="117" t="s">
        <v>14</v>
      </c>
      <c r="D735" s="117" t="s">
        <v>460</v>
      </c>
      <c r="E735" s="303" t="s">
        <v>1365</v>
      </c>
      <c r="F735" s="303"/>
      <c r="G735" s="118" t="s">
        <v>378</v>
      </c>
      <c r="H735" s="119">
        <v>0.3805</v>
      </c>
      <c r="I735" s="120">
        <v>30.2</v>
      </c>
      <c r="J735" s="120">
        <v>11.49</v>
      </c>
      <c r="K735" t="str">
        <f t="shared" si="11"/>
        <v/>
      </c>
    </row>
    <row r="736" spans="1:11">
      <c r="A736" s="121" t="s">
        <v>383</v>
      </c>
      <c r="B736" s="135" t="s">
        <v>600</v>
      </c>
      <c r="C736" s="121" t="s">
        <v>14</v>
      </c>
      <c r="D736" s="121" t="s">
        <v>601</v>
      </c>
      <c r="E736" s="304" t="s">
        <v>386</v>
      </c>
      <c r="F736" s="304"/>
      <c r="G736" s="122" t="s">
        <v>448</v>
      </c>
      <c r="H736" s="123">
        <v>0.14030000000000001</v>
      </c>
      <c r="I736" s="124">
        <v>42.44</v>
      </c>
      <c r="J736" s="124">
        <v>5.95</v>
      </c>
      <c r="K736" t="str">
        <f t="shared" si="11"/>
        <v/>
      </c>
    </row>
    <row r="737" spans="1:11">
      <c r="A737" s="121" t="s">
        <v>383</v>
      </c>
      <c r="B737" s="135" t="s">
        <v>598</v>
      </c>
      <c r="C737" s="121" t="s">
        <v>14</v>
      </c>
      <c r="D737" s="121" t="s">
        <v>599</v>
      </c>
      <c r="E737" s="304" t="s">
        <v>386</v>
      </c>
      <c r="F737" s="304"/>
      <c r="G737" s="122" t="s">
        <v>448</v>
      </c>
      <c r="H737" s="123">
        <v>1.4E-2</v>
      </c>
      <c r="I737" s="124">
        <v>22</v>
      </c>
      <c r="J737" s="124">
        <v>0.3</v>
      </c>
      <c r="K737" t="str">
        <f t="shared" si="11"/>
        <v/>
      </c>
    </row>
    <row r="738" spans="1:11" ht="26.4">
      <c r="A738" s="125"/>
      <c r="B738" s="125"/>
      <c r="C738" s="125"/>
      <c r="D738" s="125"/>
      <c r="E738" s="125" t="s">
        <v>982</v>
      </c>
      <c r="F738" s="126">
        <v>7.05</v>
      </c>
      <c r="G738" s="125" t="s">
        <v>983</v>
      </c>
      <c r="H738" s="126">
        <v>0</v>
      </c>
      <c r="I738" s="125" t="s">
        <v>393</v>
      </c>
      <c r="J738" s="126">
        <v>7.05</v>
      </c>
      <c r="K738" t="str">
        <f t="shared" si="11"/>
        <v/>
      </c>
    </row>
    <row r="739" spans="1:11" ht="39.6" customHeight="1">
      <c r="A739" s="125"/>
      <c r="B739" s="125"/>
      <c r="C739" s="125"/>
      <c r="D739" s="125"/>
      <c r="E739" s="125" t="s">
        <v>984</v>
      </c>
      <c r="F739" s="126">
        <v>4.37</v>
      </c>
      <c r="G739" s="125"/>
      <c r="H739" s="305" t="s">
        <v>985</v>
      </c>
      <c r="I739" s="305"/>
      <c r="J739" s="126">
        <v>22.11</v>
      </c>
      <c r="K739" t="str">
        <f t="shared" si="11"/>
        <v/>
      </c>
    </row>
    <row r="740" spans="1:11" ht="14.4" customHeight="1" thickBot="1">
      <c r="A740" s="127"/>
      <c r="B740" s="127"/>
      <c r="C740" s="127"/>
      <c r="D740" s="127"/>
      <c r="E740" s="127"/>
      <c r="F740" s="127"/>
      <c r="G740" s="127" t="s">
        <v>986</v>
      </c>
      <c r="H740" s="128" t="s">
        <v>1468</v>
      </c>
      <c r="I740" s="127" t="s">
        <v>394</v>
      </c>
      <c r="J740" s="129">
        <v>8419.49</v>
      </c>
      <c r="K740" t="str">
        <f t="shared" si="11"/>
        <v/>
      </c>
    </row>
    <row r="741" spans="1:11" ht="40.200000000000003" customHeight="1" thickTop="1">
      <c r="A741" s="130"/>
      <c r="B741" s="130"/>
      <c r="C741" s="130"/>
      <c r="D741" s="130"/>
      <c r="E741" s="130"/>
      <c r="F741" s="130"/>
      <c r="G741" s="130"/>
      <c r="H741" s="130"/>
      <c r="I741" s="130"/>
      <c r="J741" s="130"/>
      <c r="K741" t="str">
        <f t="shared" si="11"/>
        <v>FALSO</v>
      </c>
    </row>
    <row r="742" spans="1:11" ht="15" customHeight="1">
      <c r="A742" s="110" t="s">
        <v>1222</v>
      </c>
      <c r="B742" s="111" t="s">
        <v>3</v>
      </c>
      <c r="C742" s="110" t="s">
        <v>4</v>
      </c>
      <c r="D742" s="110" t="s">
        <v>5</v>
      </c>
      <c r="E742" s="307" t="s">
        <v>373</v>
      </c>
      <c r="F742" s="307"/>
      <c r="G742" s="112" t="s">
        <v>6</v>
      </c>
      <c r="H742" s="111" t="s">
        <v>7</v>
      </c>
      <c r="I742" s="111" t="s">
        <v>8</v>
      </c>
      <c r="J742" s="111" t="s">
        <v>9</v>
      </c>
      <c r="K742" t="str">
        <f t="shared" si="11"/>
        <v/>
      </c>
    </row>
    <row r="743" spans="1:11" ht="14.4" customHeight="1">
      <c r="A743" s="113" t="s">
        <v>374</v>
      </c>
      <c r="B743" s="133" t="s">
        <v>351</v>
      </c>
      <c r="C743" s="113" t="s">
        <v>14</v>
      </c>
      <c r="D743" s="113" t="s">
        <v>352</v>
      </c>
      <c r="E743" s="306" t="s">
        <v>1427</v>
      </c>
      <c r="F743" s="306"/>
      <c r="G743" s="114" t="s">
        <v>12</v>
      </c>
      <c r="H743" s="115">
        <v>1</v>
      </c>
      <c r="I743" s="116">
        <v>12.02</v>
      </c>
      <c r="J743" s="116">
        <v>12.02</v>
      </c>
      <c r="K743" t="str">
        <f t="shared" si="11"/>
        <v/>
      </c>
    </row>
    <row r="744" spans="1:11" ht="26.4" customHeight="1">
      <c r="A744" s="117" t="s">
        <v>375</v>
      </c>
      <c r="B744" s="134" t="s">
        <v>506</v>
      </c>
      <c r="C744" s="117" t="s">
        <v>14</v>
      </c>
      <c r="D744" s="117" t="s">
        <v>460</v>
      </c>
      <c r="E744" s="303" t="s">
        <v>1365</v>
      </c>
      <c r="F744" s="303"/>
      <c r="G744" s="118" t="s">
        <v>378</v>
      </c>
      <c r="H744" s="119">
        <v>0.21490000000000001</v>
      </c>
      <c r="I744" s="120">
        <v>30.2</v>
      </c>
      <c r="J744" s="120">
        <v>6.48</v>
      </c>
      <c r="K744" t="str">
        <f t="shared" si="11"/>
        <v/>
      </c>
    </row>
    <row r="745" spans="1:11" ht="14.4" customHeight="1">
      <c r="A745" s="121" t="s">
        <v>383</v>
      </c>
      <c r="B745" s="135" t="s">
        <v>600</v>
      </c>
      <c r="C745" s="121" t="s">
        <v>14</v>
      </c>
      <c r="D745" s="121" t="s">
        <v>601</v>
      </c>
      <c r="E745" s="304" t="s">
        <v>386</v>
      </c>
      <c r="F745" s="304"/>
      <c r="G745" s="122" t="s">
        <v>448</v>
      </c>
      <c r="H745" s="123">
        <v>0.1242</v>
      </c>
      <c r="I745" s="124">
        <v>42.44</v>
      </c>
      <c r="J745" s="124">
        <v>5.27</v>
      </c>
      <c r="K745" t="str">
        <f t="shared" si="11"/>
        <v/>
      </c>
    </row>
    <row r="746" spans="1:11" ht="26.4" customHeight="1">
      <c r="A746" s="121" t="s">
        <v>383</v>
      </c>
      <c r="B746" s="135" t="s">
        <v>598</v>
      </c>
      <c r="C746" s="121" t="s">
        <v>14</v>
      </c>
      <c r="D746" s="121" t="s">
        <v>599</v>
      </c>
      <c r="E746" s="304" t="s">
        <v>386</v>
      </c>
      <c r="F746" s="304"/>
      <c r="G746" s="122" t="s">
        <v>448</v>
      </c>
      <c r="H746" s="123">
        <v>1.24E-2</v>
      </c>
      <c r="I746" s="124">
        <v>22</v>
      </c>
      <c r="J746" s="124">
        <v>0.27</v>
      </c>
      <c r="K746" t="str">
        <f t="shared" si="11"/>
        <v/>
      </c>
    </row>
    <row r="747" spans="1:11" ht="26.4">
      <c r="A747" s="125"/>
      <c r="B747" s="125"/>
      <c r="C747" s="125"/>
      <c r="D747" s="125"/>
      <c r="E747" s="125" t="s">
        <v>982</v>
      </c>
      <c r="F747" s="126">
        <v>3.98</v>
      </c>
      <c r="G747" s="125" t="s">
        <v>983</v>
      </c>
      <c r="H747" s="126">
        <v>0</v>
      </c>
      <c r="I747" s="125" t="s">
        <v>393</v>
      </c>
      <c r="J747" s="126">
        <v>3.98</v>
      </c>
      <c r="K747" t="str">
        <f t="shared" si="11"/>
        <v/>
      </c>
    </row>
    <row r="748" spans="1:11" ht="26.4">
      <c r="A748" s="125"/>
      <c r="B748" s="125"/>
      <c r="C748" s="125"/>
      <c r="D748" s="125"/>
      <c r="E748" s="125" t="s">
        <v>984</v>
      </c>
      <c r="F748" s="126">
        <v>2.96</v>
      </c>
      <c r="G748" s="125"/>
      <c r="H748" s="305" t="s">
        <v>985</v>
      </c>
      <c r="I748" s="305"/>
      <c r="J748" s="126">
        <v>14.98</v>
      </c>
      <c r="K748" t="str">
        <f t="shared" si="11"/>
        <v/>
      </c>
    </row>
    <row r="749" spans="1:11" ht="39.6" customHeight="1" thickBot="1">
      <c r="A749" s="127"/>
      <c r="B749" s="127"/>
      <c r="C749" s="127"/>
      <c r="D749" s="127"/>
      <c r="E749" s="127"/>
      <c r="F749" s="127"/>
      <c r="G749" s="127" t="s">
        <v>986</v>
      </c>
      <c r="H749" s="128" t="s">
        <v>1469</v>
      </c>
      <c r="I749" s="127" t="s">
        <v>394</v>
      </c>
      <c r="J749" s="129">
        <v>2035.78</v>
      </c>
      <c r="K749" t="str">
        <f t="shared" si="11"/>
        <v/>
      </c>
    </row>
    <row r="750" spans="1:11" ht="14.4" customHeight="1" thickTop="1">
      <c r="A750" s="130"/>
      <c r="B750" s="130"/>
      <c r="C750" s="130"/>
      <c r="D750" s="130"/>
      <c r="E750" s="130"/>
      <c r="F750" s="130"/>
      <c r="G750" s="130"/>
      <c r="H750" s="130"/>
      <c r="I750" s="130"/>
      <c r="J750" s="130"/>
      <c r="K750" t="str">
        <f t="shared" si="11"/>
        <v>FALSO</v>
      </c>
    </row>
    <row r="751" spans="1:11" ht="39.6" customHeight="1">
      <c r="A751" s="110" t="s">
        <v>1223</v>
      </c>
      <c r="B751" s="111" t="s">
        <v>3</v>
      </c>
      <c r="C751" s="110" t="s">
        <v>4</v>
      </c>
      <c r="D751" s="110" t="s">
        <v>5</v>
      </c>
      <c r="E751" s="307" t="s">
        <v>373</v>
      </c>
      <c r="F751" s="307"/>
      <c r="G751" s="112" t="s">
        <v>6</v>
      </c>
      <c r="H751" s="111" t="s">
        <v>7</v>
      </c>
      <c r="I751" s="111" t="s">
        <v>8</v>
      </c>
      <c r="J751" s="111" t="s">
        <v>9</v>
      </c>
      <c r="K751" t="str">
        <f t="shared" si="11"/>
        <v/>
      </c>
    </row>
    <row r="752" spans="1:11" ht="14.4" customHeight="1">
      <c r="A752" s="113" t="s">
        <v>374</v>
      </c>
      <c r="B752" s="133" t="s">
        <v>288</v>
      </c>
      <c r="C752" s="113" t="s">
        <v>14</v>
      </c>
      <c r="D752" s="113" t="s">
        <v>289</v>
      </c>
      <c r="E752" s="306" t="s">
        <v>1427</v>
      </c>
      <c r="F752" s="306"/>
      <c r="G752" s="114" t="s">
        <v>12</v>
      </c>
      <c r="H752" s="115">
        <v>1</v>
      </c>
      <c r="I752" s="116">
        <v>52.06</v>
      </c>
      <c r="J752" s="116">
        <v>52.06</v>
      </c>
      <c r="K752" t="str">
        <f t="shared" si="11"/>
        <v/>
      </c>
    </row>
    <row r="753" spans="1:11" ht="26.4" customHeight="1">
      <c r="A753" s="117" t="s">
        <v>375</v>
      </c>
      <c r="B753" s="134" t="s">
        <v>506</v>
      </c>
      <c r="C753" s="117" t="s">
        <v>14</v>
      </c>
      <c r="D753" s="117" t="s">
        <v>460</v>
      </c>
      <c r="E753" s="303" t="s">
        <v>1365</v>
      </c>
      <c r="F753" s="303"/>
      <c r="G753" s="118" t="s">
        <v>378</v>
      </c>
      <c r="H753" s="119">
        <v>1.0530999999999999</v>
      </c>
      <c r="I753" s="120">
        <v>30.2</v>
      </c>
      <c r="J753" s="120">
        <v>31.8</v>
      </c>
      <c r="K753" t="str">
        <f t="shared" si="11"/>
        <v/>
      </c>
    </row>
    <row r="754" spans="1:11" ht="14.4" customHeight="1">
      <c r="A754" s="121" t="s">
        <v>383</v>
      </c>
      <c r="B754" s="135" t="s">
        <v>600</v>
      </c>
      <c r="C754" s="121" t="s">
        <v>14</v>
      </c>
      <c r="D754" s="121" t="s">
        <v>601</v>
      </c>
      <c r="E754" s="304" t="s">
        <v>386</v>
      </c>
      <c r="F754" s="304"/>
      <c r="G754" s="122" t="s">
        <v>448</v>
      </c>
      <c r="H754" s="123">
        <v>0.41339999999999999</v>
      </c>
      <c r="I754" s="124">
        <v>42.44</v>
      </c>
      <c r="J754" s="124">
        <v>17.54</v>
      </c>
      <c r="K754" t="str">
        <f t="shared" si="11"/>
        <v/>
      </c>
    </row>
    <row r="755" spans="1:11">
      <c r="A755" s="121" t="s">
        <v>383</v>
      </c>
      <c r="B755" s="135" t="s">
        <v>598</v>
      </c>
      <c r="C755" s="121" t="s">
        <v>14</v>
      </c>
      <c r="D755" s="121" t="s">
        <v>599</v>
      </c>
      <c r="E755" s="304" t="s">
        <v>386</v>
      </c>
      <c r="F755" s="304"/>
      <c r="G755" s="122" t="s">
        <v>448</v>
      </c>
      <c r="H755" s="123">
        <v>0.124</v>
      </c>
      <c r="I755" s="124">
        <v>22</v>
      </c>
      <c r="J755" s="124">
        <v>2.72</v>
      </c>
      <c r="K755" t="str">
        <f t="shared" si="11"/>
        <v/>
      </c>
    </row>
    <row r="756" spans="1:11" ht="26.4" customHeight="1">
      <c r="A756" s="125"/>
      <c r="B756" s="125"/>
      <c r="C756" s="125"/>
      <c r="D756" s="125"/>
      <c r="E756" s="125" t="s">
        <v>982</v>
      </c>
      <c r="F756" s="126">
        <v>19.53</v>
      </c>
      <c r="G756" s="125" t="s">
        <v>983</v>
      </c>
      <c r="H756" s="126">
        <v>0</v>
      </c>
      <c r="I756" s="125" t="s">
        <v>393</v>
      </c>
      <c r="J756" s="126">
        <v>19.53</v>
      </c>
      <c r="K756" t="str">
        <f t="shared" si="11"/>
        <v/>
      </c>
    </row>
    <row r="757" spans="1:11" ht="14.4" customHeight="1">
      <c r="A757" s="125"/>
      <c r="B757" s="125"/>
      <c r="C757" s="125"/>
      <c r="D757" s="125"/>
      <c r="E757" s="125" t="s">
        <v>984</v>
      </c>
      <c r="F757" s="126">
        <v>12.84</v>
      </c>
      <c r="G757" s="125"/>
      <c r="H757" s="305" t="s">
        <v>985</v>
      </c>
      <c r="I757" s="305"/>
      <c r="J757" s="126">
        <v>64.900000000000006</v>
      </c>
      <c r="K757" t="str">
        <f t="shared" si="11"/>
        <v/>
      </c>
    </row>
    <row r="758" spans="1:11" ht="26.4" customHeight="1" thickBot="1">
      <c r="A758" s="127"/>
      <c r="B758" s="127"/>
      <c r="C758" s="127"/>
      <c r="D758" s="127"/>
      <c r="E758" s="127"/>
      <c r="F758" s="127"/>
      <c r="G758" s="127" t="s">
        <v>986</v>
      </c>
      <c r="H758" s="128" t="s">
        <v>1225</v>
      </c>
      <c r="I758" s="127" t="s">
        <v>394</v>
      </c>
      <c r="J758" s="129">
        <v>3115.2</v>
      </c>
      <c r="K758" t="str">
        <f t="shared" si="11"/>
        <v/>
      </c>
    </row>
    <row r="759" spans="1:11" ht="14.4" customHeight="1" thickTop="1">
      <c r="A759" s="130"/>
      <c r="B759" s="130"/>
      <c r="C759" s="130"/>
      <c r="D759" s="130"/>
      <c r="E759" s="130"/>
      <c r="F759" s="130"/>
      <c r="G759" s="130"/>
      <c r="H759" s="130"/>
      <c r="I759" s="130"/>
      <c r="J759" s="130"/>
      <c r="K759" t="str">
        <f t="shared" si="11"/>
        <v>FALSO</v>
      </c>
    </row>
    <row r="760" spans="1:11" ht="14.4" customHeight="1">
      <c r="A760" s="107" t="s">
        <v>1057</v>
      </c>
      <c r="B760" s="107"/>
      <c r="C760" s="107"/>
      <c r="D760" s="107" t="s">
        <v>946</v>
      </c>
      <c r="E760" s="107"/>
      <c r="F760" s="314"/>
      <c r="G760" s="314"/>
      <c r="H760" s="108"/>
      <c r="I760" s="107"/>
      <c r="J760" s="109">
        <v>328488.32000000001</v>
      </c>
      <c r="K760" t="str">
        <f t="shared" si="11"/>
        <v/>
      </c>
    </row>
    <row r="761" spans="1:11">
      <c r="A761" s="107" t="s">
        <v>1058</v>
      </c>
      <c r="B761" s="107"/>
      <c r="C761" s="107"/>
      <c r="D761" s="107" t="s">
        <v>1286</v>
      </c>
      <c r="E761" s="107"/>
      <c r="F761" s="314"/>
      <c r="G761" s="314"/>
      <c r="H761" s="108"/>
      <c r="I761" s="107"/>
      <c r="J761" s="109">
        <v>160921.03</v>
      </c>
      <c r="K761" t="str">
        <f t="shared" si="11"/>
        <v/>
      </c>
    </row>
    <row r="762" spans="1:11">
      <c r="A762" s="110" t="s">
        <v>1059</v>
      </c>
      <c r="B762" s="111" t="s">
        <v>3</v>
      </c>
      <c r="C762" s="110" t="s">
        <v>4</v>
      </c>
      <c r="D762" s="110" t="s">
        <v>5</v>
      </c>
      <c r="E762" s="307" t="s">
        <v>373</v>
      </c>
      <c r="F762" s="307"/>
      <c r="G762" s="112" t="s">
        <v>6</v>
      </c>
      <c r="H762" s="111" t="s">
        <v>7</v>
      </c>
      <c r="I762" s="111" t="s">
        <v>8</v>
      </c>
      <c r="J762" s="111" t="s">
        <v>9</v>
      </c>
      <c r="K762" t="str">
        <f t="shared" si="11"/>
        <v/>
      </c>
    </row>
    <row r="763" spans="1:11" ht="14.4" customHeight="1">
      <c r="A763" s="113" t="s">
        <v>374</v>
      </c>
      <c r="B763" s="133" t="s">
        <v>347</v>
      </c>
      <c r="C763" s="113" t="s">
        <v>14</v>
      </c>
      <c r="D763" s="113" t="s">
        <v>368</v>
      </c>
      <c r="E763" s="306" t="s">
        <v>1470</v>
      </c>
      <c r="F763" s="306"/>
      <c r="G763" s="114" t="s">
        <v>21</v>
      </c>
      <c r="H763" s="115">
        <v>1</v>
      </c>
      <c r="I763" s="116">
        <v>934.74</v>
      </c>
      <c r="J763" s="116">
        <v>934.74</v>
      </c>
      <c r="K763" t="str">
        <f t="shared" si="11"/>
        <v/>
      </c>
    </row>
    <row r="764" spans="1:11" ht="14.4" customHeight="1">
      <c r="A764" s="117" t="s">
        <v>375</v>
      </c>
      <c r="B764" s="134" t="s">
        <v>418</v>
      </c>
      <c r="C764" s="117" t="s">
        <v>14</v>
      </c>
      <c r="D764" s="117" t="s">
        <v>419</v>
      </c>
      <c r="E764" s="303" t="s">
        <v>1365</v>
      </c>
      <c r="F764" s="303"/>
      <c r="G764" s="118" t="s">
        <v>378</v>
      </c>
      <c r="H764" s="119">
        <v>0.156</v>
      </c>
      <c r="I764" s="120">
        <v>28.51</v>
      </c>
      <c r="J764" s="120">
        <v>4.4400000000000004</v>
      </c>
      <c r="K764" t="str">
        <f t="shared" si="11"/>
        <v/>
      </c>
    </row>
    <row r="765" spans="1:11" ht="14.4" customHeight="1">
      <c r="A765" s="117" t="s">
        <v>375</v>
      </c>
      <c r="B765" s="134" t="s">
        <v>381</v>
      </c>
      <c r="C765" s="117" t="s">
        <v>14</v>
      </c>
      <c r="D765" s="117" t="s">
        <v>382</v>
      </c>
      <c r="E765" s="303" t="s">
        <v>1365</v>
      </c>
      <c r="F765" s="303"/>
      <c r="G765" s="118" t="s">
        <v>378</v>
      </c>
      <c r="H765" s="119">
        <v>1.7827999999999999</v>
      </c>
      <c r="I765" s="120">
        <v>23.48</v>
      </c>
      <c r="J765" s="120">
        <v>41.86</v>
      </c>
      <c r="K765" t="str">
        <f t="shared" si="11"/>
        <v/>
      </c>
    </row>
    <row r="766" spans="1:11" ht="14.4" customHeight="1">
      <c r="A766" s="117" t="s">
        <v>375</v>
      </c>
      <c r="B766" s="134" t="s">
        <v>376</v>
      </c>
      <c r="C766" s="117" t="s">
        <v>14</v>
      </c>
      <c r="D766" s="117" t="s">
        <v>377</v>
      </c>
      <c r="E766" s="303" t="s">
        <v>1365</v>
      </c>
      <c r="F766" s="303"/>
      <c r="G766" s="118" t="s">
        <v>378</v>
      </c>
      <c r="H766" s="119">
        <v>1.6268</v>
      </c>
      <c r="I766" s="120">
        <v>28.12</v>
      </c>
      <c r="J766" s="120">
        <v>45.74</v>
      </c>
      <c r="K766" t="str">
        <f t="shared" si="11"/>
        <v/>
      </c>
    </row>
    <row r="767" spans="1:11" ht="26.4">
      <c r="A767" s="121" t="s">
        <v>383</v>
      </c>
      <c r="B767" s="135" t="s">
        <v>520</v>
      </c>
      <c r="C767" s="121" t="s">
        <v>14</v>
      </c>
      <c r="D767" s="121" t="s">
        <v>521</v>
      </c>
      <c r="E767" s="304" t="s">
        <v>386</v>
      </c>
      <c r="F767" s="304"/>
      <c r="G767" s="122" t="s">
        <v>21</v>
      </c>
      <c r="H767" s="123">
        <v>1.2315</v>
      </c>
      <c r="I767" s="124">
        <v>657.5</v>
      </c>
      <c r="J767" s="124">
        <v>809.71</v>
      </c>
      <c r="K767" t="str">
        <f t="shared" si="11"/>
        <v/>
      </c>
    </row>
    <row r="768" spans="1:11" ht="26.4" customHeight="1">
      <c r="A768" s="121" t="s">
        <v>383</v>
      </c>
      <c r="B768" s="135" t="s">
        <v>389</v>
      </c>
      <c r="C768" s="121" t="s">
        <v>14</v>
      </c>
      <c r="D768" s="121" t="s">
        <v>390</v>
      </c>
      <c r="E768" s="304" t="s">
        <v>386</v>
      </c>
      <c r="F768" s="304"/>
      <c r="G768" s="122" t="s">
        <v>16</v>
      </c>
      <c r="H768" s="123">
        <v>3.125</v>
      </c>
      <c r="I768" s="124">
        <v>5.72</v>
      </c>
      <c r="J768" s="124">
        <v>17.87</v>
      </c>
      <c r="K768" t="str">
        <f t="shared" si="11"/>
        <v/>
      </c>
    </row>
    <row r="769" spans="1:11" ht="26.4" customHeight="1">
      <c r="A769" s="121" t="s">
        <v>383</v>
      </c>
      <c r="B769" s="135" t="s">
        <v>451</v>
      </c>
      <c r="C769" s="121" t="s">
        <v>14</v>
      </c>
      <c r="D769" s="121" t="s">
        <v>452</v>
      </c>
      <c r="E769" s="304" t="s">
        <v>386</v>
      </c>
      <c r="F769" s="304"/>
      <c r="G769" s="122" t="s">
        <v>16</v>
      </c>
      <c r="H769" s="123">
        <v>2.5</v>
      </c>
      <c r="I769" s="124">
        <v>3.95</v>
      </c>
      <c r="J769" s="124">
        <v>9.8699999999999992</v>
      </c>
      <c r="K769" t="str">
        <f t="shared" si="11"/>
        <v/>
      </c>
    </row>
    <row r="770" spans="1:11" ht="14.4" customHeight="1">
      <c r="A770" s="121" t="s">
        <v>383</v>
      </c>
      <c r="B770" s="135" t="s">
        <v>446</v>
      </c>
      <c r="C770" s="121" t="s">
        <v>14</v>
      </c>
      <c r="D770" s="121" t="s">
        <v>447</v>
      </c>
      <c r="E770" s="304" t="s">
        <v>386</v>
      </c>
      <c r="F770" s="304"/>
      <c r="G770" s="122" t="s">
        <v>448</v>
      </c>
      <c r="H770" s="123">
        <v>2.1299999999999999E-2</v>
      </c>
      <c r="I770" s="124">
        <v>7.96</v>
      </c>
      <c r="J770" s="124">
        <v>0.16</v>
      </c>
      <c r="K770" t="str">
        <f t="shared" si="11"/>
        <v/>
      </c>
    </row>
    <row r="771" spans="1:11">
      <c r="A771" s="121" t="s">
        <v>383</v>
      </c>
      <c r="B771" s="135" t="s">
        <v>518</v>
      </c>
      <c r="C771" s="121" t="s">
        <v>14</v>
      </c>
      <c r="D771" s="121" t="s">
        <v>519</v>
      </c>
      <c r="E771" s="304" t="s">
        <v>386</v>
      </c>
      <c r="F771" s="304"/>
      <c r="G771" s="122" t="s">
        <v>22</v>
      </c>
      <c r="H771" s="123">
        <v>0.2994</v>
      </c>
      <c r="I771" s="124">
        <v>17.02</v>
      </c>
      <c r="J771" s="124">
        <v>5.09</v>
      </c>
      <c r="K771" t="str">
        <f t="shared" si="11"/>
        <v/>
      </c>
    </row>
    <row r="772" spans="1:11" ht="14.4" customHeight="1">
      <c r="A772" s="125"/>
      <c r="B772" s="125"/>
      <c r="C772" s="125"/>
      <c r="D772" s="125"/>
      <c r="E772" s="125" t="s">
        <v>982</v>
      </c>
      <c r="F772" s="126">
        <v>57.47</v>
      </c>
      <c r="G772" s="125" t="s">
        <v>983</v>
      </c>
      <c r="H772" s="126">
        <v>0</v>
      </c>
      <c r="I772" s="125" t="s">
        <v>393</v>
      </c>
      <c r="J772" s="126">
        <v>57.47</v>
      </c>
      <c r="K772" t="str">
        <f t="shared" si="11"/>
        <v/>
      </c>
    </row>
    <row r="773" spans="1:11" ht="26.4">
      <c r="A773" s="125"/>
      <c r="B773" s="125"/>
      <c r="C773" s="125"/>
      <c r="D773" s="125"/>
      <c r="E773" s="125" t="s">
        <v>984</v>
      </c>
      <c r="F773" s="126">
        <v>230.51</v>
      </c>
      <c r="G773" s="125"/>
      <c r="H773" s="305" t="s">
        <v>985</v>
      </c>
      <c r="I773" s="305"/>
      <c r="J773" s="126">
        <v>1165.25</v>
      </c>
      <c r="K773" t="str">
        <f t="shared" si="11"/>
        <v/>
      </c>
    </row>
    <row r="774" spans="1:11" ht="15" thickBot="1">
      <c r="A774" s="127"/>
      <c r="B774" s="127"/>
      <c r="C774" s="127"/>
      <c r="D774" s="127"/>
      <c r="E774" s="127"/>
      <c r="F774" s="127"/>
      <c r="G774" s="127" t="s">
        <v>986</v>
      </c>
      <c r="H774" s="128" t="s">
        <v>1471</v>
      </c>
      <c r="I774" s="127" t="s">
        <v>394</v>
      </c>
      <c r="J774" s="129">
        <v>160921.03</v>
      </c>
      <c r="K774" t="str">
        <f t="shared" si="11"/>
        <v/>
      </c>
    </row>
    <row r="775" spans="1:11" ht="15" thickTop="1">
      <c r="A775" s="130"/>
      <c r="B775" s="130"/>
      <c r="C775" s="130"/>
      <c r="D775" s="130"/>
      <c r="E775" s="130"/>
      <c r="F775" s="130"/>
      <c r="G775" s="130"/>
      <c r="H775" s="130"/>
      <c r="I775" s="130"/>
      <c r="J775" s="130"/>
      <c r="K775" t="str">
        <f t="shared" si="11"/>
        <v>FALSO</v>
      </c>
    </row>
    <row r="776" spans="1:11">
      <c r="A776" s="107" t="s">
        <v>1060</v>
      </c>
      <c r="B776" s="107"/>
      <c r="C776" s="107"/>
      <c r="D776" s="107" t="s">
        <v>948</v>
      </c>
      <c r="E776" s="107"/>
      <c r="F776" s="314"/>
      <c r="G776" s="314"/>
      <c r="H776" s="108"/>
      <c r="I776" s="107"/>
      <c r="J776" s="109">
        <v>54702.6</v>
      </c>
      <c r="K776" t="str">
        <f t="shared" si="11"/>
        <v/>
      </c>
    </row>
    <row r="777" spans="1:11" ht="27" customHeight="1">
      <c r="A777" s="110" t="s">
        <v>1061</v>
      </c>
      <c r="B777" s="111" t="s">
        <v>3</v>
      </c>
      <c r="C777" s="110" t="s">
        <v>4</v>
      </c>
      <c r="D777" s="110" t="s">
        <v>5</v>
      </c>
      <c r="E777" s="307" t="s">
        <v>373</v>
      </c>
      <c r="F777" s="307"/>
      <c r="G777" s="112" t="s">
        <v>6</v>
      </c>
      <c r="H777" s="111" t="s">
        <v>7</v>
      </c>
      <c r="I777" s="111" t="s">
        <v>8</v>
      </c>
      <c r="J777" s="111" t="s">
        <v>9</v>
      </c>
      <c r="K777" t="str">
        <f t="shared" si="11"/>
        <v/>
      </c>
    </row>
    <row r="778" spans="1:11" ht="15" customHeight="1">
      <c r="A778" s="113" t="s">
        <v>374</v>
      </c>
      <c r="B778" s="133" t="s">
        <v>347</v>
      </c>
      <c r="C778" s="113" t="s">
        <v>14</v>
      </c>
      <c r="D778" s="113" t="s">
        <v>368</v>
      </c>
      <c r="E778" s="306" t="s">
        <v>1470</v>
      </c>
      <c r="F778" s="306"/>
      <c r="G778" s="114" t="s">
        <v>21</v>
      </c>
      <c r="H778" s="115">
        <v>1</v>
      </c>
      <c r="I778" s="116">
        <v>934.74</v>
      </c>
      <c r="J778" s="116">
        <v>934.74</v>
      </c>
      <c r="K778" t="str">
        <f t="shared" si="11"/>
        <v/>
      </c>
    </row>
    <row r="779" spans="1:11" ht="26.4" customHeight="1">
      <c r="A779" s="117" t="s">
        <v>375</v>
      </c>
      <c r="B779" s="134" t="s">
        <v>418</v>
      </c>
      <c r="C779" s="117" t="s">
        <v>14</v>
      </c>
      <c r="D779" s="117" t="s">
        <v>419</v>
      </c>
      <c r="E779" s="303" t="s">
        <v>1365</v>
      </c>
      <c r="F779" s="303"/>
      <c r="G779" s="118" t="s">
        <v>378</v>
      </c>
      <c r="H779" s="119">
        <v>0.156</v>
      </c>
      <c r="I779" s="120">
        <v>28.51</v>
      </c>
      <c r="J779" s="120">
        <v>4.4400000000000004</v>
      </c>
      <c r="K779" t="str">
        <f t="shared" si="11"/>
        <v/>
      </c>
    </row>
    <row r="780" spans="1:11" ht="26.4" customHeight="1">
      <c r="A780" s="117" t="s">
        <v>375</v>
      </c>
      <c r="B780" s="134" t="s">
        <v>381</v>
      </c>
      <c r="C780" s="117" t="s">
        <v>14</v>
      </c>
      <c r="D780" s="117" t="s">
        <v>382</v>
      </c>
      <c r="E780" s="303" t="s">
        <v>1365</v>
      </c>
      <c r="F780" s="303"/>
      <c r="G780" s="118" t="s">
        <v>378</v>
      </c>
      <c r="H780" s="119">
        <v>1.7827999999999999</v>
      </c>
      <c r="I780" s="120">
        <v>23.48</v>
      </c>
      <c r="J780" s="120">
        <v>41.86</v>
      </c>
      <c r="K780" t="str">
        <f t="shared" si="11"/>
        <v/>
      </c>
    </row>
    <row r="781" spans="1:11" ht="14.4" customHeight="1">
      <c r="A781" s="117" t="s">
        <v>375</v>
      </c>
      <c r="B781" s="134" t="s">
        <v>376</v>
      </c>
      <c r="C781" s="117" t="s">
        <v>14</v>
      </c>
      <c r="D781" s="117" t="s">
        <v>377</v>
      </c>
      <c r="E781" s="303" t="s">
        <v>1365</v>
      </c>
      <c r="F781" s="303"/>
      <c r="G781" s="118" t="s">
        <v>378</v>
      </c>
      <c r="H781" s="119">
        <v>1.6268</v>
      </c>
      <c r="I781" s="120">
        <v>28.12</v>
      </c>
      <c r="J781" s="120">
        <v>45.74</v>
      </c>
      <c r="K781" t="str">
        <f t="shared" si="11"/>
        <v/>
      </c>
    </row>
    <row r="782" spans="1:11" ht="26.4" customHeight="1">
      <c r="A782" s="121" t="s">
        <v>383</v>
      </c>
      <c r="B782" s="135" t="s">
        <v>520</v>
      </c>
      <c r="C782" s="121" t="s">
        <v>14</v>
      </c>
      <c r="D782" s="121" t="s">
        <v>521</v>
      </c>
      <c r="E782" s="304" t="s">
        <v>386</v>
      </c>
      <c r="F782" s="304"/>
      <c r="G782" s="122" t="s">
        <v>21</v>
      </c>
      <c r="H782" s="123">
        <v>1.2315</v>
      </c>
      <c r="I782" s="124">
        <v>657.5</v>
      </c>
      <c r="J782" s="124">
        <v>809.71</v>
      </c>
      <c r="K782" t="str">
        <f t="shared" si="11"/>
        <v/>
      </c>
    </row>
    <row r="783" spans="1:11" ht="14.4" customHeight="1">
      <c r="A783" s="121" t="s">
        <v>383</v>
      </c>
      <c r="B783" s="135" t="s">
        <v>389</v>
      </c>
      <c r="C783" s="121" t="s">
        <v>14</v>
      </c>
      <c r="D783" s="121" t="s">
        <v>390</v>
      </c>
      <c r="E783" s="304" t="s">
        <v>386</v>
      </c>
      <c r="F783" s="304"/>
      <c r="G783" s="122" t="s">
        <v>16</v>
      </c>
      <c r="H783" s="123">
        <v>3.125</v>
      </c>
      <c r="I783" s="124">
        <v>5.72</v>
      </c>
      <c r="J783" s="124">
        <v>17.87</v>
      </c>
      <c r="K783" t="str">
        <f t="shared" si="11"/>
        <v/>
      </c>
    </row>
    <row r="784" spans="1:11" ht="14.4" customHeight="1">
      <c r="A784" s="121" t="s">
        <v>383</v>
      </c>
      <c r="B784" s="135" t="s">
        <v>451</v>
      </c>
      <c r="C784" s="121" t="s">
        <v>14</v>
      </c>
      <c r="D784" s="121" t="s">
        <v>452</v>
      </c>
      <c r="E784" s="304" t="s">
        <v>386</v>
      </c>
      <c r="F784" s="304"/>
      <c r="G784" s="122" t="s">
        <v>16</v>
      </c>
      <c r="H784" s="123">
        <v>2.5</v>
      </c>
      <c r="I784" s="124">
        <v>3.95</v>
      </c>
      <c r="J784" s="124">
        <v>9.8699999999999992</v>
      </c>
      <c r="K784" t="str">
        <f t="shared" ref="K784:K847" si="12">IF(J784=0,"FALSO","")</f>
        <v/>
      </c>
    </row>
    <row r="785" spans="1:11" ht="26.4" customHeight="1">
      <c r="A785" s="121" t="s">
        <v>383</v>
      </c>
      <c r="B785" s="135" t="s">
        <v>446</v>
      </c>
      <c r="C785" s="121" t="s">
        <v>14</v>
      </c>
      <c r="D785" s="121" t="s">
        <v>447</v>
      </c>
      <c r="E785" s="304" t="s">
        <v>386</v>
      </c>
      <c r="F785" s="304"/>
      <c r="G785" s="122" t="s">
        <v>448</v>
      </c>
      <c r="H785" s="123">
        <v>2.1299999999999999E-2</v>
      </c>
      <c r="I785" s="124">
        <v>7.96</v>
      </c>
      <c r="J785" s="124">
        <v>0.16</v>
      </c>
      <c r="K785" t="str">
        <f t="shared" si="12"/>
        <v/>
      </c>
    </row>
    <row r="786" spans="1:11" ht="26.4" customHeight="1">
      <c r="A786" s="121" t="s">
        <v>383</v>
      </c>
      <c r="B786" s="135" t="s">
        <v>518</v>
      </c>
      <c r="C786" s="121" t="s">
        <v>14</v>
      </c>
      <c r="D786" s="121" t="s">
        <v>519</v>
      </c>
      <c r="E786" s="304" t="s">
        <v>386</v>
      </c>
      <c r="F786" s="304"/>
      <c r="G786" s="122" t="s">
        <v>22</v>
      </c>
      <c r="H786" s="123">
        <v>0.2994</v>
      </c>
      <c r="I786" s="124">
        <v>17.02</v>
      </c>
      <c r="J786" s="124">
        <v>5.09</v>
      </c>
      <c r="K786" t="str">
        <f t="shared" si="12"/>
        <v/>
      </c>
    </row>
    <row r="787" spans="1:11" ht="26.4" customHeight="1">
      <c r="A787" s="125"/>
      <c r="B787" s="125"/>
      <c r="C787" s="125"/>
      <c r="D787" s="125"/>
      <c r="E787" s="125" t="s">
        <v>982</v>
      </c>
      <c r="F787" s="126">
        <v>57.47</v>
      </c>
      <c r="G787" s="125" t="s">
        <v>983</v>
      </c>
      <c r="H787" s="126">
        <v>0</v>
      </c>
      <c r="I787" s="125" t="s">
        <v>393</v>
      </c>
      <c r="J787" s="126">
        <v>57.47</v>
      </c>
      <c r="K787" t="str">
        <f t="shared" si="12"/>
        <v/>
      </c>
    </row>
    <row r="788" spans="1:11" ht="26.4" customHeight="1">
      <c r="A788" s="125"/>
      <c r="B788" s="125"/>
      <c r="C788" s="125"/>
      <c r="D788" s="125"/>
      <c r="E788" s="125" t="s">
        <v>984</v>
      </c>
      <c r="F788" s="126">
        <v>230.51</v>
      </c>
      <c r="G788" s="125"/>
      <c r="H788" s="305" t="s">
        <v>985</v>
      </c>
      <c r="I788" s="305"/>
      <c r="J788" s="126">
        <v>1165.25</v>
      </c>
      <c r="K788" t="str">
        <f t="shared" si="12"/>
        <v/>
      </c>
    </row>
    <row r="789" spans="1:11" ht="27" customHeight="1" thickBot="1">
      <c r="A789" s="127"/>
      <c r="B789" s="127"/>
      <c r="C789" s="127"/>
      <c r="D789" s="127"/>
      <c r="E789" s="127"/>
      <c r="F789" s="127"/>
      <c r="G789" s="127" t="s">
        <v>986</v>
      </c>
      <c r="H789" s="128" t="s">
        <v>1472</v>
      </c>
      <c r="I789" s="127" t="s">
        <v>394</v>
      </c>
      <c r="J789" s="129">
        <v>33209.629999999997</v>
      </c>
      <c r="K789" t="str">
        <f t="shared" si="12"/>
        <v/>
      </c>
    </row>
    <row r="790" spans="1:11" ht="15" thickTop="1">
      <c r="A790" s="130"/>
      <c r="B790" s="130"/>
      <c r="C790" s="130"/>
      <c r="D790" s="130"/>
      <c r="E790" s="130"/>
      <c r="F790" s="130"/>
      <c r="G790" s="130"/>
      <c r="H790" s="130"/>
      <c r="I790" s="130"/>
      <c r="J790" s="130"/>
      <c r="K790" t="str">
        <f t="shared" si="12"/>
        <v>FALSO</v>
      </c>
    </row>
    <row r="791" spans="1:11">
      <c r="A791" s="110" t="s">
        <v>1287</v>
      </c>
      <c r="B791" s="111" t="s">
        <v>3</v>
      </c>
      <c r="C791" s="110" t="s">
        <v>4</v>
      </c>
      <c r="D791" s="110" t="s">
        <v>5</v>
      </c>
      <c r="E791" s="307" t="s">
        <v>373</v>
      </c>
      <c r="F791" s="307"/>
      <c r="G791" s="112" t="s">
        <v>6</v>
      </c>
      <c r="H791" s="111" t="s">
        <v>7</v>
      </c>
      <c r="I791" s="111" t="s">
        <v>8</v>
      </c>
      <c r="J791" s="111" t="s">
        <v>9</v>
      </c>
      <c r="K791" t="str">
        <f t="shared" si="12"/>
        <v/>
      </c>
    </row>
    <row r="792" spans="1:11" ht="26.4" customHeight="1">
      <c r="A792" s="113" t="s">
        <v>374</v>
      </c>
      <c r="B792" s="133" t="s">
        <v>1288</v>
      </c>
      <c r="C792" s="113" t="s">
        <v>13</v>
      </c>
      <c r="D792" s="113" t="s">
        <v>1289</v>
      </c>
      <c r="E792" s="306" t="s">
        <v>529</v>
      </c>
      <c r="F792" s="306"/>
      <c r="G792" s="114" t="s">
        <v>16</v>
      </c>
      <c r="H792" s="115">
        <v>1</v>
      </c>
      <c r="I792" s="116">
        <v>27.51</v>
      </c>
      <c r="J792" s="116">
        <v>27.51</v>
      </c>
      <c r="K792" t="str">
        <f t="shared" si="12"/>
        <v/>
      </c>
    </row>
    <row r="793" spans="1:11" ht="26.4" customHeight="1">
      <c r="A793" s="117" t="s">
        <v>375</v>
      </c>
      <c r="B793" s="134" t="s">
        <v>418</v>
      </c>
      <c r="C793" s="117" t="s">
        <v>14</v>
      </c>
      <c r="D793" s="117" t="s">
        <v>419</v>
      </c>
      <c r="E793" s="303" t="s">
        <v>1365</v>
      </c>
      <c r="F793" s="303"/>
      <c r="G793" s="118" t="s">
        <v>378</v>
      </c>
      <c r="H793" s="119">
        <v>0.15</v>
      </c>
      <c r="I793" s="120">
        <v>28.51</v>
      </c>
      <c r="J793" s="120">
        <v>4.2699999999999996</v>
      </c>
      <c r="K793" t="str">
        <f t="shared" si="12"/>
        <v/>
      </c>
    </row>
    <row r="794" spans="1:11" ht="14.4" customHeight="1">
      <c r="A794" s="117" t="s">
        <v>375</v>
      </c>
      <c r="B794" s="134" t="s">
        <v>381</v>
      </c>
      <c r="C794" s="117" t="s">
        <v>14</v>
      </c>
      <c r="D794" s="117" t="s">
        <v>382</v>
      </c>
      <c r="E794" s="303" t="s">
        <v>1365</v>
      </c>
      <c r="F794" s="303"/>
      <c r="G794" s="118" t="s">
        <v>378</v>
      </c>
      <c r="H794" s="119">
        <v>0.35</v>
      </c>
      <c r="I794" s="120">
        <v>23.48</v>
      </c>
      <c r="J794" s="120">
        <v>8.2100000000000009</v>
      </c>
      <c r="K794" t="str">
        <f t="shared" si="12"/>
        <v/>
      </c>
    </row>
    <row r="795" spans="1:11" ht="26.4" customHeight="1">
      <c r="A795" s="117" t="s">
        <v>375</v>
      </c>
      <c r="B795" s="134" t="s">
        <v>1324</v>
      </c>
      <c r="C795" s="117" t="s">
        <v>14</v>
      </c>
      <c r="D795" s="117" t="s">
        <v>1325</v>
      </c>
      <c r="E795" s="303" t="s">
        <v>1429</v>
      </c>
      <c r="F795" s="303"/>
      <c r="G795" s="118" t="s">
        <v>21</v>
      </c>
      <c r="H795" s="119">
        <v>2E-3</v>
      </c>
      <c r="I795" s="120">
        <v>788.4</v>
      </c>
      <c r="J795" s="120">
        <v>1.57</v>
      </c>
      <c r="K795" t="str">
        <f t="shared" si="12"/>
        <v/>
      </c>
    </row>
    <row r="796" spans="1:11" ht="26.4" customHeight="1">
      <c r="A796" s="121" t="s">
        <v>383</v>
      </c>
      <c r="B796" s="135" t="s">
        <v>1326</v>
      </c>
      <c r="C796" s="121" t="s">
        <v>13</v>
      </c>
      <c r="D796" s="121" t="s">
        <v>1327</v>
      </c>
      <c r="E796" s="304" t="s">
        <v>386</v>
      </c>
      <c r="F796" s="304"/>
      <c r="G796" s="122" t="s">
        <v>21</v>
      </c>
      <c r="H796" s="123">
        <v>7.0000000000000001E-3</v>
      </c>
      <c r="I796" s="124">
        <v>45</v>
      </c>
      <c r="J796" s="124">
        <v>0.31</v>
      </c>
      <c r="K796" t="str">
        <f t="shared" si="12"/>
        <v/>
      </c>
    </row>
    <row r="797" spans="1:11" ht="26.4" customHeight="1">
      <c r="A797" s="121" t="s">
        <v>383</v>
      </c>
      <c r="B797" s="135" t="s">
        <v>520</v>
      </c>
      <c r="C797" s="121" t="s">
        <v>14</v>
      </c>
      <c r="D797" s="121" t="s">
        <v>521</v>
      </c>
      <c r="E797" s="304" t="s">
        <v>386</v>
      </c>
      <c r="F797" s="304"/>
      <c r="G797" s="122" t="s">
        <v>21</v>
      </c>
      <c r="H797" s="123">
        <v>0.02</v>
      </c>
      <c r="I797" s="124">
        <v>657.5</v>
      </c>
      <c r="J797" s="124">
        <v>13.15</v>
      </c>
      <c r="K797" t="str">
        <f t="shared" si="12"/>
        <v/>
      </c>
    </row>
    <row r="798" spans="1:11" ht="14.4" customHeight="1">
      <c r="A798" s="125"/>
      <c r="B798" s="125"/>
      <c r="C798" s="125"/>
      <c r="D798" s="125"/>
      <c r="E798" s="125" t="s">
        <v>982</v>
      </c>
      <c r="F798" s="126">
        <v>7.82</v>
      </c>
      <c r="G798" s="125" t="s">
        <v>983</v>
      </c>
      <c r="H798" s="126">
        <v>0</v>
      </c>
      <c r="I798" s="125" t="s">
        <v>393</v>
      </c>
      <c r="J798" s="126">
        <v>7.82</v>
      </c>
      <c r="K798" t="str">
        <f t="shared" si="12"/>
        <v/>
      </c>
    </row>
    <row r="799" spans="1:11" ht="14.4" customHeight="1">
      <c r="A799" s="125"/>
      <c r="B799" s="125"/>
      <c r="C799" s="125"/>
      <c r="D799" s="125"/>
      <c r="E799" s="125" t="s">
        <v>984</v>
      </c>
      <c r="F799" s="126">
        <v>6.78</v>
      </c>
      <c r="G799" s="125"/>
      <c r="H799" s="305" t="s">
        <v>985</v>
      </c>
      <c r="I799" s="305"/>
      <c r="J799" s="126">
        <v>34.29</v>
      </c>
      <c r="K799" t="str">
        <f t="shared" si="12"/>
        <v/>
      </c>
    </row>
    <row r="800" spans="1:11" ht="14.4" customHeight="1" thickBot="1">
      <c r="A800" s="127"/>
      <c r="B800" s="127"/>
      <c r="C800" s="127"/>
      <c r="D800" s="127"/>
      <c r="E800" s="127"/>
      <c r="F800" s="127"/>
      <c r="G800" s="127" t="s">
        <v>986</v>
      </c>
      <c r="H800" s="128" t="s">
        <v>1473</v>
      </c>
      <c r="I800" s="127" t="s">
        <v>394</v>
      </c>
      <c r="J800" s="129">
        <v>21492.97</v>
      </c>
      <c r="K800" t="str">
        <f t="shared" si="12"/>
        <v/>
      </c>
    </row>
    <row r="801" spans="1:11" ht="27" customHeight="1" thickTop="1">
      <c r="A801" s="130"/>
      <c r="B801" s="130"/>
      <c r="C801" s="130"/>
      <c r="D801" s="130"/>
      <c r="E801" s="130"/>
      <c r="F801" s="130"/>
      <c r="G801" s="130"/>
      <c r="H801" s="130"/>
      <c r="I801" s="130"/>
      <c r="J801" s="130"/>
      <c r="K801" t="str">
        <f t="shared" si="12"/>
        <v>FALSO</v>
      </c>
    </row>
    <row r="802" spans="1:11" ht="27" customHeight="1">
      <c r="A802" s="107" t="s">
        <v>1062</v>
      </c>
      <c r="B802" s="107"/>
      <c r="C802" s="107"/>
      <c r="D802" s="107" t="s">
        <v>1290</v>
      </c>
      <c r="E802" s="107"/>
      <c r="F802" s="314"/>
      <c r="G802" s="314"/>
      <c r="H802" s="108"/>
      <c r="I802" s="107"/>
      <c r="J802" s="109">
        <v>112864.69</v>
      </c>
      <c r="K802" t="str">
        <f t="shared" si="12"/>
        <v/>
      </c>
    </row>
    <row r="803" spans="1:11" ht="26.4" customHeight="1">
      <c r="A803" s="110" t="s">
        <v>1063</v>
      </c>
      <c r="B803" s="111" t="s">
        <v>3</v>
      </c>
      <c r="C803" s="110" t="s">
        <v>4</v>
      </c>
      <c r="D803" s="110" t="s">
        <v>5</v>
      </c>
      <c r="E803" s="307" t="s">
        <v>373</v>
      </c>
      <c r="F803" s="307"/>
      <c r="G803" s="112" t="s">
        <v>6</v>
      </c>
      <c r="H803" s="111" t="s">
        <v>7</v>
      </c>
      <c r="I803" s="111" t="s">
        <v>8</v>
      </c>
      <c r="J803" s="111" t="s">
        <v>9</v>
      </c>
      <c r="K803" t="str">
        <f t="shared" si="12"/>
        <v/>
      </c>
    </row>
    <row r="804" spans="1:11" ht="26.4" customHeight="1">
      <c r="A804" s="113" t="s">
        <v>374</v>
      </c>
      <c r="B804" s="133" t="s">
        <v>1064</v>
      </c>
      <c r="C804" s="113" t="s">
        <v>14</v>
      </c>
      <c r="D804" s="113" t="s">
        <v>970</v>
      </c>
      <c r="E804" s="306" t="s">
        <v>1456</v>
      </c>
      <c r="F804" s="306"/>
      <c r="G804" s="114" t="s">
        <v>16</v>
      </c>
      <c r="H804" s="115">
        <v>1</v>
      </c>
      <c r="I804" s="116">
        <v>9.6999999999999993</v>
      </c>
      <c r="J804" s="116">
        <v>9.6999999999999993</v>
      </c>
      <c r="K804" t="str">
        <f t="shared" si="12"/>
        <v/>
      </c>
    </row>
    <row r="805" spans="1:11" ht="14.4" customHeight="1">
      <c r="A805" s="117" t="s">
        <v>375</v>
      </c>
      <c r="B805" s="134" t="s">
        <v>530</v>
      </c>
      <c r="C805" s="117" t="s">
        <v>14</v>
      </c>
      <c r="D805" s="117" t="s">
        <v>1457</v>
      </c>
      <c r="E805" s="303" t="s">
        <v>1365</v>
      </c>
      <c r="F805" s="303"/>
      <c r="G805" s="118" t="s">
        <v>378</v>
      </c>
      <c r="H805" s="119">
        <v>7.6399999999999996E-2</v>
      </c>
      <c r="I805" s="120">
        <v>28.39</v>
      </c>
      <c r="J805" s="120">
        <v>2.16</v>
      </c>
      <c r="K805" t="str">
        <f t="shared" si="12"/>
        <v/>
      </c>
    </row>
    <row r="806" spans="1:11" ht="26.4" customHeight="1">
      <c r="A806" s="117" t="s">
        <v>375</v>
      </c>
      <c r="B806" s="134" t="s">
        <v>381</v>
      </c>
      <c r="C806" s="117" t="s">
        <v>14</v>
      </c>
      <c r="D806" s="117" t="s">
        <v>382</v>
      </c>
      <c r="E806" s="303" t="s">
        <v>1365</v>
      </c>
      <c r="F806" s="303"/>
      <c r="G806" s="118" t="s">
        <v>378</v>
      </c>
      <c r="H806" s="119">
        <v>2.9600000000000001E-2</v>
      </c>
      <c r="I806" s="120">
        <v>23.48</v>
      </c>
      <c r="J806" s="120">
        <v>0.69</v>
      </c>
      <c r="K806" t="str">
        <f t="shared" si="12"/>
        <v/>
      </c>
    </row>
    <row r="807" spans="1:11">
      <c r="A807" s="121" t="s">
        <v>383</v>
      </c>
      <c r="B807" s="135" t="s">
        <v>535</v>
      </c>
      <c r="C807" s="121" t="s">
        <v>14</v>
      </c>
      <c r="D807" s="121" t="s">
        <v>536</v>
      </c>
      <c r="E807" s="304" t="s">
        <v>386</v>
      </c>
      <c r="F807" s="304"/>
      <c r="G807" s="122" t="s">
        <v>22</v>
      </c>
      <c r="H807" s="123">
        <v>0.09</v>
      </c>
      <c r="I807" s="124">
        <v>5.28</v>
      </c>
      <c r="J807" s="124">
        <v>0.47</v>
      </c>
      <c r="K807" t="str">
        <f t="shared" si="12"/>
        <v/>
      </c>
    </row>
    <row r="808" spans="1:11" ht="26.4">
      <c r="A808" s="121" t="s">
        <v>383</v>
      </c>
      <c r="B808" s="135" t="s">
        <v>533</v>
      </c>
      <c r="C808" s="121" t="s">
        <v>14</v>
      </c>
      <c r="D808" s="121" t="s">
        <v>534</v>
      </c>
      <c r="E808" s="304" t="s">
        <v>386</v>
      </c>
      <c r="F808" s="304"/>
      <c r="G808" s="122" t="s">
        <v>12</v>
      </c>
      <c r="H808" s="123">
        <v>0.15</v>
      </c>
      <c r="I808" s="124">
        <v>38.74</v>
      </c>
      <c r="J808" s="124">
        <v>5.81</v>
      </c>
      <c r="K808" t="str">
        <f t="shared" si="12"/>
        <v/>
      </c>
    </row>
    <row r="809" spans="1:11" ht="26.4" customHeight="1">
      <c r="A809" s="121" t="s">
        <v>383</v>
      </c>
      <c r="B809" s="135" t="s">
        <v>531</v>
      </c>
      <c r="C809" s="121" t="s">
        <v>14</v>
      </c>
      <c r="D809" s="121" t="s">
        <v>532</v>
      </c>
      <c r="E809" s="304" t="s">
        <v>386</v>
      </c>
      <c r="F809" s="304"/>
      <c r="G809" s="122" t="s">
        <v>22</v>
      </c>
      <c r="H809" s="123">
        <v>0.63919999999999999</v>
      </c>
      <c r="I809" s="124">
        <v>0.9</v>
      </c>
      <c r="J809" s="124">
        <v>0.56999999999999995</v>
      </c>
      <c r="K809" t="str">
        <f t="shared" si="12"/>
        <v/>
      </c>
    </row>
    <row r="810" spans="1:11" ht="26.4" customHeight="1">
      <c r="A810" s="125"/>
      <c r="B810" s="125"/>
      <c r="C810" s="125"/>
      <c r="D810" s="125"/>
      <c r="E810" s="125" t="s">
        <v>982</v>
      </c>
      <c r="F810" s="126">
        <v>1.81</v>
      </c>
      <c r="G810" s="125" t="s">
        <v>983</v>
      </c>
      <c r="H810" s="126">
        <v>0</v>
      </c>
      <c r="I810" s="125" t="s">
        <v>393</v>
      </c>
      <c r="J810" s="126">
        <v>1.81</v>
      </c>
      <c r="K810" t="str">
        <f t="shared" si="12"/>
        <v/>
      </c>
    </row>
    <row r="811" spans="1:11" ht="26.4" customHeight="1">
      <c r="A811" s="125"/>
      <c r="B811" s="125"/>
      <c r="C811" s="125"/>
      <c r="D811" s="125"/>
      <c r="E811" s="125" t="s">
        <v>984</v>
      </c>
      <c r="F811" s="126">
        <v>2.39</v>
      </c>
      <c r="G811" s="125"/>
      <c r="H811" s="305" t="s">
        <v>985</v>
      </c>
      <c r="I811" s="305"/>
      <c r="J811" s="126">
        <v>12.09</v>
      </c>
      <c r="K811" t="str">
        <f t="shared" si="12"/>
        <v/>
      </c>
    </row>
    <row r="812" spans="1:11" ht="26.4" customHeight="1" thickBot="1">
      <c r="A812" s="127"/>
      <c r="B812" s="127"/>
      <c r="C812" s="127"/>
      <c r="D812" s="127"/>
      <c r="E812" s="127"/>
      <c r="F812" s="127"/>
      <c r="G812" s="127" t="s">
        <v>986</v>
      </c>
      <c r="H812" s="128" t="s">
        <v>1474</v>
      </c>
      <c r="I812" s="127" t="s">
        <v>394</v>
      </c>
      <c r="J812" s="129">
        <v>56263.839999999997</v>
      </c>
      <c r="K812" t="str">
        <f t="shared" si="12"/>
        <v/>
      </c>
    </row>
    <row r="813" spans="1:11" ht="27" customHeight="1" thickTop="1">
      <c r="A813" s="130"/>
      <c r="B813" s="130"/>
      <c r="C813" s="130"/>
      <c r="D813" s="130"/>
      <c r="E813" s="130"/>
      <c r="F813" s="130"/>
      <c r="G813" s="130"/>
      <c r="H813" s="130"/>
      <c r="I813" s="130"/>
      <c r="J813" s="130"/>
      <c r="K813" t="str">
        <f t="shared" si="12"/>
        <v>FALSO</v>
      </c>
    </row>
    <row r="814" spans="1:11" ht="26.4" customHeight="1">
      <c r="A814" s="110" t="s">
        <v>1291</v>
      </c>
      <c r="B814" s="111" t="s">
        <v>3</v>
      </c>
      <c r="C814" s="110" t="s">
        <v>4</v>
      </c>
      <c r="D814" s="110" t="s">
        <v>5</v>
      </c>
      <c r="E814" s="307" t="s">
        <v>373</v>
      </c>
      <c r="F814" s="307"/>
      <c r="G814" s="112" t="s">
        <v>6</v>
      </c>
      <c r="H814" s="111" t="s">
        <v>7</v>
      </c>
      <c r="I814" s="111" t="s">
        <v>8</v>
      </c>
      <c r="J814" s="111" t="s">
        <v>9</v>
      </c>
      <c r="K814" t="str">
        <f t="shared" si="12"/>
        <v/>
      </c>
    </row>
    <row r="815" spans="1:11">
      <c r="A815" s="113" t="s">
        <v>374</v>
      </c>
      <c r="B815" s="133" t="s">
        <v>1361</v>
      </c>
      <c r="C815" s="113" t="s">
        <v>11</v>
      </c>
      <c r="D815" s="113" t="s">
        <v>1362</v>
      </c>
      <c r="E815" s="306">
        <v>0</v>
      </c>
      <c r="F815" s="306"/>
      <c r="G815" s="114" t="s">
        <v>12</v>
      </c>
      <c r="H815" s="115">
        <v>1</v>
      </c>
      <c r="I815" s="116">
        <v>893.78</v>
      </c>
      <c r="J815" s="116">
        <v>893.78</v>
      </c>
      <c r="K815" t="str">
        <f t="shared" si="12"/>
        <v/>
      </c>
    </row>
    <row r="816" spans="1:11" ht="26.4" customHeight="1">
      <c r="A816" s="117" t="s">
        <v>375</v>
      </c>
      <c r="B816" s="134" t="s">
        <v>466</v>
      </c>
      <c r="C816" s="117" t="s">
        <v>11</v>
      </c>
      <c r="D816" s="117" t="s">
        <v>419</v>
      </c>
      <c r="E816" s="303">
        <v>0</v>
      </c>
      <c r="F816" s="303"/>
      <c r="G816" s="118" t="s">
        <v>397</v>
      </c>
      <c r="H816" s="119">
        <v>0.4</v>
      </c>
      <c r="I816" s="120">
        <v>32.119999999999997</v>
      </c>
      <c r="J816" s="120">
        <v>12.84</v>
      </c>
      <c r="K816" t="str">
        <f t="shared" si="12"/>
        <v/>
      </c>
    </row>
    <row r="817" spans="1:11" ht="14.4" customHeight="1">
      <c r="A817" s="117" t="s">
        <v>375</v>
      </c>
      <c r="B817" s="134" t="s">
        <v>398</v>
      </c>
      <c r="C817" s="117" t="s">
        <v>11</v>
      </c>
      <c r="D817" s="117" t="s">
        <v>382</v>
      </c>
      <c r="E817" s="303">
        <v>0</v>
      </c>
      <c r="F817" s="303"/>
      <c r="G817" s="118" t="s">
        <v>397</v>
      </c>
      <c r="H817" s="119">
        <v>0.2</v>
      </c>
      <c r="I817" s="120">
        <v>26.13</v>
      </c>
      <c r="J817" s="120">
        <v>5.22</v>
      </c>
      <c r="K817" t="str">
        <f t="shared" si="12"/>
        <v/>
      </c>
    </row>
    <row r="818" spans="1:11" ht="26.4" customHeight="1">
      <c r="A818" s="121" t="s">
        <v>383</v>
      </c>
      <c r="B818" s="135" t="s">
        <v>1328</v>
      </c>
      <c r="C818" s="121" t="s">
        <v>11</v>
      </c>
      <c r="D818" s="121" t="s">
        <v>1329</v>
      </c>
      <c r="E818" s="304" t="s">
        <v>386</v>
      </c>
      <c r="F818" s="304"/>
      <c r="G818" s="122" t="s">
        <v>400</v>
      </c>
      <c r="H818" s="123">
        <v>4.2</v>
      </c>
      <c r="I818" s="124">
        <v>2.84</v>
      </c>
      <c r="J818" s="124">
        <v>11.92</v>
      </c>
      <c r="K818" t="str">
        <f t="shared" si="12"/>
        <v/>
      </c>
    </row>
    <row r="819" spans="1:11" ht="26.4" customHeight="1">
      <c r="A819" s="121" t="s">
        <v>383</v>
      </c>
      <c r="B819" s="135" t="s">
        <v>1475</v>
      </c>
      <c r="C819" s="121" t="s">
        <v>11</v>
      </c>
      <c r="D819" s="121" t="s">
        <v>1476</v>
      </c>
      <c r="E819" s="304" t="s">
        <v>386</v>
      </c>
      <c r="F819" s="304"/>
      <c r="G819" s="122" t="s">
        <v>12</v>
      </c>
      <c r="H819" s="123">
        <v>1.05</v>
      </c>
      <c r="I819" s="124">
        <v>821.14</v>
      </c>
      <c r="J819" s="124">
        <v>862.19</v>
      </c>
      <c r="K819" t="str">
        <f t="shared" si="12"/>
        <v/>
      </c>
    </row>
    <row r="820" spans="1:11" ht="26.4" customHeight="1">
      <c r="A820" s="121" t="s">
        <v>383</v>
      </c>
      <c r="B820" s="135" t="s">
        <v>515</v>
      </c>
      <c r="C820" s="121" t="s">
        <v>11</v>
      </c>
      <c r="D820" s="121" t="s">
        <v>516</v>
      </c>
      <c r="E820" s="304" t="s">
        <v>386</v>
      </c>
      <c r="F820" s="304"/>
      <c r="G820" s="122" t="s">
        <v>400</v>
      </c>
      <c r="H820" s="123">
        <v>0.3</v>
      </c>
      <c r="I820" s="124">
        <v>5.37</v>
      </c>
      <c r="J820" s="124">
        <v>1.61</v>
      </c>
      <c r="K820" t="str">
        <f t="shared" si="12"/>
        <v/>
      </c>
    </row>
    <row r="821" spans="1:11" ht="26.4" customHeight="1">
      <c r="A821" s="125"/>
      <c r="B821" s="125"/>
      <c r="C821" s="125"/>
      <c r="D821" s="125"/>
      <c r="E821" s="125" t="s">
        <v>982</v>
      </c>
      <c r="F821" s="126">
        <v>12.18</v>
      </c>
      <c r="G821" s="125" t="s">
        <v>983</v>
      </c>
      <c r="H821" s="126">
        <v>0</v>
      </c>
      <c r="I821" s="125" t="s">
        <v>393</v>
      </c>
      <c r="J821" s="126">
        <v>12.18</v>
      </c>
      <c r="K821" t="str">
        <f t="shared" si="12"/>
        <v/>
      </c>
    </row>
    <row r="822" spans="1:11" ht="26.4">
      <c r="A822" s="125"/>
      <c r="B822" s="125"/>
      <c r="C822" s="125"/>
      <c r="D822" s="125"/>
      <c r="E822" s="125" t="s">
        <v>984</v>
      </c>
      <c r="F822" s="126">
        <v>220.41</v>
      </c>
      <c r="G822" s="125"/>
      <c r="H822" s="305" t="s">
        <v>985</v>
      </c>
      <c r="I822" s="305"/>
      <c r="J822" s="126">
        <v>1114.19</v>
      </c>
      <c r="K822" t="str">
        <f t="shared" si="12"/>
        <v/>
      </c>
    </row>
    <row r="823" spans="1:11" ht="15" thickBot="1">
      <c r="A823" s="127"/>
      <c r="B823" s="127"/>
      <c r="C823" s="127"/>
      <c r="D823" s="127"/>
      <c r="E823" s="127"/>
      <c r="F823" s="127"/>
      <c r="G823" s="127" t="s">
        <v>986</v>
      </c>
      <c r="H823" s="128" t="s">
        <v>1477</v>
      </c>
      <c r="I823" s="127" t="s">
        <v>394</v>
      </c>
      <c r="J823" s="129">
        <v>56600.85</v>
      </c>
      <c r="K823" t="str">
        <f t="shared" si="12"/>
        <v/>
      </c>
    </row>
    <row r="824" spans="1:11" ht="14.4" customHeight="1" thickTop="1">
      <c r="A824" s="130"/>
      <c r="B824" s="130"/>
      <c r="C824" s="130"/>
      <c r="D824" s="130"/>
      <c r="E824" s="130"/>
      <c r="F824" s="130"/>
      <c r="G824" s="130"/>
      <c r="H824" s="130"/>
      <c r="I824" s="130"/>
      <c r="J824" s="130"/>
      <c r="K824" t="str">
        <f t="shared" si="12"/>
        <v>FALSO</v>
      </c>
    </row>
    <row r="825" spans="1:11" ht="26.4" customHeight="1">
      <c r="A825" s="107" t="s">
        <v>1065</v>
      </c>
      <c r="B825" s="107"/>
      <c r="C825" s="107"/>
      <c r="D825" s="107" t="s">
        <v>949</v>
      </c>
      <c r="E825" s="107"/>
      <c r="F825" s="314"/>
      <c r="G825" s="314"/>
      <c r="H825" s="108"/>
      <c r="I825" s="107"/>
      <c r="J825" s="109">
        <v>1174908.8700000001</v>
      </c>
      <c r="K825" t="str">
        <f t="shared" si="12"/>
        <v/>
      </c>
    </row>
    <row r="826" spans="1:11" ht="26.4" customHeight="1">
      <c r="A826" s="107" t="s">
        <v>1066</v>
      </c>
      <c r="B826" s="107"/>
      <c r="C826" s="107"/>
      <c r="D826" s="107" t="s">
        <v>950</v>
      </c>
      <c r="E826" s="107"/>
      <c r="F826" s="314"/>
      <c r="G826" s="314"/>
      <c r="H826" s="108"/>
      <c r="I826" s="107"/>
      <c r="J826" s="109">
        <v>536688.1</v>
      </c>
      <c r="K826" t="str">
        <f t="shared" si="12"/>
        <v/>
      </c>
    </row>
    <row r="827" spans="1:11" ht="14.4" customHeight="1">
      <c r="A827" s="110" t="s">
        <v>1067</v>
      </c>
      <c r="B827" s="111" t="s">
        <v>3</v>
      </c>
      <c r="C827" s="110" t="s">
        <v>4</v>
      </c>
      <c r="D827" s="110" t="s">
        <v>5</v>
      </c>
      <c r="E827" s="307" t="s">
        <v>373</v>
      </c>
      <c r="F827" s="307"/>
      <c r="G827" s="112" t="s">
        <v>6</v>
      </c>
      <c r="H827" s="111" t="s">
        <v>7</v>
      </c>
      <c r="I827" s="111" t="s">
        <v>8</v>
      </c>
      <c r="J827" s="111" t="s">
        <v>9</v>
      </c>
      <c r="K827" t="str">
        <f t="shared" si="12"/>
        <v/>
      </c>
    </row>
    <row r="828" spans="1:11" ht="26.4" customHeight="1">
      <c r="A828" s="113" t="s">
        <v>374</v>
      </c>
      <c r="B828" s="133" t="s">
        <v>221</v>
      </c>
      <c r="C828" s="113" t="s">
        <v>11</v>
      </c>
      <c r="D828" s="113" t="s">
        <v>222</v>
      </c>
      <c r="E828" s="306">
        <v>0</v>
      </c>
      <c r="F828" s="306"/>
      <c r="G828" s="114" t="s">
        <v>18</v>
      </c>
      <c r="H828" s="115">
        <v>1</v>
      </c>
      <c r="I828" s="116">
        <v>4357.22</v>
      </c>
      <c r="J828" s="116">
        <v>4357.22</v>
      </c>
      <c r="K828" t="str">
        <f t="shared" si="12"/>
        <v/>
      </c>
    </row>
    <row r="829" spans="1:11" ht="26.4" customHeight="1">
      <c r="A829" s="117" t="s">
        <v>375</v>
      </c>
      <c r="B829" s="134" t="s">
        <v>812</v>
      </c>
      <c r="C829" s="117" t="s">
        <v>11</v>
      </c>
      <c r="D829" s="117" t="s">
        <v>813</v>
      </c>
      <c r="E829" s="303">
        <v>0</v>
      </c>
      <c r="F829" s="303"/>
      <c r="G829" s="118" t="s">
        <v>21</v>
      </c>
      <c r="H829" s="119">
        <v>0.3</v>
      </c>
      <c r="I829" s="120">
        <v>1969.23</v>
      </c>
      <c r="J829" s="120">
        <v>590.76</v>
      </c>
      <c r="K829" t="str">
        <f t="shared" si="12"/>
        <v/>
      </c>
    </row>
    <row r="830" spans="1:11">
      <c r="A830" s="117" t="s">
        <v>375</v>
      </c>
      <c r="B830" s="134" t="s">
        <v>670</v>
      </c>
      <c r="C830" s="117" t="s">
        <v>11</v>
      </c>
      <c r="D830" s="117" t="s">
        <v>671</v>
      </c>
      <c r="E830" s="303">
        <v>0</v>
      </c>
      <c r="F830" s="303"/>
      <c r="G830" s="118" t="s">
        <v>21</v>
      </c>
      <c r="H830" s="119">
        <v>0.9</v>
      </c>
      <c r="I830" s="120">
        <v>104.52</v>
      </c>
      <c r="J830" s="120">
        <v>94.06</v>
      </c>
      <c r="K830" t="str">
        <f t="shared" si="12"/>
        <v/>
      </c>
    </row>
    <row r="831" spans="1:11">
      <c r="A831" s="117" t="s">
        <v>375</v>
      </c>
      <c r="B831" s="134" t="s">
        <v>814</v>
      </c>
      <c r="C831" s="117" t="s">
        <v>11</v>
      </c>
      <c r="D831" s="117" t="s">
        <v>815</v>
      </c>
      <c r="E831" s="303">
        <v>0</v>
      </c>
      <c r="F831" s="303"/>
      <c r="G831" s="118" t="s">
        <v>21</v>
      </c>
      <c r="H831" s="119">
        <v>0.9</v>
      </c>
      <c r="I831" s="120">
        <v>1039.97</v>
      </c>
      <c r="J831" s="120">
        <v>935.97</v>
      </c>
      <c r="K831" t="str">
        <f t="shared" si="12"/>
        <v/>
      </c>
    </row>
    <row r="832" spans="1:11">
      <c r="A832" s="117" t="s">
        <v>375</v>
      </c>
      <c r="B832" s="134" t="s">
        <v>666</v>
      </c>
      <c r="C832" s="117" t="s">
        <v>11</v>
      </c>
      <c r="D832" s="117" t="s">
        <v>667</v>
      </c>
      <c r="E832" s="303">
        <v>0</v>
      </c>
      <c r="F832" s="303"/>
      <c r="G832" s="118" t="s">
        <v>12</v>
      </c>
      <c r="H832" s="119">
        <v>13</v>
      </c>
      <c r="I832" s="120">
        <v>50.88</v>
      </c>
      <c r="J832" s="120">
        <v>661.44</v>
      </c>
      <c r="K832" t="str">
        <f t="shared" si="12"/>
        <v/>
      </c>
    </row>
    <row r="833" spans="1:11" ht="15" customHeight="1">
      <c r="A833" s="117" t="s">
        <v>375</v>
      </c>
      <c r="B833" s="134" t="s">
        <v>806</v>
      </c>
      <c r="C833" s="117" t="s">
        <v>11</v>
      </c>
      <c r="D833" s="117" t="s">
        <v>807</v>
      </c>
      <c r="E833" s="303">
        <v>0</v>
      </c>
      <c r="F833" s="303"/>
      <c r="G833" s="118" t="s">
        <v>12</v>
      </c>
      <c r="H833" s="119">
        <v>1.4</v>
      </c>
      <c r="I833" s="120">
        <v>83.08</v>
      </c>
      <c r="J833" s="120">
        <v>116.31</v>
      </c>
      <c r="K833" t="str">
        <f t="shared" si="12"/>
        <v/>
      </c>
    </row>
    <row r="834" spans="1:11" ht="15" customHeight="1">
      <c r="A834" s="117" t="s">
        <v>375</v>
      </c>
      <c r="B834" s="134" t="s">
        <v>676</v>
      </c>
      <c r="C834" s="117" t="s">
        <v>11</v>
      </c>
      <c r="D834" s="117" t="s">
        <v>677</v>
      </c>
      <c r="E834" s="303">
        <v>0</v>
      </c>
      <c r="F834" s="303"/>
      <c r="G834" s="118" t="s">
        <v>12</v>
      </c>
      <c r="H834" s="119">
        <v>6</v>
      </c>
      <c r="I834" s="120">
        <v>168.77</v>
      </c>
      <c r="J834" s="120">
        <v>1012.62</v>
      </c>
      <c r="K834" t="str">
        <f t="shared" si="12"/>
        <v/>
      </c>
    </row>
    <row r="835" spans="1:11" ht="26.4" customHeight="1">
      <c r="A835" s="117" t="s">
        <v>375</v>
      </c>
      <c r="B835" s="134" t="s">
        <v>808</v>
      </c>
      <c r="C835" s="117" t="s">
        <v>11</v>
      </c>
      <c r="D835" s="117" t="s">
        <v>809</v>
      </c>
      <c r="E835" s="303">
        <v>0</v>
      </c>
      <c r="F835" s="303"/>
      <c r="G835" s="118" t="s">
        <v>12</v>
      </c>
      <c r="H835" s="119">
        <v>13</v>
      </c>
      <c r="I835" s="120">
        <v>12.72</v>
      </c>
      <c r="J835" s="120">
        <v>165.36</v>
      </c>
      <c r="K835" t="str">
        <f t="shared" si="12"/>
        <v/>
      </c>
    </row>
    <row r="836" spans="1:11" ht="26.4" customHeight="1">
      <c r="A836" s="117" t="s">
        <v>375</v>
      </c>
      <c r="B836" s="134" t="s">
        <v>664</v>
      </c>
      <c r="C836" s="117" t="s">
        <v>11</v>
      </c>
      <c r="D836" s="117" t="s">
        <v>665</v>
      </c>
      <c r="E836" s="303">
        <v>0</v>
      </c>
      <c r="F836" s="303"/>
      <c r="G836" s="118" t="s">
        <v>12</v>
      </c>
      <c r="H836" s="119">
        <v>13</v>
      </c>
      <c r="I836" s="120">
        <v>16.95</v>
      </c>
      <c r="J836" s="120">
        <v>220.35</v>
      </c>
      <c r="K836" t="str">
        <f t="shared" si="12"/>
        <v/>
      </c>
    </row>
    <row r="837" spans="1:11" ht="26.4" customHeight="1">
      <c r="A837" s="117" t="s">
        <v>375</v>
      </c>
      <c r="B837" s="134" t="s">
        <v>672</v>
      </c>
      <c r="C837" s="117" t="s">
        <v>11</v>
      </c>
      <c r="D837" s="117" t="s">
        <v>673</v>
      </c>
      <c r="E837" s="303">
        <v>0</v>
      </c>
      <c r="F837" s="303"/>
      <c r="G837" s="118" t="s">
        <v>21</v>
      </c>
      <c r="H837" s="119">
        <v>7.0000000000000007E-2</v>
      </c>
      <c r="I837" s="120">
        <v>4150.67</v>
      </c>
      <c r="J837" s="120">
        <v>290.54000000000002</v>
      </c>
      <c r="K837" t="str">
        <f t="shared" si="12"/>
        <v/>
      </c>
    </row>
    <row r="838" spans="1:11" ht="14.4" customHeight="1">
      <c r="A838" s="117" t="s">
        <v>375</v>
      </c>
      <c r="B838" s="134" t="s">
        <v>810</v>
      </c>
      <c r="C838" s="117" t="s">
        <v>11</v>
      </c>
      <c r="D838" s="117" t="s">
        <v>811</v>
      </c>
      <c r="E838" s="303">
        <v>0</v>
      </c>
      <c r="F838" s="303"/>
      <c r="G838" s="118" t="s">
        <v>12</v>
      </c>
      <c r="H838" s="119">
        <v>1.2</v>
      </c>
      <c r="I838" s="120">
        <v>167.09</v>
      </c>
      <c r="J838" s="120">
        <v>200.5</v>
      </c>
      <c r="K838" t="str">
        <f t="shared" si="12"/>
        <v/>
      </c>
    </row>
    <row r="839" spans="1:11">
      <c r="A839" s="117" t="s">
        <v>375</v>
      </c>
      <c r="B839" s="134" t="s">
        <v>674</v>
      </c>
      <c r="C839" s="117" t="s">
        <v>11</v>
      </c>
      <c r="D839" s="117" t="s">
        <v>675</v>
      </c>
      <c r="E839" s="303">
        <v>0</v>
      </c>
      <c r="F839" s="303"/>
      <c r="G839" s="118" t="s">
        <v>12</v>
      </c>
      <c r="H839" s="119">
        <v>1.4</v>
      </c>
      <c r="I839" s="120">
        <v>49.51</v>
      </c>
      <c r="J839" s="120">
        <v>69.31</v>
      </c>
      <c r="K839" t="str">
        <f t="shared" si="12"/>
        <v/>
      </c>
    </row>
    <row r="840" spans="1:11" ht="26.4">
      <c r="A840" s="125"/>
      <c r="B840" s="125"/>
      <c r="C840" s="125"/>
      <c r="D840" s="125"/>
      <c r="E840" s="125" t="s">
        <v>982</v>
      </c>
      <c r="F840" s="126">
        <v>1691.43</v>
      </c>
      <c r="G840" s="125" t="s">
        <v>983</v>
      </c>
      <c r="H840" s="126">
        <v>0</v>
      </c>
      <c r="I840" s="125" t="s">
        <v>393</v>
      </c>
      <c r="J840" s="126">
        <v>1691.43</v>
      </c>
      <c r="K840" t="str">
        <f t="shared" si="12"/>
        <v/>
      </c>
    </row>
    <row r="841" spans="1:11" ht="26.4">
      <c r="A841" s="125"/>
      <c r="B841" s="125"/>
      <c r="C841" s="125"/>
      <c r="D841" s="125"/>
      <c r="E841" s="125" t="s">
        <v>984</v>
      </c>
      <c r="F841" s="126">
        <v>1074.49</v>
      </c>
      <c r="G841" s="125"/>
      <c r="H841" s="305" t="s">
        <v>985</v>
      </c>
      <c r="I841" s="305"/>
      <c r="J841" s="126">
        <v>5431.71</v>
      </c>
      <c r="K841" t="str">
        <f t="shared" si="12"/>
        <v/>
      </c>
    </row>
    <row r="842" spans="1:11" ht="14.4" customHeight="1" thickBot="1">
      <c r="A842" s="127"/>
      <c r="B842" s="127"/>
      <c r="C842" s="127"/>
      <c r="D842" s="127"/>
      <c r="E842" s="127"/>
      <c r="F842" s="127"/>
      <c r="G842" s="127" t="s">
        <v>986</v>
      </c>
      <c r="H842" s="128" t="s">
        <v>1478</v>
      </c>
      <c r="I842" s="127" t="s">
        <v>394</v>
      </c>
      <c r="J842" s="129">
        <v>27158.55</v>
      </c>
      <c r="K842" t="str">
        <f t="shared" si="12"/>
        <v/>
      </c>
    </row>
    <row r="843" spans="1:11" ht="15" customHeight="1" thickTop="1">
      <c r="A843" s="130"/>
      <c r="B843" s="130"/>
      <c r="C843" s="130"/>
      <c r="D843" s="130"/>
      <c r="E843" s="130"/>
      <c r="F843" s="130"/>
      <c r="G843" s="130"/>
      <c r="H843" s="130"/>
      <c r="I843" s="130"/>
      <c r="J843" s="130"/>
      <c r="K843" t="str">
        <f t="shared" si="12"/>
        <v>FALSO</v>
      </c>
    </row>
    <row r="844" spans="1:11" ht="15" customHeight="1">
      <c r="A844" s="110" t="s">
        <v>1069</v>
      </c>
      <c r="B844" s="111" t="s">
        <v>3</v>
      </c>
      <c r="C844" s="110" t="s">
        <v>4</v>
      </c>
      <c r="D844" s="110" t="s">
        <v>5</v>
      </c>
      <c r="E844" s="307" t="s">
        <v>373</v>
      </c>
      <c r="F844" s="307"/>
      <c r="G844" s="112" t="s">
        <v>6</v>
      </c>
      <c r="H844" s="111" t="s">
        <v>7</v>
      </c>
      <c r="I844" s="111" t="s">
        <v>8</v>
      </c>
      <c r="J844" s="111" t="s">
        <v>9</v>
      </c>
      <c r="K844" t="str">
        <f t="shared" si="12"/>
        <v/>
      </c>
    </row>
    <row r="845" spans="1:11" ht="14.4" customHeight="1">
      <c r="A845" s="113" t="s">
        <v>374</v>
      </c>
      <c r="B845" s="133" t="s">
        <v>224</v>
      </c>
      <c r="C845" s="113" t="s">
        <v>14</v>
      </c>
      <c r="D845" s="113" t="s">
        <v>225</v>
      </c>
      <c r="E845" s="306" t="s">
        <v>1479</v>
      </c>
      <c r="F845" s="306"/>
      <c r="G845" s="114" t="s">
        <v>77</v>
      </c>
      <c r="H845" s="115">
        <v>1</v>
      </c>
      <c r="I845" s="116">
        <v>520.26</v>
      </c>
      <c r="J845" s="116">
        <v>520.26</v>
      </c>
      <c r="K845" t="str">
        <f t="shared" si="12"/>
        <v/>
      </c>
    </row>
    <row r="846" spans="1:11" ht="14.4" customHeight="1">
      <c r="A846" s="117" t="s">
        <v>375</v>
      </c>
      <c r="B846" s="134" t="s">
        <v>799</v>
      </c>
      <c r="C846" s="117" t="s">
        <v>14</v>
      </c>
      <c r="D846" s="117" t="s">
        <v>800</v>
      </c>
      <c r="E846" s="303" t="s">
        <v>1365</v>
      </c>
      <c r="F846" s="303"/>
      <c r="G846" s="118" t="s">
        <v>378</v>
      </c>
      <c r="H846" s="119">
        <v>1.653</v>
      </c>
      <c r="I846" s="120">
        <v>24.33</v>
      </c>
      <c r="J846" s="120">
        <v>40.21</v>
      </c>
      <c r="K846" t="str">
        <f t="shared" si="12"/>
        <v/>
      </c>
    </row>
    <row r="847" spans="1:11" ht="39.6">
      <c r="A847" s="117" t="s">
        <v>375</v>
      </c>
      <c r="B847" s="134" t="s">
        <v>818</v>
      </c>
      <c r="C847" s="117" t="s">
        <v>14</v>
      </c>
      <c r="D847" s="117" t="s">
        <v>819</v>
      </c>
      <c r="E847" s="303" t="s">
        <v>1429</v>
      </c>
      <c r="F847" s="303"/>
      <c r="G847" s="118" t="s">
        <v>21</v>
      </c>
      <c r="H847" s="119">
        <v>1.34E-2</v>
      </c>
      <c r="I847" s="120">
        <v>942.09</v>
      </c>
      <c r="J847" s="120">
        <v>12.62</v>
      </c>
      <c r="K847" t="str">
        <f t="shared" si="12"/>
        <v/>
      </c>
    </row>
    <row r="848" spans="1:11" ht="14.4" customHeight="1">
      <c r="A848" s="117" t="s">
        <v>375</v>
      </c>
      <c r="B848" s="134" t="s">
        <v>792</v>
      </c>
      <c r="C848" s="117" t="s">
        <v>14</v>
      </c>
      <c r="D848" s="117" t="s">
        <v>793</v>
      </c>
      <c r="E848" s="303" t="s">
        <v>1365</v>
      </c>
      <c r="F848" s="303"/>
      <c r="G848" s="118" t="s">
        <v>378</v>
      </c>
      <c r="H848" s="119">
        <v>1.653</v>
      </c>
      <c r="I848" s="120">
        <v>28.84</v>
      </c>
      <c r="J848" s="120">
        <v>47.67</v>
      </c>
      <c r="K848" t="str">
        <f t="shared" ref="K848:K911" si="13">IF(J848=0,"FALSO","")</f>
        <v/>
      </c>
    </row>
    <row r="849" spans="1:11" ht="26.4">
      <c r="A849" s="121" t="s">
        <v>383</v>
      </c>
      <c r="B849" s="135" t="s">
        <v>820</v>
      </c>
      <c r="C849" s="121" t="s">
        <v>14</v>
      </c>
      <c r="D849" s="121" t="s">
        <v>821</v>
      </c>
      <c r="E849" s="304" t="s">
        <v>386</v>
      </c>
      <c r="F849" s="304"/>
      <c r="G849" s="122" t="s">
        <v>77</v>
      </c>
      <c r="H849" s="123">
        <v>1</v>
      </c>
      <c r="I849" s="124">
        <v>419.76</v>
      </c>
      <c r="J849" s="124">
        <v>419.76</v>
      </c>
      <c r="K849" t="str">
        <f t="shared" si="13"/>
        <v/>
      </c>
    </row>
    <row r="850" spans="1:11" ht="26.4">
      <c r="A850" s="125"/>
      <c r="B850" s="125"/>
      <c r="C850" s="125"/>
      <c r="D850" s="125"/>
      <c r="E850" s="125" t="s">
        <v>982</v>
      </c>
      <c r="F850" s="126">
        <v>57.31</v>
      </c>
      <c r="G850" s="125" t="s">
        <v>983</v>
      </c>
      <c r="H850" s="126">
        <v>0</v>
      </c>
      <c r="I850" s="125" t="s">
        <v>393</v>
      </c>
      <c r="J850" s="126">
        <v>57.31</v>
      </c>
      <c r="K850" t="str">
        <f t="shared" si="13"/>
        <v/>
      </c>
    </row>
    <row r="851" spans="1:11" ht="39.6" customHeight="1">
      <c r="A851" s="125"/>
      <c r="B851" s="125"/>
      <c r="C851" s="125"/>
      <c r="D851" s="125"/>
      <c r="E851" s="125" t="s">
        <v>984</v>
      </c>
      <c r="F851" s="126">
        <v>128.30000000000001</v>
      </c>
      <c r="G851" s="125"/>
      <c r="H851" s="305" t="s">
        <v>985</v>
      </c>
      <c r="I851" s="305"/>
      <c r="J851" s="126">
        <v>648.55999999999995</v>
      </c>
      <c r="K851" t="str">
        <f t="shared" si="13"/>
        <v/>
      </c>
    </row>
    <row r="852" spans="1:11" ht="14.4" customHeight="1" thickBot="1">
      <c r="A852" s="127"/>
      <c r="B852" s="127"/>
      <c r="C852" s="127"/>
      <c r="D852" s="127"/>
      <c r="E852" s="127"/>
      <c r="F852" s="127"/>
      <c r="G852" s="127" t="s">
        <v>986</v>
      </c>
      <c r="H852" s="128" t="s">
        <v>1480</v>
      </c>
      <c r="I852" s="127" t="s">
        <v>394</v>
      </c>
      <c r="J852" s="129">
        <v>25942.400000000001</v>
      </c>
      <c r="K852" t="str">
        <f t="shared" si="13"/>
        <v/>
      </c>
    </row>
    <row r="853" spans="1:11" ht="14.4" customHeight="1" thickTop="1">
      <c r="A853" s="130"/>
      <c r="B853" s="130"/>
      <c r="C853" s="130"/>
      <c r="D853" s="130"/>
      <c r="E853" s="130"/>
      <c r="F853" s="130"/>
      <c r="G853" s="130"/>
      <c r="H853" s="130"/>
      <c r="I853" s="130"/>
      <c r="J853" s="130"/>
      <c r="K853" t="str">
        <f t="shared" si="13"/>
        <v>FALSO</v>
      </c>
    </row>
    <row r="854" spans="1:11" ht="15" customHeight="1">
      <c r="A854" s="110" t="s">
        <v>1070</v>
      </c>
      <c r="B854" s="111" t="s">
        <v>3</v>
      </c>
      <c r="C854" s="110" t="s">
        <v>4</v>
      </c>
      <c r="D854" s="110" t="s">
        <v>5</v>
      </c>
      <c r="E854" s="307" t="s">
        <v>373</v>
      </c>
      <c r="F854" s="307"/>
      <c r="G854" s="112" t="s">
        <v>6</v>
      </c>
      <c r="H854" s="111" t="s">
        <v>7</v>
      </c>
      <c r="I854" s="111" t="s">
        <v>8</v>
      </c>
      <c r="J854" s="111" t="s">
        <v>9</v>
      </c>
      <c r="K854" t="str">
        <f t="shared" si="13"/>
        <v/>
      </c>
    </row>
    <row r="855" spans="1:11">
      <c r="A855" s="113" t="s">
        <v>374</v>
      </c>
      <c r="B855" s="133" t="s">
        <v>226</v>
      </c>
      <c r="C855" s="113" t="s">
        <v>11</v>
      </c>
      <c r="D855" s="113" t="s">
        <v>227</v>
      </c>
      <c r="E855" s="306">
        <v>0</v>
      </c>
      <c r="F855" s="306"/>
      <c r="G855" s="114" t="s">
        <v>18</v>
      </c>
      <c r="H855" s="115">
        <v>1</v>
      </c>
      <c r="I855" s="116">
        <v>399.38</v>
      </c>
      <c r="J855" s="116">
        <v>399.38</v>
      </c>
      <c r="K855" t="str">
        <f t="shared" si="13"/>
        <v/>
      </c>
    </row>
    <row r="856" spans="1:11">
      <c r="A856" s="117" t="s">
        <v>375</v>
      </c>
      <c r="B856" s="134" t="s">
        <v>823</v>
      </c>
      <c r="C856" s="117" t="s">
        <v>11</v>
      </c>
      <c r="D856" s="117" t="s">
        <v>800</v>
      </c>
      <c r="E856" s="303">
        <v>0</v>
      </c>
      <c r="F856" s="303"/>
      <c r="G856" s="118" t="s">
        <v>397</v>
      </c>
      <c r="H856" s="119">
        <v>0.4</v>
      </c>
      <c r="I856" s="120">
        <v>26.52</v>
      </c>
      <c r="J856" s="120">
        <v>10.6</v>
      </c>
      <c r="K856" t="str">
        <f t="shared" si="13"/>
        <v/>
      </c>
    </row>
    <row r="857" spans="1:11">
      <c r="A857" s="117" t="s">
        <v>375</v>
      </c>
      <c r="B857" s="134" t="s">
        <v>822</v>
      </c>
      <c r="C857" s="117" t="s">
        <v>11</v>
      </c>
      <c r="D857" s="117" t="s">
        <v>793</v>
      </c>
      <c r="E857" s="303">
        <v>0</v>
      </c>
      <c r="F857" s="303"/>
      <c r="G857" s="118" t="s">
        <v>397</v>
      </c>
      <c r="H857" s="119">
        <v>0.8</v>
      </c>
      <c r="I857" s="120">
        <v>32.520000000000003</v>
      </c>
      <c r="J857" s="120">
        <v>26.01</v>
      </c>
      <c r="K857" t="str">
        <f t="shared" si="13"/>
        <v/>
      </c>
    </row>
    <row r="858" spans="1:11">
      <c r="A858" s="121" t="s">
        <v>383</v>
      </c>
      <c r="B858" s="135" t="s">
        <v>824</v>
      </c>
      <c r="C858" s="121" t="s">
        <v>11</v>
      </c>
      <c r="D858" s="121" t="s">
        <v>227</v>
      </c>
      <c r="E858" s="304" t="s">
        <v>386</v>
      </c>
      <c r="F858" s="304"/>
      <c r="G858" s="122" t="s">
        <v>18</v>
      </c>
      <c r="H858" s="123">
        <v>1</v>
      </c>
      <c r="I858" s="124">
        <v>362.77</v>
      </c>
      <c r="J858" s="124">
        <v>362.77</v>
      </c>
      <c r="K858" t="str">
        <f t="shared" si="13"/>
        <v/>
      </c>
    </row>
    <row r="859" spans="1:11" ht="26.4">
      <c r="A859" s="125"/>
      <c r="B859" s="125"/>
      <c r="C859" s="125"/>
      <c r="D859" s="125"/>
      <c r="E859" s="125" t="s">
        <v>982</v>
      </c>
      <c r="F859" s="126">
        <v>24.78</v>
      </c>
      <c r="G859" s="125" t="s">
        <v>983</v>
      </c>
      <c r="H859" s="126">
        <v>0</v>
      </c>
      <c r="I859" s="125" t="s">
        <v>393</v>
      </c>
      <c r="J859" s="126">
        <v>24.78</v>
      </c>
      <c r="K859" t="str">
        <f t="shared" si="13"/>
        <v/>
      </c>
    </row>
    <row r="860" spans="1:11" ht="39.6" customHeight="1">
      <c r="A860" s="125"/>
      <c r="B860" s="125"/>
      <c r="C860" s="125"/>
      <c r="D860" s="125"/>
      <c r="E860" s="125" t="s">
        <v>984</v>
      </c>
      <c r="F860" s="126">
        <v>98.49</v>
      </c>
      <c r="G860" s="125"/>
      <c r="H860" s="305" t="s">
        <v>985</v>
      </c>
      <c r="I860" s="305"/>
      <c r="J860" s="126">
        <v>497.87</v>
      </c>
      <c r="K860" t="str">
        <f t="shared" si="13"/>
        <v/>
      </c>
    </row>
    <row r="861" spans="1:11" ht="39.6" customHeight="1" thickBot="1">
      <c r="A861" s="127"/>
      <c r="B861" s="127"/>
      <c r="C861" s="127"/>
      <c r="D861" s="127"/>
      <c r="E861" s="127"/>
      <c r="F861" s="127"/>
      <c r="G861" s="127" t="s">
        <v>986</v>
      </c>
      <c r="H861" s="128" t="s">
        <v>1255</v>
      </c>
      <c r="I861" s="127" t="s">
        <v>394</v>
      </c>
      <c r="J861" s="129">
        <v>24893.5</v>
      </c>
      <c r="K861" t="str">
        <f t="shared" si="13"/>
        <v/>
      </c>
    </row>
    <row r="862" spans="1:11" ht="14.4" customHeight="1" thickTop="1">
      <c r="A862" s="130"/>
      <c r="B862" s="130"/>
      <c r="C862" s="130"/>
      <c r="D862" s="130"/>
      <c r="E862" s="130"/>
      <c r="F862" s="130"/>
      <c r="G862" s="130"/>
      <c r="H862" s="130"/>
      <c r="I862" s="130"/>
      <c r="J862" s="130"/>
      <c r="K862" t="str">
        <f t="shared" si="13"/>
        <v>FALSO</v>
      </c>
    </row>
    <row r="863" spans="1:11" ht="14.4" customHeight="1">
      <c r="A863" s="110" t="s">
        <v>1071</v>
      </c>
      <c r="B863" s="111" t="s">
        <v>3</v>
      </c>
      <c r="C863" s="110" t="s">
        <v>4</v>
      </c>
      <c r="D863" s="110" t="s">
        <v>5</v>
      </c>
      <c r="E863" s="307" t="s">
        <v>373</v>
      </c>
      <c r="F863" s="307"/>
      <c r="G863" s="112" t="s">
        <v>6</v>
      </c>
      <c r="H863" s="111" t="s">
        <v>7</v>
      </c>
      <c r="I863" s="111" t="s">
        <v>8</v>
      </c>
      <c r="J863" s="111" t="s">
        <v>9</v>
      </c>
      <c r="K863" t="str">
        <f t="shared" si="13"/>
        <v/>
      </c>
    </row>
    <row r="864" spans="1:11" ht="39.6" customHeight="1">
      <c r="A864" s="113" t="s">
        <v>374</v>
      </c>
      <c r="B864" s="133" t="s">
        <v>1195</v>
      </c>
      <c r="C864" s="113" t="s">
        <v>14</v>
      </c>
      <c r="D864" s="113" t="s">
        <v>1196</v>
      </c>
      <c r="E864" s="306" t="s">
        <v>1481</v>
      </c>
      <c r="F864" s="306"/>
      <c r="G864" s="114" t="s">
        <v>77</v>
      </c>
      <c r="H864" s="115">
        <v>1</v>
      </c>
      <c r="I864" s="116">
        <v>79.900000000000006</v>
      </c>
      <c r="J864" s="116">
        <v>79.900000000000006</v>
      </c>
      <c r="K864" t="str">
        <f t="shared" si="13"/>
        <v/>
      </c>
    </row>
    <row r="865" spans="1:11" ht="14.4" customHeight="1">
      <c r="A865" s="117" t="s">
        <v>375</v>
      </c>
      <c r="B865" s="134" t="s">
        <v>799</v>
      </c>
      <c r="C865" s="117" t="s">
        <v>14</v>
      </c>
      <c r="D865" s="117" t="s">
        <v>800</v>
      </c>
      <c r="E865" s="303" t="s">
        <v>1365</v>
      </c>
      <c r="F865" s="303"/>
      <c r="G865" s="118" t="s">
        <v>378</v>
      </c>
      <c r="H865" s="119">
        <v>0.1198125</v>
      </c>
      <c r="I865" s="120">
        <v>24.33</v>
      </c>
      <c r="J865" s="120">
        <v>2.91</v>
      </c>
      <c r="K865" t="str">
        <f t="shared" si="13"/>
        <v/>
      </c>
    </row>
    <row r="866" spans="1:11" ht="14.4" customHeight="1">
      <c r="A866" s="117" t="s">
        <v>375</v>
      </c>
      <c r="B866" s="134" t="s">
        <v>792</v>
      </c>
      <c r="C866" s="117" t="s">
        <v>14</v>
      </c>
      <c r="D866" s="117" t="s">
        <v>793</v>
      </c>
      <c r="E866" s="303" t="s">
        <v>1365</v>
      </c>
      <c r="F866" s="303"/>
      <c r="G866" s="118" t="s">
        <v>378</v>
      </c>
      <c r="H866" s="119">
        <v>0.38340000000000002</v>
      </c>
      <c r="I866" s="120">
        <v>28.84</v>
      </c>
      <c r="J866" s="120">
        <v>11.05</v>
      </c>
      <c r="K866" t="str">
        <f t="shared" si="13"/>
        <v/>
      </c>
    </row>
    <row r="867" spans="1:11" ht="39.6" customHeight="1">
      <c r="A867" s="121" t="s">
        <v>383</v>
      </c>
      <c r="B867" s="135" t="s">
        <v>1256</v>
      </c>
      <c r="C867" s="121" t="s">
        <v>14</v>
      </c>
      <c r="D867" s="121" t="s">
        <v>1257</v>
      </c>
      <c r="E867" s="304" t="s">
        <v>386</v>
      </c>
      <c r="F867" s="304"/>
      <c r="G867" s="122" t="s">
        <v>77</v>
      </c>
      <c r="H867" s="123">
        <v>1</v>
      </c>
      <c r="I867" s="124">
        <v>59.77</v>
      </c>
      <c r="J867" s="124">
        <v>59.77</v>
      </c>
      <c r="K867" t="str">
        <f t="shared" si="13"/>
        <v/>
      </c>
    </row>
    <row r="868" spans="1:11">
      <c r="A868" s="121" t="s">
        <v>383</v>
      </c>
      <c r="B868" s="135" t="s">
        <v>825</v>
      </c>
      <c r="C868" s="121" t="s">
        <v>14</v>
      </c>
      <c r="D868" s="121" t="s">
        <v>826</v>
      </c>
      <c r="E868" s="304" t="s">
        <v>386</v>
      </c>
      <c r="F868" s="304"/>
      <c r="G868" s="122" t="s">
        <v>77</v>
      </c>
      <c r="H868" s="123">
        <v>1</v>
      </c>
      <c r="I868" s="124">
        <v>6.17</v>
      </c>
      <c r="J868" s="124">
        <v>6.17</v>
      </c>
      <c r="K868" t="str">
        <f t="shared" si="13"/>
        <v/>
      </c>
    </row>
    <row r="869" spans="1:11" ht="39.6" customHeight="1">
      <c r="A869" s="125"/>
      <c r="B869" s="125"/>
      <c r="C869" s="125"/>
      <c r="D869" s="125"/>
      <c r="E869" s="125" t="s">
        <v>982</v>
      </c>
      <c r="F869" s="126">
        <v>9</v>
      </c>
      <c r="G869" s="125" t="s">
        <v>983</v>
      </c>
      <c r="H869" s="126">
        <v>0</v>
      </c>
      <c r="I869" s="125" t="s">
        <v>393</v>
      </c>
      <c r="J869" s="126">
        <v>9</v>
      </c>
      <c r="K869" t="str">
        <f t="shared" si="13"/>
        <v/>
      </c>
    </row>
    <row r="870" spans="1:11" ht="39.6" customHeight="1">
      <c r="A870" s="125"/>
      <c r="B870" s="125"/>
      <c r="C870" s="125"/>
      <c r="D870" s="125"/>
      <c r="E870" s="125" t="s">
        <v>984</v>
      </c>
      <c r="F870" s="126">
        <v>19.7</v>
      </c>
      <c r="G870" s="125"/>
      <c r="H870" s="305" t="s">
        <v>985</v>
      </c>
      <c r="I870" s="305"/>
      <c r="J870" s="126">
        <v>99.6</v>
      </c>
      <c r="K870" t="str">
        <f t="shared" si="13"/>
        <v/>
      </c>
    </row>
    <row r="871" spans="1:11" ht="14.4" customHeight="1" thickBot="1">
      <c r="A871" s="127"/>
      <c r="B871" s="127"/>
      <c r="C871" s="127"/>
      <c r="D871" s="127"/>
      <c r="E871" s="127"/>
      <c r="F871" s="127"/>
      <c r="G871" s="127" t="s">
        <v>986</v>
      </c>
      <c r="H871" s="128" t="s">
        <v>1480</v>
      </c>
      <c r="I871" s="127" t="s">
        <v>394</v>
      </c>
      <c r="J871" s="129">
        <v>3984</v>
      </c>
      <c r="K871" t="str">
        <f t="shared" si="13"/>
        <v/>
      </c>
    </row>
    <row r="872" spans="1:11" ht="14.4" customHeight="1" thickTop="1">
      <c r="A872" s="130"/>
      <c r="B872" s="130"/>
      <c r="C872" s="130"/>
      <c r="D872" s="130"/>
      <c r="E872" s="130"/>
      <c r="F872" s="130"/>
      <c r="G872" s="130"/>
      <c r="H872" s="130"/>
      <c r="I872" s="130"/>
      <c r="J872" s="130"/>
      <c r="K872" t="str">
        <f t="shared" si="13"/>
        <v>FALSO</v>
      </c>
    </row>
    <row r="873" spans="1:11">
      <c r="A873" s="110" t="s">
        <v>1072</v>
      </c>
      <c r="B873" s="111" t="s">
        <v>3</v>
      </c>
      <c r="C873" s="110" t="s">
        <v>4</v>
      </c>
      <c r="D873" s="110" t="s">
        <v>5</v>
      </c>
      <c r="E873" s="307" t="s">
        <v>373</v>
      </c>
      <c r="F873" s="307"/>
      <c r="G873" s="112" t="s">
        <v>6</v>
      </c>
      <c r="H873" s="111" t="s">
        <v>7</v>
      </c>
      <c r="I873" s="111" t="s">
        <v>8</v>
      </c>
      <c r="J873" s="111" t="s">
        <v>9</v>
      </c>
      <c r="K873" t="str">
        <f t="shared" si="13"/>
        <v/>
      </c>
    </row>
    <row r="874" spans="1:11" ht="14.4" customHeight="1">
      <c r="A874" s="113" t="s">
        <v>374</v>
      </c>
      <c r="B874" s="133" t="s">
        <v>228</v>
      </c>
      <c r="C874" s="113" t="s">
        <v>13</v>
      </c>
      <c r="D874" s="113" t="s">
        <v>229</v>
      </c>
      <c r="E874" s="306" t="s">
        <v>409</v>
      </c>
      <c r="F874" s="306"/>
      <c r="G874" s="114" t="s">
        <v>230</v>
      </c>
      <c r="H874" s="115">
        <v>1</v>
      </c>
      <c r="I874" s="116">
        <v>38.15</v>
      </c>
      <c r="J874" s="116">
        <v>38.15</v>
      </c>
      <c r="K874" t="str">
        <f t="shared" si="13"/>
        <v/>
      </c>
    </row>
    <row r="875" spans="1:11">
      <c r="A875" s="117" t="s">
        <v>375</v>
      </c>
      <c r="B875" s="134" t="s">
        <v>823</v>
      </c>
      <c r="C875" s="117" t="s">
        <v>11</v>
      </c>
      <c r="D875" s="117" t="s">
        <v>800</v>
      </c>
      <c r="E875" s="303">
        <v>0</v>
      </c>
      <c r="F875" s="303"/>
      <c r="G875" s="118" t="s">
        <v>397</v>
      </c>
      <c r="H875" s="119">
        <v>0.3</v>
      </c>
      <c r="I875" s="120">
        <v>26.52</v>
      </c>
      <c r="J875" s="120">
        <v>7.95</v>
      </c>
      <c r="K875" t="str">
        <f t="shared" si="13"/>
        <v/>
      </c>
    </row>
    <row r="876" spans="1:11">
      <c r="A876" s="117" t="s">
        <v>375</v>
      </c>
      <c r="B876" s="134" t="s">
        <v>822</v>
      </c>
      <c r="C876" s="117" t="s">
        <v>11</v>
      </c>
      <c r="D876" s="117" t="s">
        <v>793</v>
      </c>
      <c r="E876" s="303">
        <v>0</v>
      </c>
      <c r="F876" s="303"/>
      <c r="G876" s="118" t="s">
        <v>397</v>
      </c>
      <c r="H876" s="119">
        <v>0.5</v>
      </c>
      <c r="I876" s="120">
        <v>32.520000000000003</v>
      </c>
      <c r="J876" s="120">
        <v>16.260000000000002</v>
      </c>
      <c r="K876" t="str">
        <f t="shared" si="13"/>
        <v/>
      </c>
    </row>
    <row r="877" spans="1:11">
      <c r="A877" s="121" t="s">
        <v>383</v>
      </c>
      <c r="B877" s="135" t="s">
        <v>827</v>
      </c>
      <c r="C877" s="121" t="s">
        <v>13</v>
      </c>
      <c r="D877" s="121" t="s">
        <v>229</v>
      </c>
      <c r="E877" s="304" t="s">
        <v>386</v>
      </c>
      <c r="F877" s="304"/>
      <c r="G877" s="122" t="s">
        <v>230</v>
      </c>
      <c r="H877" s="123">
        <v>1</v>
      </c>
      <c r="I877" s="124">
        <v>13.94</v>
      </c>
      <c r="J877" s="124">
        <v>13.94</v>
      </c>
      <c r="K877" t="str">
        <f t="shared" si="13"/>
        <v/>
      </c>
    </row>
    <row r="878" spans="1:11" ht="26.4" customHeight="1">
      <c r="A878" s="125"/>
      <c r="B878" s="125"/>
      <c r="C878" s="125"/>
      <c r="D878" s="125"/>
      <c r="E878" s="125" t="s">
        <v>982</v>
      </c>
      <c r="F878" s="126">
        <v>16.309999999999999</v>
      </c>
      <c r="G878" s="125" t="s">
        <v>983</v>
      </c>
      <c r="H878" s="126">
        <v>0</v>
      </c>
      <c r="I878" s="125" t="s">
        <v>393</v>
      </c>
      <c r="J878" s="126">
        <v>16.309999999999999</v>
      </c>
      <c r="K878" t="str">
        <f t="shared" si="13"/>
        <v/>
      </c>
    </row>
    <row r="879" spans="1:11" ht="39.6" customHeight="1">
      <c r="A879" s="125"/>
      <c r="B879" s="125"/>
      <c r="C879" s="125"/>
      <c r="D879" s="125"/>
      <c r="E879" s="125" t="s">
        <v>984</v>
      </c>
      <c r="F879" s="126">
        <v>9.41</v>
      </c>
      <c r="G879" s="125"/>
      <c r="H879" s="305" t="s">
        <v>985</v>
      </c>
      <c r="I879" s="305"/>
      <c r="J879" s="126">
        <v>47.56</v>
      </c>
      <c r="K879" t="str">
        <f t="shared" si="13"/>
        <v/>
      </c>
    </row>
    <row r="880" spans="1:11" ht="14.4" customHeight="1" thickBot="1">
      <c r="A880" s="127"/>
      <c r="B880" s="127"/>
      <c r="C880" s="127"/>
      <c r="D880" s="127"/>
      <c r="E880" s="127"/>
      <c r="F880" s="127"/>
      <c r="G880" s="127" t="s">
        <v>986</v>
      </c>
      <c r="H880" s="128" t="s">
        <v>1482</v>
      </c>
      <c r="I880" s="127" t="s">
        <v>394</v>
      </c>
      <c r="J880" s="129">
        <v>11414.4</v>
      </c>
      <c r="K880" t="str">
        <f t="shared" si="13"/>
        <v/>
      </c>
    </row>
    <row r="881" spans="1:11" ht="14.4" customHeight="1" thickTop="1">
      <c r="A881" s="130"/>
      <c r="B881" s="130"/>
      <c r="C881" s="130"/>
      <c r="D881" s="130"/>
      <c r="E881" s="130"/>
      <c r="F881" s="130"/>
      <c r="G881" s="130"/>
      <c r="H881" s="130"/>
      <c r="I881" s="130"/>
      <c r="J881" s="130"/>
      <c r="K881" t="str">
        <f t="shared" si="13"/>
        <v>FALSO</v>
      </c>
    </row>
    <row r="882" spans="1:11">
      <c r="A882" s="110" t="s">
        <v>1073</v>
      </c>
      <c r="B882" s="111" t="s">
        <v>3</v>
      </c>
      <c r="C882" s="110" t="s">
        <v>4</v>
      </c>
      <c r="D882" s="110" t="s">
        <v>5</v>
      </c>
      <c r="E882" s="307" t="s">
        <v>373</v>
      </c>
      <c r="F882" s="307"/>
      <c r="G882" s="112" t="s">
        <v>6</v>
      </c>
      <c r="H882" s="111" t="s">
        <v>7</v>
      </c>
      <c r="I882" s="111" t="s">
        <v>8</v>
      </c>
      <c r="J882" s="111" t="s">
        <v>9</v>
      </c>
      <c r="K882" t="str">
        <f t="shared" si="13"/>
        <v/>
      </c>
    </row>
    <row r="883" spans="1:11" ht="26.4" customHeight="1">
      <c r="A883" s="113" t="s">
        <v>374</v>
      </c>
      <c r="B883" s="133" t="s">
        <v>231</v>
      </c>
      <c r="C883" s="113" t="s">
        <v>14</v>
      </c>
      <c r="D883" s="113" t="s">
        <v>232</v>
      </c>
      <c r="E883" s="306" t="s">
        <v>1259</v>
      </c>
      <c r="F883" s="306"/>
      <c r="G883" s="114" t="s">
        <v>77</v>
      </c>
      <c r="H883" s="115">
        <v>1</v>
      </c>
      <c r="I883" s="116">
        <v>50.66</v>
      </c>
      <c r="J883" s="116">
        <v>50.66</v>
      </c>
      <c r="K883" t="str">
        <f t="shared" si="13"/>
        <v/>
      </c>
    </row>
    <row r="884" spans="1:11" ht="14.4" customHeight="1">
      <c r="A884" s="117" t="s">
        <v>375</v>
      </c>
      <c r="B884" s="134" t="s">
        <v>828</v>
      </c>
      <c r="C884" s="117" t="s">
        <v>14</v>
      </c>
      <c r="D884" s="117" t="s">
        <v>829</v>
      </c>
      <c r="E884" s="303" t="s">
        <v>1259</v>
      </c>
      <c r="F884" s="303"/>
      <c r="G884" s="118" t="s">
        <v>77</v>
      </c>
      <c r="H884" s="119">
        <v>1</v>
      </c>
      <c r="I884" s="120">
        <v>10.97</v>
      </c>
      <c r="J884" s="120">
        <v>10.97</v>
      </c>
      <c r="K884" t="str">
        <f t="shared" si="13"/>
        <v/>
      </c>
    </row>
    <row r="885" spans="1:11" ht="14.4" customHeight="1">
      <c r="A885" s="117" t="s">
        <v>375</v>
      </c>
      <c r="B885" s="134" t="s">
        <v>830</v>
      </c>
      <c r="C885" s="117" t="s">
        <v>14</v>
      </c>
      <c r="D885" s="117" t="s">
        <v>831</v>
      </c>
      <c r="E885" s="303" t="s">
        <v>1259</v>
      </c>
      <c r="F885" s="303"/>
      <c r="G885" s="118" t="s">
        <v>77</v>
      </c>
      <c r="H885" s="119">
        <v>1</v>
      </c>
      <c r="I885" s="120">
        <v>39.69</v>
      </c>
      <c r="J885" s="120">
        <v>39.69</v>
      </c>
      <c r="K885" t="str">
        <f t="shared" si="13"/>
        <v/>
      </c>
    </row>
    <row r="886" spans="1:11" ht="39.6" customHeight="1">
      <c r="A886" s="125"/>
      <c r="B886" s="125"/>
      <c r="C886" s="125"/>
      <c r="D886" s="125"/>
      <c r="E886" s="125" t="s">
        <v>982</v>
      </c>
      <c r="F886" s="126">
        <v>20.5</v>
      </c>
      <c r="G886" s="125" t="s">
        <v>983</v>
      </c>
      <c r="H886" s="126">
        <v>0</v>
      </c>
      <c r="I886" s="125" t="s">
        <v>393</v>
      </c>
      <c r="J886" s="126">
        <v>20.5</v>
      </c>
      <c r="K886" t="str">
        <f t="shared" si="13"/>
        <v/>
      </c>
    </row>
    <row r="887" spans="1:11" ht="15" customHeight="1">
      <c r="A887" s="125"/>
      <c r="B887" s="125"/>
      <c r="C887" s="125"/>
      <c r="D887" s="125"/>
      <c r="E887" s="125" t="s">
        <v>984</v>
      </c>
      <c r="F887" s="126">
        <v>12.49</v>
      </c>
      <c r="G887" s="125"/>
      <c r="H887" s="305" t="s">
        <v>985</v>
      </c>
      <c r="I887" s="305"/>
      <c r="J887" s="126">
        <v>63.15</v>
      </c>
      <c r="K887" t="str">
        <f t="shared" si="13"/>
        <v/>
      </c>
    </row>
    <row r="888" spans="1:11" ht="27" customHeight="1" thickBot="1">
      <c r="A888" s="127"/>
      <c r="B888" s="127"/>
      <c r="C888" s="127"/>
      <c r="D888" s="127"/>
      <c r="E888" s="127"/>
      <c r="F888" s="127"/>
      <c r="G888" s="127" t="s">
        <v>986</v>
      </c>
      <c r="H888" s="128" t="s">
        <v>1434</v>
      </c>
      <c r="I888" s="127" t="s">
        <v>394</v>
      </c>
      <c r="J888" s="129">
        <v>10104</v>
      </c>
      <c r="K888" t="str">
        <f t="shared" si="13"/>
        <v/>
      </c>
    </row>
    <row r="889" spans="1:11" ht="26.4" customHeight="1" thickTop="1">
      <c r="A889" s="130"/>
      <c r="B889" s="130"/>
      <c r="C889" s="130"/>
      <c r="D889" s="130"/>
      <c r="E889" s="130"/>
      <c r="F889" s="130"/>
      <c r="G889" s="130"/>
      <c r="H889" s="130"/>
      <c r="I889" s="130"/>
      <c r="J889" s="130"/>
      <c r="K889" t="str">
        <f t="shared" si="13"/>
        <v>FALSO</v>
      </c>
    </row>
    <row r="890" spans="1:11" ht="26.4" customHeight="1">
      <c r="A890" s="110" t="s">
        <v>1074</v>
      </c>
      <c r="B890" s="111" t="s">
        <v>3</v>
      </c>
      <c r="C890" s="110" t="s">
        <v>4</v>
      </c>
      <c r="D890" s="110" t="s">
        <v>5</v>
      </c>
      <c r="E890" s="307" t="s">
        <v>373</v>
      </c>
      <c r="F890" s="307"/>
      <c r="G890" s="112" t="s">
        <v>6</v>
      </c>
      <c r="H890" s="111" t="s">
        <v>7</v>
      </c>
      <c r="I890" s="111" t="s">
        <v>8</v>
      </c>
      <c r="J890" s="111" t="s">
        <v>9</v>
      </c>
      <c r="K890" t="str">
        <f t="shared" si="13"/>
        <v/>
      </c>
    </row>
    <row r="891" spans="1:11" ht="26.4" customHeight="1">
      <c r="A891" s="113" t="s">
        <v>374</v>
      </c>
      <c r="B891" s="133" t="s">
        <v>233</v>
      </c>
      <c r="C891" s="113" t="s">
        <v>14</v>
      </c>
      <c r="D891" s="113" t="s">
        <v>234</v>
      </c>
      <c r="E891" s="306" t="s">
        <v>1259</v>
      </c>
      <c r="F891" s="306"/>
      <c r="G891" s="114" t="s">
        <v>77</v>
      </c>
      <c r="H891" s="115">
        <v>1</v>
      </c>
      <c r="I891" s="116">
        <v>66.180000000000007</v>
      </c>
      <c r="J891" s="116">
        <v>66.180000000000007</v>
      </c>
      <c r="K891" t="str">
        <f t="shared" si="13"/>
        <v/>
      </c>
    </row>
    <row r="892" spans="1:11" ht="26.4" customHeight="1">
      <c r="A892" s="117" t="s">
        <v>375</v>
      </c>
      <c r="B892" s="134" t="s">
        <v>832</v>
      </c>
      <c r="C892" s="117" t="s">
        <v>14</v>
      </c>
      <c r="D892" s="117" t="s">
        <v>833</v>
      </c>
      <c r="E892" s="303" t="s">
        <v>1259</v>
      </c>
      <c r="F892" s="303"/>
      <c r="G892" s="118" t="s">
        <v>77</v>
      </c>
      <c r="H892" s="119">
        <v>1</v>
      </c>
      <c r="I892" s="120">
        <v>55.21</v>
      </c>
      <c r="J892" s="120">
        <v>55.21</v>
      </c>
      <c r="K892" t="str">
        <f t="shared" si="13"/>
        <v/>
      </c>
    </row>
    <row r="893" spans="1:11" ht="14.4" customHeight="1">
      <c r="A893" s="117" t="s">
        <v>375</v>
      </c>
      <c r="B893" s="134" t="s">
        <v>828</v>
      </c>
      <c r="C893" s="117" t="s">
        <v>14</v>
      </c>
      <c r="D893" s="117" t="s">
        <v>829</v>
      </c>
      <c r="E893" s="303" t="s">
        <v>1259</v>
      </c>
      <c r="F893" s="303"/>
      <c r="G893" s="118" t="s">
        <v>77</v>
      </c>
      <c r="H893" s="119">
        <v>1</v>
      </c>
      <c r="I893" s="120">
        <v>10.97</v>
      </c>
      <c r="J893" s="120">
        <v>10.97</v>
      </c>
      <c r="K893" t="str">
        <f t="shared" si="13"/>
        <v/>
      </c>
    </row>
    <row r="894" spans="1:11" ht="26.4">
      <c r="A894" s="125"/>
      <c r="B894" s="125"/>
      <c r="C894" s="125"/>
      <c r="D894" s="125"/>
      <c r="E894" s="125" t="s">
        <v>982</v>
      </c>
      <c r="F894" s="126">
        <v>26.19</v>
      </c>
      <c r="G894" s="125" t="s">
        <v>983</v>
      </c>
      <c r="H894" s="126">
        <v>0</v>
      </c>
      <c r="I894" s="125" t="s">
        <v>393</v>
      </c>
      <c r="J894" s="126">
        <v>26.19</v>
      </c>
      <c r="K894" t="str">
        <f t="shared" si="13"/>
        <v/>
      </c>
    </row>
    <row r="895" spans="1:11" ht="26.4">
      <c r="A895" s="125"/>
      <c r="B895" s="125"/>
      <c r="C895" s="125"/>
      <c r="D895" s="125"/>
      <c r="E895" s="125" t="s">
        <v>984</v>
      </c>
      <c r="F895" s="126">
        <v>16.32</v>
      </c>
      <c r="G895" s="125"/>
      <c r="H895" s="305" t="s">
        <v>985</v>
      </c>
      <c r="I895" s="305"/>
      <c r="J895" s="126">
        <v>82.5</v>
      </c>
      <c r="K895" t="str">
        <f t="shared" si="13"/>
        <v/>
      </c>
    </row>
    <row r="896" spans="1:11" ht="39.6" customHeight="1" thickBot="1">
      <c r="A896" s="127"/>
      <c r="B896" s="127"/>
      <c r="C896" s="127"/>
      <c r="D896" s="127"/>
      <c r="E896" s="127"/>
      <c r="F896" s="127"/>
      <c r="G896" s="127" t="s">
        <v>986</v>
      </c>
      <c r="H896" s="128" t="s">
        <v>1480</v>
      </c>
      <c r="I896" s="127" t="s">
        <v>394</v>
      </c>
      <c r="J896" s="129">
        <v>3300</v>
      </c>
      <c r="K896" t="str">
        <f t="shared" si="13"/>
        <v/>
      </c>
    </row>
    <row r="897" spans="1:11" ht="14.4" customHeight="1" thickTop="1">
      <c r="A897" s="130"/>
      <c r="B897" s="130"/>
      <c r="C897" s="130"/>
      <c r="D897" s="130"/>
      <c r="E897" s="130"/>
      <c r="F897" s="130"/>
      <c r="G897" s="130"/>
      <c r="H897" s="130"/>
      <c r="I897" s="130"/>
      <c r="J897" s="130"/>
      <c r="K897" t="str">
        <f t="shared" si="13"/>
        <v>FALSO</v>
      </c>
    </row>
    <row r="898" spans="1:11" ht="15" customHeight="1">
      <c r="A898" s="110" t="s">
        <v>1075</v>
      </c>
      <c r="B898" s="111" t="s">
        <v>3</v>
      </c>
      <c r="C898" s="110" t="s">
        <v>4</v>
      </c>
      <c r="D898" s="110" t="s">
        <v>5</v>
      </c>
      <c r="E898" s="307" t="s">
        <v>373</v>
      </c>
      <c r="F898" s="307"/>
      <c r="G898" s="112" t="s">
        <v>6</v>
      </c>
      <c r="H898" s="111" t="s">
        <v>7</v>
      </c>
      <c r="I898" s="111" t="s">
        <v>8</v>
      </c>
      <c r="J898" s="111" t="s">
        <v>9</v>
      </c>
      <c r="K898" t="str">
        <f t="shared" si="13"/>
        <v/>
      </c>
    </row>
    <row r="899" spans="1:11" ht="26.4" customHeight="1">
      <c r="A899" s="113" t="s">
        <v>374</v>
      </c>
      <c r="B899" s="133" t="s">
        <v>235</v>
      </c>
      <c r="C899" s="113" t="s">
        <v>14</v>
      </c>
      <c r="D899" s="113" t="s">
        <v>236</v>
      </c>
      <c r="E899" s="306" t="s">
        <v>1259</v>
      </c>
      <c r="F899" s="306"/>
      <c r="G899" s="114" t="s">
        <v>77</v>
      </c>
      <c r="H899" s="115">
        <v>1</v>
      </c>
      <c r="I899" s="116">
        <v>47.57</v>
      </c>
      <c r="J899" s="116">
        <v>47.57</v>
      </c>
      <c r="K899" t="str">
        <f t="shared" si="13"/>
        <v/>
      </c>
    </row>
    <row r="900" spans="1:11" ht="26.4" customHeight="1">
      <c r="A900" s="117" t="s">
        <v>375</v>
      </c>
      <c r="B900" s="134" t="s">
        <v>828</v>
      </c>
      <c r="C900" s="117" t="s">
        <v>14</v>
      </c>
      <c r="D900" s="117" t="s">
        <v>829</v>
      </c>
      <c r="E900" s="303" t="s">
        <v>1259</v>
      </c>
      <c r="F900" s="303"/>
      <c r="G900" s="118" t="s">
        <v>77</v>
      </c>
      <c r="H900" s="119">
        <v>1</v>
      </c>
      <c r="I900" s="120">
        <v>10.97</v>
      </c>
      <c r="J900" s="120">
        <v>10.97</v>
      </c>
      <c r="K900" t="str">
        <f t="shared" si="13"/>
        <v/>
      </c>
    </row>
    <row r="901" spans="1:11" ht="26.4" customHeight="1">
      <c r="A901" s="117" t="s">
        <v>375</v>
      </c>
      <c r="B901" s="134" t="s">
        <v>834</v>
      </c>
      <c r="C901" s="117" t="s">
        <v>14</v>
      </c>
      <c r="D901" s="117" t="s">
        <v>835</v>
      </c>
      <c r="E901" s="303" t="s">
        <v>1259</v>
      </c>
      <c r="F901" s="303"/>
      <c r="G901" s="118" t="s">
        <v>77</v>
      </c>
      <c r="H901" s="119">
        <v>1</v>
      </c>
      <c r="I901" s="120">
        <v>36.6</v>
      </c>
      <c r="J901" s="120">
        <v>36.6</v>
      </c>
      <c r="K901" t="str">
        <f t="shared" si="13"/>
        <v/>
      </c>
    </row>
    <row r="902" spans="1:11" ht="26.4" customHeight="1">
      <c r="A902" s="125"/>
      <c r="B902" s="125"/>
      <c r="C902" s="125"/>
      <c r="D902" s="125"/>
      <c r="E902" s="125" t="s">
        <v>982</v>
      </c>
      <c r="F902" s="126">
        <v>21.34</v>
      </c>
      <c r="G902" s="125" t="s">
        <v>983</v>
      </c>
      <c r="H902" s="126">
        <v>0</v>
      </c>
      <c r="I902" s="125" t="s">
        <v>393</v>
      </c>
      <c r="J902" s="126">
        <v>21.34</v>
      </c>
      <c r="K902" t="str">
        <f t="shared" si="13"/>
        <v/>
      </c>
    </row>
    <row r="903" spans="1:11" ht="26.4" customHeight="1">
      <c r="A903" s="125"/>
      <c r="B903" s="125"/>
      <c r="C903" s="125"/>
      <c r="D903" s="125"/>
      <c r="E903" s="125" t="s">
        <v>984</v>
      </c>
      <c r="F903" s="126">
        <v>11.73</v>
      </c>
      <c r="G903" s="125"/>
      <c r="H903" s="305" t="s">
        <v>985</v>
      </c>
      <c r="I903" s="305"/>
      <c r="J903" s="126">
        <v>59.3</v>
      </c>
      <c r="K903" t="str">
        <f t="shared" si="13"/>
        <v/>
      </c>
    </row>
    <row r="904" spans="1:11" ht="26.4" customHeight="1" thickBot="1">
      <c r="A904" s="127"/>
      <c r="B904" s="127"/>
      <c r="C904" s="127"/>
      <c r="D904" s="127"/>
      <c r="E904" s="127"/>
      <c r="F904" s="127"/>
      <c r="G904" s="127" t="s">
        <v>986</v>
      </c>
      <c r="H904" s="128" t="s">
        <v>1270</v>
      </c>
      <c r="I904" s="127" t="s">
        <v>394</v>
      </c>
      <c r="J904" s="129">
        <v>7116</v>
      </c>
      <c r="K904" t="str">
        <f t="shared" si="13"/>
        <v/>
      </c>
    </row>
    <row r="905" spans="1:11" ht="14.4" customHeight="1" thickTop="1">
      <c r="A905" s="130"/>
      <c r="B905" s="130"/>
      <c r="C905" s="130"/>
      <c r="D905" s="130"/>
      <c r="E905" s="130"/>
      <c r="F905" s="130"/>
      <c r="G905" s="130"/>
      <c r="H905" s="130"/>
      <c r="I905" s="130"/>
      <c r="J905" s="130"/>
      <c r="K905" t="str">
        <f t="shared" si="13"/>
        <v>FALSO</v>
      </c>
    </row>
    <row r="906" spans="1:11" ht="14.4" customHeight="1">
      <c r="A906" s="110" t="s">
        <v>1076</v>
      </c>
      <c r="B906" s="111" t="s">
        <v>3</v>
      </c>
      <c r="C906" s="110" t="s">
        <v>4</v>
      </c>
      <c r="D906" s="110" t="s">
        <v>5</v>
      </c>
      <c r="E906" s="307" t="s">
        <v>373</v>
      </c>
      <c r="F906" s="307"/>
      <c r="G906" s="112" t="s">
        <v>6</v>
      </c>
      <c r="H906" s="111" t="s">
        <v>7</v>
      </c>
      <c r="I906" s="111" t="s">
        <v>8</v>
      </c>
      <c r="J906" s="111" t="s">
        <v>9</v>
      </c>
      <c r="K906" t="str">
        <f t="shared" si="13"/>
        <v/>
      </c>
    </row>
    <row r="907" spans="1:11" ht="26.4" customHeight="1">
      <c r="A907" s="113" t="s">
        <v>374</v>
      </c>
      <c r="B907" s="133" t="s">
        <v>237</v>
      </c>
      <c r="C907" s="113" t="s">
        <v>14</v>
      </c>
      <c r="D907" s="113" t="s">
        <v>238</v>
      </c>
      <c r="E907" s="306" t="s">
        <v>1259</v>
      </c>
      <c r="F907" s="306"/>
      <c r="G907" s="114" t="s">
        <v>77</v>
      </c>
      <c r="H907" s="115">
        <v>1</v>
      </c>
      <c r="I907" s="116">
        <v>31.2</v>
      </c>
      <c r="J907" s="116">
        <v>31.2</v>
      </c>
      <c r="K907" t="str">
        <f t="shared" si="13"/>
        <v/>
      </c>
    </row>
    <row r="908" spans="1:11" ht="26.4" customHeight="1">
      <c r="A908" s="117" t="s">
        <v>375</v>
      </c>
      <c r="B908" s="134" t="s">
        <v>828</v>
      </c>
      <c r="C908" s="117" t="s">
        <v>14</v>
      </c>
      <c r="D908" s="117" t="s">
        <v>829</v>
      </c>
      <c r="E908" s="303" t="s">
        <v>1259</v>
      </c>
      <c r="F908" s="303"/>
      <c r="G908" s="118" t="s">
        <v>77</v>
      </c>
      <c r="H908" s="119">
        <v>1</v>
      </c>
      <c r="I908" s="120">
        <v>10.97</v>
      </c>
      <c r="J908" s="120">
        <v>10.97</v>
      </c>
      <c r="K908" t="str">
        <f t="shared" si="13"/>
        <v/>
      </c>
    </row>
    <row r="909" spans="1:11" ht="26.4" customHeight="1">
      <c r="A909" s="117" t="s">
        <v>375</v>
      </c>
      <c r="B909" s="134" t="s">
        <v>836</v>
      </c>
      <c r="C909" s="117" t="s">
        <v>14</v>
      </c>
      <c r="D909" s="117" t="s">
        <v>837</v>
      </c>
      <c r="E909" s="303" t="s">
        <v>1259</v>
      </c>
      <c r="F909" s="303"/>
      <c r="G909" s="118" t="s">
        <v>77</v>
      </c>
      <c r="H909" s="119">
        <v>1</v>
      </c>
      <c r="I909" s="120">
        <v>20.23</v>
      </c>
      <c r="J909" s="120">
        <v>20.23</v>
      </c>
      <c r="K909" t="str">
        <f t="shared" si="13"/>
        <v/>
      </c>
    </row>
    <row r="910" spans="1:11" ht="26.4" customHeight="1">
      <c r="A910" s="125"/>
      <c r="B910" s="125"/>
      <c r="C910" s="125"/>
      <c r="D910" s="125"/>
      <c r="E910" s="125" t="s">
        <v>982</v>
      </c>
      <c r="F910" s="126">
        <v>12.35</v>
      </c>
      <c r="G910" s="125" t="s">
        <v>983</v>
      </c>
      <c r="H910" s="126">
        <v>0</v>
      </c>
      <c r="I910" s="125" t="s">
        <v>393</v>
      </c>
      <c r="J910" s="126">
        <v>12.35</v>
      </c>
      <c r="K910" t="str">
        <f t="shared" si="13"/>
        <v/>
      </c>
    </row>
    <row r="911" spans="1:11" ht="26.4" customHeight="1">
      <c r="A911" s="125"/>
      <c r="B911" s="125"/>
      <c r="C911" s="125"/>
      <c r="D911" s="125"/>
      <c r="E911" s="125" t="s">
        <v>984</v>
      </c>
      <c r="F911" s="126">
        <v>7.69</v>
      </c>
      <c r="G911" s="125"/>
      <c r="H911" s="305" t="s">
        <v>985</v>
      </c>
      <c r="I911" s="305"/>
      <c r="J911" s="126">
        <v>38.89</v>
      </c>
      <c r="K911" t="str">
        <f t="shared" si="13"/>
        <v/>
      </c>
    </row>
    <row r="912" spans="1:11" ht="26.4" customHeight="1" thickBot="1">
      <c r="A912" s="127"/>
      <c r="B912" s="127"/>
      <c r="C912" s="127"/>
      <c r="D912" s="127"/>
      <c r="E912" s="127"/>
      <c r="F912" s="127"/>
      <c r="G912" s="127" t="s">
        <v>986</v>
      </c>
      <c r="H912" s="128" t="s">
        <v>1302</v>
      </c>
      <c r="I912" s="127" t="s">
        <v>394</v>
      </c>
      <c r="J912" s="129">
        <v>14000.4</v>
      </c>
      <c r="K912" t="str">
        <f t="shared" ref="K912:K975" si="14">IF(J912=0,"FALSO","")</f>
        <v/>
      </c>
    </row>
    <row r="913" spans="1:11" ht="15" thickTop="1">
      <c r="A913" s="130"/>
      <c r="B913" s="130"/>
      <c r="C913" s="130"/>
      <c r="D913" s="130"/>
      <c r="E913" s="130"/>
      <c r="F913" s="130"/>
      <c r="G913" s="130"/>
      <c r="H913" s="130"/>
      <c r="I913" s="130"/>
      <c r="J913" s="130"/>
      <c r="K913" t="str">
        <f t="shared" si="14"/>
        <v>FALSO</v>
      </c>
    </row>
    <row r="914" spans="1:11" ht="26.4" customHeight="1">
      <c r="A914" s="110" t="s">
        <v>1077</v>
      </c>
      <c r="B914" s="111" t="s">
        <v>3</v>
      </c>
      <c r="C914" s="110" t="s">
        <v>4</v>
      </c>
      <c r="D914" s="110" t="s">
        <v>5</v>
      </c>
      <c r="E914" s="307" t="s">
        <v>373</v>
      </c>
      <c r="F914" s="307"/>
      <c r="G914" s="112" t="s">
        <v>6</v>
      </c>
      <c r="H914" s="111" t="s">
        <v>7</v>
      </c>
      <c r="I914" s="111" t="s">
        <v>8</v>
      </c>
      <c r="J914" s="111" t="s">
        <v>9</v>
      </c>
      <c r="K914" t="str">
        <f t="shared" si="14"/>
        <v/>
      </c>
    </row>
    <row r="915" spans="1:11" ht="14.4" customHeight="1">
      <c r="A915" s="113" t="s">
        <v>374</v>
      </c>
      <c r="B915" s="133" t="s">
        <v>239</v>
      </c>
      <c r="C915" s="113" t="s">
        <v>14</v>
      </c>
      <c r="D915" s="113" t="s">
        <v>240</v>
      </c>
      <c r="E915" s="306" t="s">
        <v>1259</v>
      </c>
      <c r="F915" s="306"/>
      <c r="G915" s="114" t="s">
        <v>77</v>
      </c>
      <c r="H915" s="115">
        <v>1</v>
      </c>
      <c r="I915" s="116">
        <v>35.200000000000003</v>
      </c>
      <c r="J915" s="116">
        <v>35.200000000000003</v>
      </c>
      <c r="K915" t="str">
        <f t="shared" si="14"/>
        <v/>
      </c>
    </row>
    <row r="916" spans="1:11" ht="26.4" customHeight="1">
      <c r="A916" s="117" t="s">
        <v>375</v>
      </c>
      <c r="B916" s="134" t="s">
        <v>838</v>
      </c>
      <c r="C916" s="117" t="s">
        <v>14</v>
      </c>
      <c r="D916" s="117" t="s">
        <v>839</v>
      </c>
      <c r="E916" s="303" t="s">
        <v>1259</v>
      </c>
      <c r="F916" s="303"/>
      <c r="G916" s="118" t="s">
        <v>77</v>
      </c>
      <c r="H916" s="119">
        <v>1</v>
      </c>
      <c r="I916" s="120">
        <v>24.23</v>
      </c>
      <c r="J916" s="120">
        <v>24.23</v>
      </c>
      <c r="K916" t="str">
        <f t="shared" si="14"/>
        <v/>
      </c>
    </row>
    <row r="917" spans="1:11" ht="26.4" customHeight="1">
      <c r="A917" s="117" t="s">
        <v>375</v>
      </c>
      <c r="B917" s="134" t="s">
        <v>828</v>
      </c>
      <c r="C917" s="117" t="s">
        <v>14</v>
      </c>
      <c r="D917" s="117" t="s">
        <v>829</v>
      </c>
      <c r="E917" s="303" t="s">
        <v>1259</v>
      </c>
      <c r="F917" s="303"/>
      <c r="G917" s="118" t="s">
        <v>77</v>
      </c>
      <c r="H917" s="119">
        <v>1</v>
      </c>
      <c r="I917" s="120">
        <v>10.97</v>
      </c>
      <c r="J917" s="120">
        <v>10.97</v>
      </c>
      <c r="K917" t="str">
        <f t="shared" si="14"/>
        <v/>
      </c>
    </row>
    <row r="918" spans="1:11" ht="26.4" customHeight="1">
      <c r="A918" s="125"/>
      <c r="B918" s="125"/>
      <c r="C918" s="125"/>
      <c r="D918" s="125"/>
      <c r="E918" s="125" t="s">
        <v>982</v>
      </c>
      <c r="F918" s="126">
        <v>14.86</v>
      </c>
      <c r="G918" s="125" t="s">
        <v>983</v>
      </c>
      <c r="H918" s="126">
        <v>0</v>
      </c>
      <c r="I918" s="125" t="s">
        <v>393</v>
      </c>
      <c r="J918" s="126">
        <v>14.86</v>
      </c>
      <c r="K918" t="str">
        <f t="shared" si="14"/>
        <v/>
      </c>
    </row>
    <row r="919" spans="1:11" ht="26.4" customHeight="1">
      <c r="A919" s="125"/>
      <c r="B919" s="125"/>
      <c r="C919" s="125"/>
      <c r="D919" s="125"/>
      <c r="E919" s="125" t="s">
        <v>984</v>
      </c>
      <c r="F919" s="126">
        <v>8.68</v>
      </c>
      <c r="G919" s="125"/>
      <c r="H919" s="305" t="s">
        <v>985</v>
      </c>
      <c r="I919" s="305"/>
      <c r="J919" s="126">
        <v>43.88</v>
      </c>
      <c r="K919" t="str">
        <f t="shared" si="14"/>
        <v/>
      </c>
    </row>
    <row r="920" spans="1:11" ht="26.4" customHeight="1" thickBot="1">
      <c r="A920" s="127"/>
      <c r="B920" s="127"/>
      <c r="C920" s="127"/>
      <c r="D920" s="127"/>
      <c r="E920" s="127"/>
      <c r="F920" s="127"/>
      <c r="G920" s="127" t="s">
        <v>986</v>
      </c>
      <c r="H920" s="128" t="s">
        <v>1480</v>
      </c>
      <c r="I920" s="127" t="s">
        <v>394</v>
      </c>
      <c r="J920" s="129">
        <v>1755.2</v>
      </c>
      <c r="K920" t="str">
        <f t="shared" si="14"/>
        <v/>
      </c>
    </row>
    <row r="921" spans="1:11" ht="15" thickTop="1">
      <c r="A921" s="130"/>
      <c r="B921" s="130"/>
      <c r="C921" s="130"/>
      <c r="D921" s="130"/>
      <c r="E921" s="130"/>
      <c r="F921" s="130"/>
      <c r="G921" s="130"/>
      <c r="H921" s="130"/>
      <c r="I921" s="130"/>
      <c r="J921" s="130"/>
      <c r="K921" t="str">
        <f t="shared" si="14"/>
        <v>FALSO</v>
      </c>
    </row>
    <row r="922" spans="1:11">
      <c r="A922" s="110" t="s">
        <v>1078</v>
      </c>
      <c r="B922" s="111" t="s">
        <v>3</v>
      </c>
      <c r="C922" s="110" t="s">
        <v>4</v>
      </c>
      <c r="D922" s="110" t="s">
        <v>5</v>
      </c>
      <c r="E922" s="307" t="s">
        <v>373</v>
      </c>
      <c r="F922" s="307"/>
      <c r="G922" s="112" t="s">
        <v>6</v>
      </c>
      <c r="H922" s="111" t="s">
        <v>7</v>
      </c>
      <c r="I922" s="111" t="s">
        <v>8</v>
      </c>
      <c r="J922" s="111" t="s">
        <v>9</v>
      </c>
      <c r="K922" t="str">
        <f t="shared" si="14"/>
        <v/>
      </c>
    </row>
    <row r="923" spans="1:11" ht="14.4" customHeight="1">
      <c r="A923" s="113" t="s">
        <v>374</v>
      </c>
      <c r="B923" s="133" t="s">
        <v>242</v>
      </c>
      <c r="C923" s="113" t="s">
        <v>14</v>
      </c>
      <c r="D923" s="113" t="s">
        <v>243</v>
      </c>
      <c r="E923" s="306" t="s">
        <v>840</v>
      </c>
      <c r="F923" s="306"/>
      <c r="G923" s="114" t="s">
        <v>77</v>
      </c>
      <c r="H923" s="115">
        <v>1</v>
      </c>
      <c r="I923" s="116">
        <v>10.76</v>
      </c>
      <c r="J923" s="116">
        <v>10.76</v>
      </c>
      <c r="K923" t="str">
        <f t="shared" si="14"/>
        <v/>
      </c>
    </row>
    <row r="924" spans="1:11" ht="26.4" customHeight="1">
      <c r="A924" s="117" t="s">
        <v>375</v>
      </c>
      <c r="B924" s="134" t="s">
        <v>799</v>
      </c>
      <c r="C924" s="117" t="s">
        <v>14</v>
      </c>
      <c r="D924" s="117" t="s">
        <v>800</v>
      </c>
      <c r="E924" s="303" t="s">
        <v>1365</v>
      </c>
      <c r="F924" s="303"/>
      <c r="G924" s="118" t="s">
        <v>378</v>
      </c>
      <c r="H924" s="119">
        <v>0.15</v>
      </c>
      <c r="I924" s="120">
        <v>24.33</v>
      </c>
      <c r="J924" s="120">
        <v>3.64</v>
      </c>
      <c r="K924" t="str">
        <f t="shared" si="14"/>
        <v/>
      </c>
    </row>
    <row r="925" spans="1:11" ht="14.4" customHeight="1">
      <c r="A925" s="117" t="s">
        <v>375</v>
      </c>
      <c r="B925" s="134" t="s">
        <v>792</v>
      </c>
      <c r="C925" s="117" t="s">
        <v>14</v>
      </c>
      <c r="D925" s="117" t="s">
        <v>793</v>
      </c>
      <c r="E925" s="303" t="s">
        <v>1365</v>
      </c>
      <c r="F925" s="303"/>
      <c r="G925" s="118" t="s">
        <v>378</v>
      </c>
      <c r="H925" s="119">
        <v>0.15</v>
      </c>
      <c r="I925" s="120">
        <v>28.84</v>
      </c>
      <c r="J925" s="120">
        <v>4.32</v>
      </c>
      <c r="K925" t="str">
        <f t="shared" si="14"/>
        <v/>
      </c>
    </row>
    <row r="926" spans="1:11" ht="39.6" customHeight="1">
      <c r="A926" s="121" t="s">
        <v>383</v>
      </c>
      <c r="B926" s="135" t="s">
        <v>841</v>
      </c>
      <c r="C926" s="121" t="s">
        <v>14</v>
      </c>
      <c r="D926" s="121" t="s">
        <v>842</v>
      </c>
      <c r="E926" s="304" t="s">
        <v>386</v>
      </c>
      <c r="F926" s="304"/>
      <c r="G926" s="122" t="s">
        <v>77</v>
      </c>
      <c r="H926" s="123">
        <v>1</v>
      </c>
      <c r="I926" s="124">
        <v>2.8</v>
      </c>
      <c r="J926" s="124">
        <v>2.8</v>
      </c>
      <c r="K926" t="str">
        <f t="shared" si="14"/>
        <v/>
      </c>
    </row>
    <row r="927" spans="1:11" ht="26.4" customHeight="1">
      <c r="A927" s="125"/>
      <c r="B927" s="125"/>
      <c r="C927" s="125"/>
      <c r="D927" s="125"/>
      <c r="E927" s="125" t="s">
        <v>982</v>
      </c>
      <c r="F927" s="126">
        <v>5</v>
      </c>
      <c r="G927" s="125" t="s">
        <v>983</v>
      </c>
      <c r="H927" s="126">
        <v>0</v>
      </c>
      <c r="I927" s="125" t="s">
        <v>393</v>
      </c>
      <c r="J927" s="126">
        <v>5</v>
      </c>
      <c r="K927" t="str">
        <f t="shared" si="14"/>
        <v/>
      </c>
    </row>
    <row r="928" spans="1:11" ht="14.4" customHeight="1">
      <c r="A928" s="125"/>
      <c r="B928" s="125"/>
      <c r="C928" s="125"/>
      <c r="D928" s="125"/>
      <c r="E928" s="125" t="s">
        <v>984</v>
      </c>
      <c r="F928" s="126">
        <v>2.65</v>
      </c>
      <c r="G928" s="125"/>
      <c r="H928" s="305" t="s">
        <v>985</v>
      </c>
      <c r="I928" s="305"/>
      <c r="J928" s="126">
        <v>13.41</v>
      </c>
      <c r="K928" t="str">
        <f t="shared" si="14"/>
        <v/>
      </c>
    </row>
    <row r="929" spans="1:11" ht="15" thickBot="1">
      <c r="A929" s="127"/>
      <c r="B929" s="127"/>
      <c r="C929" s="127"/>
      <c r="D929" s="127"/>
      <c r="E929" s="127"/>
      <c r="F929" s="127"/>
      <c r="G929" s="127" t="s">
        <v>986</v>
      </c>
      <c r="H929" s="128" t="s">
        <v>1483</v>
      </c>
      <c r="I929" s="127" t="s">
        <v>394</v>
      </c>
      <c r="J929" s="129">
        <v>10191.6</v>
      </c>
      <c r="K929" t="str">
        <f t="shared" si="14"/>
        <v/>
      </c>
    </row>
    <row r="930" spans="1:11" ht="15" thickTop="1">
      <c r="A930" s="130"/>
      <c r="B930" s="130"/>
      <c r="C930" s="130"/>
      <c r="D930" s="130"/>
      <c r="E930" s="130"/>
      <c r="F930" s="130"/>
      <c r="G930" s="130"/>
      <c r="H930" s="130"/>
      <c r="I930" s="130"/>
      <c r="J930" s="130"/>
      <c r="K930" t="str">
        <f t="shared" si="14"/>
        <v>FALSO</v>
      </c>
    </row>
    <row r="931" spans="1:11">
      <c r="A931" s="110" t="s">
        <v>1079</v>
      </c>
      <c r="B931" s="111" t="s">
        <v>3</v>
      </c>
      <c r="C931" s="110" t="s">
        <v>4</v>
      </c>
      <c r="D931" s="110" t="s">
        <v>5</v>
      </c>
      <c r="E931" s="307" t="s">
        <v>373</v>
      </c>
      <c r="F931" s="307"/>
      <c r="G931" s="112" t="s">
        <v>6</v>
      </c>
      <c r="H931" s="111" t="s">
        <v>7</v>
      </c>
      <c r="I931" s="111" t="s">
        <v>8</v>
      </c>
      <c r="J931" s="111" t="s">
        <v>9</v>
      </c>
      <c r="K931" t="str">
        <f t="shared" si="14"/>
        <v/>
      </c>
    </row>
    <row r="932" spans="1:11" ht="14.4" customHeight="1">
      <c r="A932" s="113" t="s">
        <v>374</v>
      </c>
      <c r="B932" s="133" t="s">
        <v>244</v>
      </c>
      <c r="C932" s="113" t="s">
        <v>14</v>
      </c>
      <c r="D932" s="113" t="s">
        <v>245</v>
      </c>
      <c r="E932" s="306" t="s">
        <v>840</v>
      </c>
      <c r="F932" s="306"/>
      <c r="G932" s="114" t="s">
        <v>77</v>
      </c>
      <c r="H932" s="115">
        <v>1</v>
      </c>
      <c r="I932" s="116">
        <v>13.52</v>
      </c>
      <c r="J932" s="116">
        <v>13.52</v>
      </c>
      <c r="K932" t="str">
        <f t="shared" si="14"/>
        <v/>
      </c>
    </row>
    <row r="933" spans="1:11" ht="14.4" customHeight="1">
      <c r="A933" s="117" t="s">
        <v>375</v>
      </c>
      <c r="B933" s="134" t="s">
        <v>792</v>
      </c>
      <c r="C933" s="117" t="s">
        <v>14</v>
      </c>
      <c r="D933" s="117" t="s">
        <v>793</v>
      </c>
      <c r="E933" s="303" t="s">
        <v>1365</v>
      </c>
      <c r="F933" s="303"/>
      <c r="G933" s="118" t="s">
        <v>378</v>
      </c>
      <c r="H933" s="119">
        <v>0.15</v>
      </c>
      <c r="I933" s="120">
        <v>28.84</v>
      </c>
      <c r="J933" s="120">
        <v>4.32</v>
      </c>
      <c r="K933" t="str">
        <f t="shared" si="14"/>
        <v/>
      </c>
    </row>
    <row r="934" spans="1:11" ht="27" customHeight="1">
      <c r="A934" s="117" t="s">
        <v>375</v>
      </c>
      <c r="B934" s="134" t="s">
        <v>799</v>
      </c>
      <c r="C934" s="117" t="s">
        <v>14</v>
      </c>
      <c r="D934" s="117" t="s">
        <v>800</v>
      </c>
      <c r="E934" s="303" t="s">
        <v>1365</v>
      </c>
      <c r="F934" s="303"/>
      <c r="G934" s="118" t="s">
        <v>378</v>
      </c>
      <c r="H934" s="119">
        <v>0.15</v>
      </c>
      <c r="I934" s="120">
        <v>24.33</v>
      </c>
      <c r="J934" s="120">
        <v>3.64</v>
      </c>
      <c r="K934" t="str">
        <f t="shared" si="14"/>
        <v/>
      </c>
    </row>
    <row r="935" spans="1:11" ht="14.4" customHeight="1">
      <c r="A935" s="121" t="s">
        <v>383</v>
      </c>
      <c r="B935" s="135" t="s">
        <v>843</v>
      </c>
      <c r="C935" s="121" t="s">
        <v>14</v>
      </c>
      <c r="D935" s="121" t="s">
        <v>844</v>
      </c>
      <c r="E935" s="304" t="s">
        <v>386</v>
      </c>
      <c r="F935" s="304"/>
      <c r="G935" s="122" t="s">
        <v>77</v>
      </c>
      <c r="H935" s="123">
        <v>1</v>
      </c>
      <c r="I935" s="124">
        <v>5.56</v>
      </c>
      <c r="J935" s="124">
        <v>5.56</v>
      </c>
      <c r="K935" t="str">
        <f t="shared" si="14"/>
        <v/>
      </c>
    </row>
    <row r="936" spans="1:11" ht="39.6" customHeight="1">
      <c r="A936" s="125"/>
      <c r="B936" s="125"/>
      <c r="C936" s="125"/>
      <c r="D936" s="125"/>
      <c r="E936" s="125" t="s">
        <v>982</v>
      </c>
      <c r="F936" s="126">
        <v>5</v>
      </c>
      <c r="G936" s="125" t="s">
        <v>983</v>
      </c>
      <c r="H936" s="126">
        <v>0</v>
      </c>
      <c r="I936" s="125" t="s">
        <v>393</v>
      </c>
      <c r="J936" s="126">
        <v>5</v>
      </c>
      <c r="K936" t="str">
        <f t="shared" si="14"/>
        <v/>
      </c>
    </row>
    <row r="937" spans="1:11" ht="26.4" customHeight="1">
      <c r="A937" s="125"/>
      <c r="B937" s="125"/>
      <c r="C937" s="125"/>
      <c r="D937" s="125"/>
      <c r="E937" s="125" t="s">
        <v>984</v>
      </c>
      <c r="F937" s="126">
        <v>3.33</v>
      </c>
      <c r="G937" s="125"/>
      <c r="H937" s="305" t="s">
        <v>985</v>
      </c>
      <c r="I937" s="305"/>
      <c r="J937" s="126">
        <v>16.850000000000001</v>
      </c>
      <c r="K937" t="str">
        <f t="shared" si="14"/>
        <v/>
      </c>
    </row>
    <row r="938" spans="1:11" ht="14.4" customHeight="1" thickBot="1">
      <c r="A938" s="127"/>
      <c r="B938" s="127"/>
      <c r="C938" s="127"/>
      <c r="D938" s="127"/>
      <c r="E938" s="127"/>
      <c r="F938" s="127"/>
      <c r="G938" s="127" t="s">
        <v>986</v>
      </c>
      <c r="H938" s="128" t="s">
        <v>1482</v>
      </c>
      <c r="I938" s="127" t="s">
        <v>394</v>
      </c>
      <c r="J938" s="129">
        <v>4044</v>
      </c>
      <c r="K938" t="str">
        <f t="shared" si="14"/>
        <v/>
      </c>
    </row>
    <row r="939" spans="1:11" ht="15" thickTop="1">
      <c r="A939" s="130"/>
      <c r="B939" s="130"/>
      <c r="C939" s="130"/>
      <c r="D939" s="130"/>
      <c r="E939" s="130"/>
      <c r="F939" s="130"/>
      <c r="G939" s="130"/>
      <c r="H939" s="130"/>
      <c r="I939" s="130"/>
      <c r="J939" s="130"/>
      <c r="K939" t="str">
        <f t="shared" si="14"/>
        <v>FALSO</v>
      </c>
    </row>
    <row r="940" spans="1:11">
      <c r="A940" s="110" t="s">
        <v>1080</v>
      </c>
      <c r="B940" s="111" t="s">
        <v>3</v>
      </c>
      <c r="C940" s="110" t="s">
        <v>4</v>
      </c>
      <c r="D940" s="110" t="s">
        <v>5</v>
      </c>
      <c r="E940" s="307" t="s">
        <v>373</v>
      </c>
      <c r="F940" s="307"/>
      <c r="G940" s="112" t="s">
        <v>6</v>
      </c>
      <c r="H940" s="111" t="s">
        <v>7</v>
      </c>
      <c r="I940" s="111" t="s">
        <v>8</v>
      </c>
      <c r="J940" s="111" t="s">
        <v>9</v>
      </c>
      <c r="K940" t="str">
        <f t="shared" si="14"/>
        <v/>
      </c>
    </row>
    <row r="941" spans="1:11" ht="39.6" customHeight="1">
      <c r="A941" s="113" t="s">
        <v>374</v>
      </c>
      <c r="B941" s="133" t="s">
        <v>246</v>
      </c>
      <c r="C941" s="113" t="s">
        <v>14</v>
      </c>
      <c r="D941" s="113" t="s">
        <v>247</v>
      </c>
      <c r="E941" s="306" t="s">
        <v>1484</v>
      </c>
      <c r="F941" s="306"/>
      <c r="G941" s="114" t="s">
        <v>16</v>
      </c>
      <c r="H941" s="115">
        <v>1</v>
      </c>
      <c r="I941" s="116">
        <v>84.95</v>
      </c>
      <c r="J941" s="116">
        <v>84.95</v>
      </c>
      <c r="K941" t="str">
        <f t="shared" si="14"/>
        <v/>
      </c>
    </row>
    <row r="942" spans="1:11" ht="14.4" customHeight="1">
      <c r="A942" s="117" t="s">
        <v>375</v>
      </c>
      <c r="B942" s="134" t="s">
        <v>799</v>
      </c>
      <c r="C942" s="117" t="s">
        <v>14</v>
      </c>
      <c r="D942" s="117" t="s">
        <v>800</v>
      </c>
      <c r="E942" s="303" t="s">
        <v>1365</v>
      </c>
      <c r="F942" s="303"/>
      <c r="G942" s="118" t="s">
        <v>378</v>
      </c>
      <c r="H942" s="119">
        <v>0.21299999999999999</v>
      </c>
      <c r="I942" s="120">
        <v>24.33</v>
      </c>
      <c r="J942" s="120">
        <v>5.18</v>
      </c>
      <c r="K942" t="str">
        <f t="shared" si="14"/>
        <v/>
      </c>
    </row>
    <row r="943" spans="1:11" ht="14.4" customHeight="1">
      <c r="A943" s="117" t="s">
        <v>375</v>
      </c>
      <c r="B943" s="134" t="s">
        <v>792</v>
      </c>
      <c r="C943" s="117" t="s">
        <v>14</v>
      </c>
      <c r="D943" s="117" t="s">
        <v>793</v>
      </c>
      <c r="E943" s="303" t="s">
        <v>1365</v>
      </c>
      <c r="F943" s="303"/>
      <c r="G943" s="118" t="s">
        <v>378</v>
      </c>
      <c r="H943" s="119">
        <v>0.21299999999999999</v>
      </c>
      <c r="I943" s="120">
        <v>28.84</v>
      </c>
      <c r="J943" s="120">
        <v>6.14</v>
      </c>
      <c r="K943" t="str">
        <f t="shared" si="14"/>
        <v/>
      </c>
    </row>
    <row r="944" spans="1:11" ht="27" customHeight="1">
      <c r="A944" s="121" t="s">
        <v>383</v>
      </c>
      <c r="B944" s="135" t="s">
        <v>845</v>
      </c>
      <c r="C944" s="121" t="s">
        <v>14</v>
      </c>
      <c r="D944" s="121" t="s">
        <v>1485</v>
      </c>
      <c r="E944" s="304" t="s">
        <v>386</v>
      </c>
      <c r="F944" s="304"/>
      <c r="G944" s="122" t="s">
        <v>16</v>
      </c>
      <c r="H944" s="123">
        <v>1.1000000000000001</v>
      </c>
      <c r="I944" s="124">
        <v>66.94</v>
      </c>
      <c r="J944" s="124">
        <v>73.63</v>
      </c>
      <c r="K944" t="str">
        <f t="shared" si="14"/>
        <v/>
      </c>
    </row>
    <row r="945" spans="1:11" ht="14.4" customHeight="1">
      <c r="A945" s="125"/>
      <c r="B945" s="125"/>
      <c r="C945" s="125"/>
      <c r="D945" s="125"/>
      <c r="E945" s="125" t="s">
        <v>982</v>
      </c>
      <c r="F945" s="126">
        <v>7.11</v>
      </c>
      <c r="G945" s="125" t="s">
        <v>983</v>
      </c>
      <c r="H945" s="126">
        <v>0</v>
      </c>
      <c r="I945" s="125" t="s">
        <v>393</v>
      </c>
      <c r="J945" s="126">
        <v>7.11</v>
      </c>
      <c r="K945" t="str">
        <f t="shared" si="14"/>
        <v/>
      </c>
    </row>
    <row r="946" spans="1:11" ht="39.6" customHeight="1">
      <c r="A946" s="125"/>
      <c r="B946" s="125"/>
      <c r="C946" s="125"/>
      <c r="D946" s="125"/>
      <c r="E946" s="125" t="s">
        <v>984</v>
      </c>
      <c r="F946" s="126">
        <v>20.95</v>
      </c>
      <c r="G946" s="125"/>
      <c r="H946" s="305" t="s">
        <v>985</v>
      </c>
      <c r="I946" s="305"/>
      <c r="J946" s="126">
        <v>105.9</v>
      </c>
      <c r="K946" t="str">
        <f t="shared" si="14"/>
        <v/>
      </c>
    </row>
    <row r="947" spans="1:11" ht="26.4" customHeight="1" thickBot="1">
      <c r="A947" s="127"/>
      <c r="B947" s="127"/>
      <c r="C947" s="127"/>
      <c r="D947" s="127"/>
      <c r="E947" s="127"/>
      <c r="F947" s="127"/>
      <c r="G947" s="127" t="s">
        <v>986</v>
      </c>
      <c r="H947" s="128" t="s">
        <v>1486</v>
      </c>
      <c r="I947" s="127" t="s">
        <v>394</v>
      </c>
      <c r="J947" s="129">
        <v>7080.47</v>
      </c>
      <c r="K947" t="str">
        <f t="shared" si="14"/>
        <v/>
      </c>
    </row>
    <row r="948" spans="1:11" ht="14.4" customHeight="1" thickTop="1">
      <c r="A948" s="130"/>
      <c r="B948" s="130"/>
      <c r="C948" s="130"/>
      <c r="D948" s="130"/>
      <c r="E948" s="130"/>
      <c r="F948" s="130"/>
      <c r="G948" s="130"/>
      <c r="H948" s="130"/>
      <c r="I948" s="130"/>
      <c r="J948" s="130"/>
      <c r="K948" t="str">
        <f t="shared" si="14"/>
        <v>FALSO</v>
      </c>
    </row>
    <row r="949" spans="1:11">
      <c r="A949" s="110" t="s">
        <v>1081</v>
      </c>
      <c r="B949" s="111" t="s">
        <v>3</v>
      </c>
      <c r="C949" s="110" t="s">
        <v>4</v>
      </c>
      <c r="D949" s="110" t="s">
        <v>5</v>
      </c>
      <c r="E949" s="307" t="s">
        <v>373</v>
      </c>
      <c r="F949" s="307"/>
      <c r="G949" s="112" t="s">
        <v>6</v>
      </c>
      <c r="H949" s="111" t="s">
        <v>7</v>
      </c>
      <c r="I949" s="111" t="s">
        <v>8</v>
      </c>
      <c r="J949" s="111" t="s">
        <v>9</v>
      </c>
      <c r="K949" t="str">
        <f t="shared" si="14"/>
        <v/>
      </c>
    </row>
    <row r="950" spans="1:11" ht="39.6" customHeight="1">
      <c r="A950" s="113" t="s">
        <v>374</v>
      </c>
      <c r="B950" s="133" t="s">
        <v>248</v>
      </c>
      <c r="C950" s="113" t="s">
        <v>14</v>
      </c>
      <c r="D950" s="113" t="s">
        <v>249</v>
      </c>
      <c r="E950" s="306" t="s">
        <v>1484</v>
      </c>
      <c r="F950" s="306"/>
      <c r="G950" s="114" t="s">
        <v>16</v>
      </c>
      <c r="H950" s="115">
        <v>1</v>
      </c>
      <c r="I950" s="116">
        <v>32.39</v>
      </c>
      <c r="J950" s="116">
        <v>32.39</v>
      </c>
      <c r="K950" t="str">
        <f t="shared" si="14"/>
        <v/>
      </c>
    </row>
    <row r="951" spans="1:11" ht="14.4" customHeight="1">
      <c r="A951" s="117" t="s">
        <v>375</v>
      </c>
      <c r="B951" s="134" t="s">
        <v>792</v>
      </c>
      <c r="C951" s="117" t="s">
        <v>14</v>
      </c>
      <c r="D951" s="117" t="s">
        <v>793</v>
      </c>
      <c r="E951" s="303" t="s">
        <v>1365</v>
      </c>
      <c r="F951" s="303"/>
      <c r="G951" s="118" t="s">
        <v>378</v>
      </c>
      <c r="H951" s="119">
        <v>0.129</v>
      </c>
      <c r="I951" s="120">
        <v>28.84</v>
      </c>
      <c r="J951" s="120">
        <v>3.72</v>
      </c>
      <c r="K951" t="str">
        <f t="shared" si="14"/>
        <v/>
      </c>
    </row>
    <row r="952" spans="1:11" ht="14.4" customHeight="1">
      <c r="A952" s="117" t="s">
        <v>375</v>
      </c>
      <c r="B952" s="134" t="s">
        <v>799</v>
      </c>
      <c r="C952" s="117" t="s">
        <v>14</v>
      </c>
      <c r="D952" s="117" t="s">
        <v>800</v>
      </c>
      <c r="E952" s="303" t="s">
        <v>1365</v>
      </c>
      <c r="F952" s="303"/>
      <c r="G952" s="118" t="s">
        <v>378</v>
      </c>
      <c r="H952" s="119">
        <v>0.129</v>
      </c>
      <c r="I952" s="120">
        <v>24.33</v>
      </c>
      <c r="J952" s="120">
        <v>3.13</v>
      </c>
      <c r="K952" t="str">
        <f t="shared" si="14"/>
        <v/>
      </c>
    </row>
    <row r="953" spans="1:11" ht="14.4" customHeight="1">
      <c r="A953" s="121" t="s">
        <v>383</v>
      </c>
      <c r="B953" s="135" t="s">
        <v>846</v>
      </c>
      <c r="C953" s="121" t="s">
        <v>14</v>
      </c>
      <c r="D953" s="121" t="s">
        <v>1487</v>
      </c>
      <c r="E953" s="304" t="s">
        <v>386</v>
      </c>
      <c r="F953" s="304"/>
      <c r="G953" s="122" t="s">
        <v>16</v>
      </c>
      <c r="H953" s="123">
        <v>1.1000000000000001</v>
      </c>
      <c r="I953" s="124">
        <v>23.22</v>
      </c>
      <c r="J953" s="124">
        <v>25.54</v>
      </c>
      <c r="K953" t="str">
        <f t="shared" si="14"/>
        <v/>
      </c>
    </row>
    <row r="954" spans="1:11" ht="27" customHeight="1">
      <c r="A954" s="125"/>
      <c r="B954" s="125"/>
      <c r="C954" s="125"/>
      <c r="D954" s="125"/>
      <c r="E954" s="125" t="s">
        <v>982</v>
      </c>
      <c r="F954" s="126">
        <v>4.3</v>
      </c>
      <c r="G954" s="125" t="s">
        <v>983</v>
      </c>
      <c r="H954" s="126">
        <v>0</v>
      </c>
      <c r="I954" s="125" t="s">
        <v>393</v>
      </c>
      <c r="J954" s="126">
        <v>4.3</v>
      </c>
      <c r="K954" t="str">
        <f t="shared" si="14"/>
        <v/>
      </c>
    </row>
    <row r="955" spans="1:11" ht="14.4" customHeight="1">
      <c r="A955" s="125"/>
      <c r="B955" s="125"/>
      <c r="C955" s="125"/>
      <c r="D955" s="125"/>
      <c r="E955" s="125" t="s">
        <v>984</v>
      </c>
      <c r="F955" s="126">
        <v>7.99</v>
      </c>
      <c r="G955" s="125"/>
      <c r="H955" s="305" t="s">
        <v>985</v>
      </c>
      <c r="I955" s="305"/>
      <c r="J955" s="126">
        <v>40.380000000000003</v>
      </c>
      <c r="K955" t="str">
        <f t="shared" si="14"/>
        <v/>
      </c>
    </row>
    <row r="956" spans="1:11" ht="39.6" customHeight="1" thickBot="1">
      <c r="A956" s="127"/>
      <c r="B956" s="127"/>
      <c r="C956" s="127"/>
      <c r="D956" s="127"/>
      <c r="E956" s="127"/>
      <c r="F956" s="127"/>
      <c r="G956" s="127" t="s">
        <v>986</v>
      </c>
      <c r="H956" s="128" t="s">
        <v>1488</v>
      </c>
      <c r="I956" s="127" t="s">
        <v>394</v>
      </c>
      <c r="J956" s="129">
        <v>6977.66</v>
      </c>
      <c r="K956" t="str">
        <f t="shared" si="14"/>
        <v/>
      </c>
    </row>
    <row r="957" spans="1:11" ht="14.4" customHeight="1" thickTop="1">
      <c r="A957" s="130"/>
      <c r="B957" s="130"/>
      <c r="C957" s="130"/>
      <c r="D957" s="130"/>
      <c r="E957" s="130"/>
      <c r="F957" s="130"/>
      <c r="G957" s="130"/>
      <c r="H957" s="130"/>
      <c r="I957" s="130"/>
      <c r="J957" s="130"/>
      <c r="K957" t="str">
        <f t="shared" si="14"/>
        <v>FALSO</v>
      </c>
    </row>
    <row r="958" spans="1:11" ht="26.4" customHeight="1">
      <c r="A958" s="110" t="s">
        <v>1082</v>
      </c>
      <c r="B958" s="111" t="s">
        <v>3</v>
      </c>
      <c r="C958" s="110" t="s">
        <v>4</v>
      </c>
      <c r="D958" s="110" t="s">
        <v>5</v>
      </c>
      <c r="E958" s="307" t="s">
        <v>373</v>
      </c>
      <c r="F958" s="307"/>
      <c r="G958" s="112" t="s">
        <v>6</v>
      </c>
      <c r="H958" s="111" t="s">
        <v>7</v>
      </c>
      <c r="I958" s="111" t="s">
        <v>8</v>
      </c>
      <c r="J958" s="111" t="s">
        <v>9</v>
      </c>
      <c r="K958" t="str">
        <f t="shared" si="14"/>
        <v/>
      </c>
    </row>
    <row r="959" spans="1:11" ht="39.6" customHeight="1">
      <c r="A959" s="113" t="s">
        <v>374</v>
      </c>
      <c r="B959" s="133" t="s">
        <v>250</v>
      </c>
      <c r="C959" s="113" t="s">
        <v>14</v>
      </c>
      <c r="D959" s="113" t="s">
        <v>251</v>
      </c>
      <c r="E959" s="306" t="s">
        <v>1259</v>
      </c>
      <c r="F959" s="306"/>
      <c r="G959" s="114" t="s">
        <v>16</v>
      </c>
      <c r="H959" s="115">
        <v>1</v>
      </c>
      <c r="I959" s="116">
        <v>10.44</v>
      </c>
      <c r="J959" s="116">
        <v>10.44</v>
      </c>
      <c r="K959" t="str">
        <f t="shared" si="14"/>
        <v/>
      </c>
    </row>
    <row r="960" spans="1:11" ht="39.6" customHeight="1">
      <c r="A960" s="117" t="s">
        <v>375</v>
      </c>
      <c r="B960" s="134" t="s">
        <v>792</v>
      </c>
      <c r="C960" s="117" t="s">
        <v>14</v>
      </c>
      <c r="D960" s="117" t="s">
        <v>793</v>
      </c>
      <c r="E960" s="303" t="s">
        <v>1365</v>
      </c>
      <c r="F960" s="303"/>
      <c r="G960" s="118" t="s">
        <v>378</v>
      </c>
      <c r="H960" s="119">
        <v>0.13400000000000001</v>
      </c>
      <c r="I960" s="120">
        <v>28.84</v>
      </c>
      <c r="J960" s="120">
        <v>3.86</v>
      </c>
      <c r="K960" t="str">
        <f t="shared" si="14"/>
        <v/>
      </c>
    </row>
    <row r="961" spans="1:11" ht="14.4" customHeight="1">
      <c r="A961" s="117" t="s">
        <v>375</v>
      </c>
      <c r="B961" s="134" t="s">
        <v>799</v>
      </c>
      <c r="C961" s="117" t="s">
        <v>14</v>
      </c>
      <c r="D961" s="117" t="s">
        <v>800</v>
      </c>
      <c r="E961" s="303" t="s">
        <v>1365</v>
      </c>
      <c r="F961" s="303"/>
      <c r="G961" s="118" t="s">
        <v>378</v>
      </c>
      <c r="H961" s="119">
        <v>0.13400000000000001</v>
      </c>
      <c r="I961" s="120">
        <v>24.33</v>
      </c>
      <c r="J961" s="120">
        <v>3.26</v>
      </c>
      <c r="K961" t="str">
        <f t="shared" si="14"/>
        <v/>
      </c>
    </row>
    <row r="962" spans="1:11" ht="14.4" customHeight="1">
      <c r="A962" s="121" t="s">
        <v>383</v>
      </c>
      <c r="B962" s="135" t="s">
        <v>847</v>
      </c>
      <c r="C962" s="121" t="s">
        <v>14</v>
      </c>
      <c r="D962" s="121" t="s">
        <v>848</v>
      </c>
      <c r="E962" s="304" t="s">
        <v>386</v>
      </c>
      <c r="F962" s="304"/>
      <c r="G962" s="122" t="s">
        <v>16</v>
      </c>
      <c r="H962" s="123">
        <v>1.0169999999999999</v>
      </c>
      <c r="I962" s="124">
        <v>3.27</v>
      </c>
      <c r="J962" s="124">
        <v>3.32</v>
      </c>
      <c r="K962" t="str">
        <f t="shared" si="14"/>
        <v/>
      </c>
    </row>
    <row r="963" spans="1:11" ht="26.4">
      <c r="A963" s="125"/>
      <c r="B963" s="125"/>
      <c r="C963" s="125"/>
      <c r="D963" s="125"/>
      <c r="E963" s="125" t="s">
        <v>982</v>
      </c>
      <c r="F963" s="126">
        <v>4.47</v>
      </c>
      <c r="G963" s="125" t="s">
        <v>983</v>
      </c>
      <c r="H963" s="126">
        <v>0</v>
      </c>
      <c r="I963" s="125" t="s">
        <v>393</v>
      </c>
      <c r="J963" s="126">
        <v>4.47</v>
      </c>
      <c r="K963" t="str">
        <f t="shared" si="14"/>
        <v/>
      </c>
    </row>
    <row r="964" spans="1:11" ht="27" customHeight="1">
      <c r="A964" s="125"/>
      <c r="B964" s="125"/>
      <c r="C964" s="125"/>
      <c r="D964" s="125"/>
      <c r="E964" s="125" t="s">
        <v>984</v>
      </c>
      <c r="F964" s="126">
        <v>2.57</v>
      </c>
      <c r="G964" s="125"/>
      <c r="H964" s="305" t="s">
        <v>985</v>
      </c>
      <c r="I964" s="305"/>
      <c r="J964" s="126">
        <v>13.01</v>
      </c>
      <c r="K964" t="str">
        <f t="shared" si="14"/>
        <v/>
      </c>
    </row>
    <row r="965" spans="1:11" ht="14.4" customHeight="1" thickBot="1">
      <c r="A965" s="127"/>
      <c r="B965" s="127"/>
      <c r="C965" s="127"/>
      <c r="D965" s="127"/>
      <c r="E965" s="127"/>
      <c r="F965" s="127"/>
      <c r="G965" s="127" t="s">
        <v>986</v>
      </c>
      <c r="H965" s="128" t="s">
        <v>1489</v>
      </c>
      <c r="I965" s="127" t="s">
        <v>394</v>
      </c>
      <c r="J965" s="129">
        <v>30386.16</v>
      </c>
      <c r="K965" t="str">
        <f t="shared" si="14"/>
        <v/>
      </c>
    </row>
    <row r="966" spans="1:11" ht="39.6" customHeight="1" thickTop="1">
      <c r="A966" s="130"/>
      <c r="B966" s="130"/>
      <c r="C966" s="130"/>
      <c r="D966" s="130"/>
      <c r="E966" s="130"/>
      <c r="F966" s="130"/>
      <c r="G966" s="130"/>
      <c r="H966" s="130"/>
      <c r="I966" s="130"/>
      <c r="J966" s="130"/>
      <c r="K966" t="str">
        <f t="shared" si="14"/>
        <v>FALSO</v>
      </c>
    </row>
    <row r="967" spans="1:11" ht="26.4" customHeight="1">
      <c r="A967" s="110" t="s">
        <v>1083</v>
      </c>
      <c r="B967" s="111" t="s">
        <v>3</v>
      </c>
      <c r="C967" s="110" t="s">
        <v>4</v>
      </c>
      <c r="D967" s="110" t="s">
        <v>5</v>
      </c>
      <c r="E967" s="307" t="s">
        <v>373</v>
      </c>
      <c r="F967" s="307"/>
      <c r="G967" s="112" t="s">
        <v>6</v>
      </c>
      <c r="H967" s="111" t="s">
        <v>7</v>
      </c>
      <c r="I967" s="111" t="s">
        <v>8</v>
      </c>
      <c r="J967" s="111" t="s">
        <v>9</v>
      </c>
      <c r="K967" t="str">
        <f t="shared" si="14"/>
        <v/>
      </c>
    </row>
    <row r="968" spans="1:11" ht="14.4" customHeight="1">
      <c r="A968" s="113" t="s">
        <v>374</v>
      </c>
      <c r="B968" s="133" t="s">
        <v>1197</v>
      </c>
      <c r="C968" s="113" t="s">
        <v>14</v>
      </c>
      <c r="D968" s="113" t="s">
        <v>1198</v>
      </c>
      <c r="E968" s="306" t="s">
        <v>1259</v>
      </c>
      <c r="F968" s="306"/>
      <c r="G968" s="114" t="s">
        <v>16</v>
      </c>
      <c r="H968" s="115">
        <v>1</v>
      </c>
      <c r="I968" s="116">
        <v>8.18</v>
      </c>
      <c r="J968" s="116">
        <v>8.18</v>
      </c>
      <c r="K968" t="str">
        <f t="shared" si="14"/>
        <v/>
      </c>
    </row>
    <row r="969" spans="1:11" ht="39.6" customHeight="1">
      <c r="A969" s="117" t="s">
        <v>375</v>
      </c>
      <c r="B969" s="134" t="s">
        <v>792</v>
      </c>
      <c r="C969" s="117" t="s">
        <v>14</v>
      </c>
      <c r="D969" s="117" t="s">
        <v>793</v>
      </c>
      <c r="E969" s="303" t="s">
        <v>1365</v>
      </c>
      <c r="F969" s="303"/>
      <c r="G969" s="118" t="s">
        <v>378</v>
      </c>
      <c r="H969" s="119">
        <v>8.5999999999999993E-2</v>
      </c>
      <c r="I969" s="120">
        <v>28.84</v>
      </c>
      <c r="J969" s="120">
        <v>2.48</v>
      </c>
      <c r="K969" t="str">
        <f t="shared" si="14"/>
        <v/>
      </c>
    </row>
    <row r="970" spans="1:11" ht="14.4" customHeight="1">
      <c r="A970" s="117" t="s">
        <v>375</v>
      </c>
      <c r="B970" s="134" t="s">
        <v>799</v>
      </c>
      <c r="C970" s="117" t="s">
        <v>14</v>
      </c>
      <c r="D970" s="117" t="s">
        <v>800</v>
      </c>
      <c r="E970" s="303" t="s">
        <v>1365</v>
      </c>
      <c r="F970" s="303"/>
      <c r="G970" s="118" t="s">
        <v>378</v>
      </c>
      <c r="H970" s="119">
        <v>8.5999999999999993E-2</v>
      </c>
      <c r="I970" s="120">
        <v>24.33</v>
      </c>
      <c r="J970" s="120">
        <v>2.09</v>
      </c>
      <c r="K970" t="str">
        <f t="shared" si="14"/>
        <v/>
      </c>
    </row>
    <row r="971" spans="1:11" ht="14.4" customHeight="1">
      <c r="A971" s="121" t="s">
        <v>383</v>
      </c>
      <c r="B971" s="135" t="s">
        <v>430</v>
      </c>
      <c r="C971" s="121" t="s">
        <v>14</v>
      </c>
      <c r="D971" s="121" t="s">
        <v>431</v>
      </c>
      <c r="E971" s="304" t="s">
        <v>386</v>
      </c>
      <c r="F971" s="304"/>
      <c r="G971" s="122" t="s">
        <v>22</v>
      </c>
      <c r="H971" s="123">
        <v>2E-3</v>
      </c>
      <c r="I971" s="124">
        <v>21.8</v>
      </c>
      <c r="J971" s="124">
        <v>0.04</v>
      </c>
      <c r="K971" t="str">
        <f t="shared" si="14"/>
        <v/>
      </c>
    </row>
    <row r="972" spans="1:11">
      <c r="A972" s="121" t="s">
        <v>383</v>
      </c>
      <c r="B972" s="135" t="s">
        <v>1260</v>
      </c>
      <c r="C972" s="121" t="s">
        <v>14</v>
      </c>
      <c r="D972" s="121" t="s">
        <v>1261</v>
      </c>
      <c r="E972" s="304" t="s">
        <v>386</v>
      </c>
      <c r="F972" s="304"/>
      <c r="G972" s="122" t="s">
        <v>16</v>
      </c>
      <c r="H972" s="123">
        <v>1.1000000000000001</v>
      </c>
      <c r="I972" s="124">
        <v>3.25</v>
      </c>
      <c r="J972" s="124">
        <v>3.57</v>
      </c>
      <c r="K972" t="str">
        <f t="shared" si="14"/>
        <v/>
      </c>
    </row>
    <row r="973" spans="1:11" ht="26.4">
      <c r="A973" s="125"/>
      <c r="B973" s="125"/>
      <c r="C973" s="125"/>
      <c r="D973" s="125"/>
      <c r="E973" s="125" t="s">
        <v>982</v>
      </c>
      <c r="F973" s="126">
        <v>2.87</v>
      </c>
      <c r="G973" s="125" t="s">
        <v>983</v>
      </c>
      <c r="H973" s="126">
        <v>0</v>
      </c>
      <c r="I973" s="125" t="s">
        <v>393</v>
      </c>
      <c r="J973" s="126">
        <v>2.87</v>
      </c>
      <c r="K973" t="str">
        <f t="shared" si="14"/>
        <v/>
      </c>
    </row>
    <row r="974" spans="1:11" ht="26.4" customHeight="1">
      <c r="A974" s="125"/>
      <c r="B974" s="125"/>
      <c r="C974" s="125"/>
      <c r="D974" s="125"/>
      <c r="E974" s="125" t="s">
        <v>984</v>
      </c>
      <c r="F974" s="126">
        <v>2.02</v>
      </c>
      <c r="G974" s="125"/>
      <c r="H974" s="305" t="s">
        <v>985</v>
      </c>
      <c r="I974" s="305"/>
      <c r="J974" s="126">
        <v>10.199999999999999</v>
      </c>
      <c r="K974" t="str">
        <f t="shared" si="14"/>
        <v/>
      </c>
    </row>
    <row r="975" spans="1:11" ht="15" customHeight="1" thickBot="1">
      <c r="A975" s="127"/>
      <c r="B975" s="127"/>
      <c r="C975" s="127"/>
      <c r="D975" s="127"/>
      <c r="E975" s="127"/>
      <c r="F975" s="127"/>
      <c r="G975" s="127" t="s">
        <v>986</v>
      </c>
      <c r="H975" s="128" t="s">
        <v>1490</v>
      </c>
      <c r="I975" s="127" t="s">
        <v>394</v>
      </c>
      <c r="J975" s="129">
        <v>3986.16</v>
      </c>
      <c r="K975" t="str">
        <f t="shared" si="14"/>
        <v/>
      </c>
    </row>
    <row r="976" spans="1:11" ht="15" customHeight="1" thickTop="1">
      <c r="A976" s="130"/>
      <c r="B976" s="130"/>
      <c r="C976" s="130"/>
      <c r="D976" s="130"/>
      <c r="E976" s="130"/>
      <c r="F976" s="130"/>
      <c r="G976" s="130"/>
      <c r="H976" s="130"/>
      <c r="I976" s="130"/>
      <c r="J976" s="130"/>
      <c r="K976" t="str">
        <f t="shared" ref="K976:K1039" si="15">IF(J976=0,"FALSO","")</f>
        <v>FALSO</v>
      </c>
    </row>
    <row r="977" spans="1:11">
      <c r="A977" s="110" t="s">
        <v>1084</v>
      </c>
      <c r="B977" s="111" t="s">
        <v>3</v>
      </c>
      <c r="C977" s="110" t="s">
        <v>4</v>
      </c>
      <c r="D977" s="110" t="s">
        <v>5</v>
      </c>
      <c r="E977" s="307" t="s">
        <v>373</v>
      </c>
      <c r="F977" s="307"/>
      <c r="G977" s="112" t="s">
        <v>6</v>
      </c>
      <c r="H977" s="111" t="s">
        <v>7</v>
      </c>
      <c r="I977" s="111" t="s">
        <v>8</v>
      </c>
      <c r="J977" s="111" t="s">
        <v>9</v>
      </c>
      <c r="K977" t="str">
        <f t="shared" si="15"/>
        <v/>
      </c>
    </row>
    <row r="978" spans="1:11" ht="39.6" customHeight="1">
      <c r="A978" s="113" t="s">
        <v>374</v>
      </c>
      <c r="B978" s="133" t="s">
        <v>252</v>
      </c>
      <c r="C978" s="113" t="s">
        <v>11</v>
      </c>
      <c r="D978" s="113" t="s">
        <v>253</v>
      </c>
      <c r="E978" s="306">
        <v>0</v>
      </c>
      <c r="F978" s="306"/>
      <c r="G978" s="114" t="s">
        <v>18</v>
      </c>
      <c r="H978" s="115">
        <v>1</v>
      </c>
      <c r="I978" s="116">
        <v>210.1</v>
      </c>
      <c r="J978" s="116">
        <v>210.1</v>
      </c>
      <c r="K978" t="str">
        <f t="shared" si="15"/>
        <v/>
      </c>
    </row>
    <row r="979" spans="1:11" ht="26.4" customHeight="1">
      <c r="A979" s="117" t="s">
        <v>375</v>
      </c>
      <c r="B979" s="134" t="s">
        <v>823</v>
      </c>
      <c r="C979" s="117" t="s">
        <v>11</v>
      </c>
      <c r="D979" s="117" t="s">
        <v>800</v>
      </c>
      <c r="E979" s="303">
        <v>0</v>
      </c>
      <c r="F979" s="303"/>
      <c r="G979" s="118" t="s">
        <v>397</v>
      </c>
      <c r="H979" s="119">
        <v>0.9</v>
      </c>
      <c r="I979" s="120">
        <v>26.52</v>
      </c>
      <c r="J979" s="120">
        <v>23.86</v>
      </c>
      <c r="K979" t="str">
        <f t="shared" si="15"/>
        <v/>
      </c>
    </row>
    <row r="980" spans="1:11" ht="14.4" customHeight="1">
      <c r="A980" s="117" t="s">
        <v>375</v>
      </c>
      <c r="B980" s="134" t="s">
        <v>822</v>
      </c>
      <c r="C980" s="117" t="s">
        <v>11</v>
      </c>
      <c r="D980" s="117" t="s">
        <v>793</v>
      </c>
      <c r="E980" s="303">
        <v>0</v>
      </c>
      <c r="F980" s="303"/>
      <c r="G980" s="118" t="s">
        <v>397</v>
      </c>
      <c r="H980" s="119">
        <v>0.9</v>
      </c>
      <c r="I980" s="120">
        <v>32.520000000000003</v>
      </c>
      <c r="J980" s="120">
        <v>29.26</v>
      </c>
      <c r="K980" t="str">
        <f t="shared" si="15"/>
        <v/>
      </c>
    </row>
    <row r="981" spans="1:11">
      <c r="A981" s="121" t="s">
        <v>383</v>
      </c>
      <c r="B981" s="135" t="s">
        <v>849</v>
      </c>
      <c r="C981" s="121" t="s">
        <v>11</v>
      </c>
      <c r="D981" s="121" t="s">
        <v>850</v>
      </c>
      <c r="E981" s="304" t="s">
        <v>386</v>
      </c>
      <c r="F981" s="304"/>
      <c r="G981" s="122" t="s">
        <v>18</v>
      </c>
      <c r="H981" s="123">
        <v>1</v>
      </c>
      <c r="I981" s="124">
        <v>156.97999999999999</v>
      </c>
      <c r="J981" s="124">
        <v>156.97999999999999</v>
      </c>
      <c r="K981" t="str">
        <f t="shared" si="15"/>
        <v/>
      </c>
    </row>
    <row r="982" spans="1:11" ht="26.4">
      <c r="A982" s="125"/>
      <c r="B982" s="125"/>
      <c r="C982" s="125"/>
      <c r="D982" s="125"/>
      <c r="E982" s="125" t="s">
        <v>982</v>
      </c>
      <c r="F982" s="126">
        <v>35.36</v>
      </c>
      <c r="G982" s="125" t="s">
        <v>983</v>
      </c>
      <c r="H982" s="126">
        <v>0</v>
      </c>
      <c r="I982" s="125" t="s">
        <v>393</v>
      </c>
      <c r="J982" s="126">
        <v>35.36</v>
      </c>
      <c r="K982" t="str">
        <f t="shared" si="15"/>
        <v/>
      </c>
    </row>
    <row r="983" spans="1:11" ht="26.4" customHeight="1">
      <c r="A983" s="125"/>
      <c r="B983" s="125"/>
      <c r="C983" s="125"/>
      <c r="D983" s="125"/>
      <c r="E983" s="125" t="s">
        <v>984</v>
      </c>
      <c r="F983" s="126">
        <v>51.81</v>
      </c>
      <c r="G983" s="125"/>
      <c r="H983" s="305" t="s">
        <v>985</v>
      </c>
      <c r="I983" s="305"/>
      <c r="J983" s="126">
        <v>261.91000000000003</v>
      </c>
      <c r="K983" t="str">
        <f t="shared" si="15"/>
        <v/>
      </c>
    </row>
    <row r="984" spans="1:11" ht="14.4" customHeight="1" thickBot="1">
      <c r="A984" s="127"/>
      <c r="B984" s="127"/>
      <c r="C984" s="127"/>
      <c r="D984" s="127"/>
      <c r="E984" s="127"/>
      <c r="F984" s="127"/>
      <c r="G984" s="127" t="s">
        <v>986</v>
      </c>
      <c r="H984" s="128" t="s">
        <v>1491</v>
      </c>
      <c r="I984" s="127" t="s">
        <v>394</v>
      </c>
      <c r="J984" s="129">
        <v>20952.8</v>
      </c>
      <c r="K984" t="str">
        <f t="shared" si="15"/>
        <v/>
      </c>
    </row>
    <row r="985" spans="1:11" ht="14.4" customHeight="1" thickTop="1">
      <c r="A985" s="130"/>
      <c r="B985" s="130"/>
      <c r="C985" s="130"/>
      <c r="D985" s="130"/>
      <c r="E985" s="130"/>
      <c r="F985" s="130"/>
      <c r="G985" s="130"/>
      <c r="H985" s="130"/>
      <c r="I985" s="130"/>
      <c r="J985" s="130"/>
      <c r="K985" t="str">
        <f t="shared" si="15"/>
        <v>FALSO</v>
      </c>
    </row>
    <row r="986" spans="1:11">
      <c r="A986" s="110" t="s">
        <v>1085</v>
      </c>
      <c r="B986" s="111" t="s">
        <v>3</v>
      </c>
      <c r="C986" s="110" t="s">
        <v>4</v>
      </c>
      <c r="D986" s="110" t="s">
        <v>5</v>
      </c>
      <c r="E986" s="307" t="s">
        <v>373</v>
      </c>
      <c r="F986" s="307"/>
      <c r="G986" s="112" t="s">
        <v>6</v>
      </c>
      <c r="H986" s="111" t="s">
        <v>7</v>
      </c>
      <c r="I986" s="111" t="s">
        <v>8</v>
      </c>
      <c r="J986" s="111" t="s">
        <v>9</v>
      </c>
      <c r="K986" t="str">
        <f t="shared" si="15"/>
        <v/>
      </c>
    </row>
    <row r="987" spans="1:11" ht="26.4" customHeight="1">
      <c r="A987" s="113" t="s">
        <v>374</v>
      </c>
      <c r="B987" s="133" t="s">
        <v>254</v>
      </c>
      <c r="C987" s="113" t="s">
        <v>14</v>
      </c>
      <c r="D987" s="113" t="s">
        <v>255</v>
      </c>
      <c r="E987" s="306" t="s">
        <v>1479</v>
      </c>
      <c r="F987" s="306"/>
      <c r="G987" s="114" t="s">
        <v>77</v>
      </c>
      <c r="H987" s="115">
        <v>1</v>
      </c>
      <c r="I987" s="116">
        <v>11.25</v>
      </c>
      <c r="J987" s="116">
        <v>11.25</v>
      </c>
      <c r="K987" t="str">
        <f t="shared" si="15"/>
        <v/>
      </c>
    </row>
    <row r="988" spans="1:11" ht="26.4" customHeight="1">
      <c r="A988" s="117" t="s">
        <v>375</v>
      </c>
      <c r="B988" s="134" t="s">
        <v>799</v>
      </c>
      <c r="C988" s="117" t="s">
        <v>14</v>
      </c>
      <c r="D988" s="117" t="s">
        <v>800</v>
      </c>
      <c r="E988" s="303" t="s">
        <v>1365</v>
      </c>
      <c r="F988" s="303"/>
      <c r="G988" s="118" t="s">
        <v>378</v>
      </c>
      <c r="H988" s="119">
        <v>3.5428000000000001E-2</v>
      </c>
      <c r="I988" s="120">
        <v>24.33</v>
      </c>
      <c r="J988" s="120">
        <v>0.86</v>
      </c>
      <c r="K988" t="str">
        <f t="shared" si="15"/>
        <v/>
      </c>
    </row>
    <row r="989" spans="1:11" ht="39.6" customHeight="1">
      <c r="A989" s="117" t="s">
        <v>375</v>
      </c>
      <c r="B989" s="134" t="s">
        <v>792</v>
      </c>
      <c r="C989" s="117" t="s">
        <v>14</v>
      </c>
      <c r="D989" s="117" t="s">
        <v>793</v>
      </c>
      <c r="E989" s="303" t="s">
        <v>1365</v>
      </c>
      <c r="F989" s="303"/>
      <c r="G989" s="118" t="s">
        <v>378</v>
      </c>
      <c r="H989" s="119">
        <v>3.5428000000000001E-2</v>
      </c>
      <c r="I989" s="120">
        <v>28.84</v>
      </c>
      <c r="J989" s="120">
        <v>1.02</v>
      </c>
      <c r="K989" t="str">
        <f t="shared" si="15"/>
        <v/>
      </c>
    </row>
    <row r="990" spans="1:11" ht="26.4" customHeight="1">
      <c r="A990" s="121" t="s">
        <v>383</v>
      </c>
      <c r="B990" s="135" t="s">
        <v>853</v>
      </c>
      <c r="C990" s="121" t="s">
        <v>14</v>
      </c>
      <c r="D990" s="121" t="s">
        <v>854</v>
      </c>
      <c r="E990" s="304" t="s">
        <v>386</v>
      </c>
      <c r="F990" s="304"/>
      <c r="G990" s="122" t="s">
        <v>77</v>
      </c>
      <c r="H990" s="123">
        <v>1</v>
      </c>
      <c r="I990" s="124">
        <v>0.92</v>
      </c>
      <c r="J990" s="124">
        <v>0.92</v>
      </c>
      <c r="K990" t="str">
        <f t="shared" si="15"/>
        <v/>
      </c>
    </row>
    <row r="991" spans="1:11" ht="14.4" customHeight="1">
      <c r="A991" s="121" t="s">
        <v>383</v>
      </c>
      <c r="B991" s="135" t="s">
        <v>851</v>
      </c>
      <c r="C991" s="121" t="s">
        <v>14</v>
      </c>
      <c r="D991" s="121" t="s">
        <v>852</v>
      </c>
      <c r="E991" s="304" t="s">
        <v>386</v>
      </c>
      <c r="F991" s="304"/>
      <c r="G991" s="122" t="s">
        <v>77</v>
      </c>
      <c r="H991" s="123">
        <v>1</v>
      </c>
      <c r="I991" s="124">
        <v>8.4499999999999993</v>
      </c>
      <c r="J991" s="124">
        <v>8.4499999999999993</v>
      </c>
      <c r="K991" t="str">
        <f t="shared" si="15"/>
        <v/>
      </c>
    </row>
    <row r="992" spans="1:11" ht="26.4">
      <c r="A992" s="125"/>
      <c r="B992" s="125"/>
      <c r="C992" s="125"/>
      <c r="D992" s="125"/>
      <c r="E992" s="125" t="s">
        <v>982</v>
      </c>
      <c r="F992" s="126">
        <v>1.18</v>
      </c>
      <c r="G992" s="125" t="s">
        <v>983</v>
      </c>
      <c r="H992" s="126">
        <v>0</v>
      </c>
      <c r="I992" s="125" t="s">
        <v>393</v>
      </c>
      <c r="J992" s="126">
        <v>1.18</v>
      </c>
      <c r="K992" t="str">
        <f t="shared" si="15"/>
        <v/>
      </c>
    </row>
    <row r="993" spans="1:11" ht="26.4" customHeight="1">
      <c r="A993" s="125"/>
      <c r="B993" s="125"/>
      <c r="C993" s="125"/>
      <c r="D993" s="125"/>
      <c r="E993" s="125" t="s">
        <v>984</v>
      </c>
      <c r="F993" s="126">
        <v>2.77</v>
      </c>
      <c r="G993" s="125"/>
      <c r="H993" s="305" t="s">
        <v>985</v>
      </c>
      <c r="I993" s="305"/>
      <c r="J993" s="126">
        <v>14.02</v>
      </c>
      <c r="K993" t="str">
        <f t="shared" si="15"/>
        <v/>
      </c>
    </row>
    <row r="994" spans="1:11" ht="14.4" customHeight="1" thickBot="1">
      <c r="A994" s="127"/>
      <c r="B994" s="127"/>
      <c r="C994" s="127"/>
      <c r="D994" s="127"/>
      <c r="E994" s="127"/>
      <c r="F994" s="127"/>
      <c r="G994" s="127" t="s">
        <v>986</v>
      </c>
      <c r="H994" s="128" t="s">
        <v>1270</v>
      </c>
      <c r="I994" s="127" t="s">
        <v>394</v>
      </c>
      <c r="J994" s="129">
        <v>1682.4</v>
      </c>
      <c r="K994" t="str">
        <f t="shared" si="15"/>
        <v/>
      </c>
    </row>
    <row r="995" spans="1:11" ht="14.4" customHeight="1" thickTop="1">
      <c r="A995" s="130"/>
      <c r="B995" s="130"/>
      <c r="C995" s="130"/>
      <c r="D995" s="130"/>
      <c r="E995" s="130"/>
      <c r="F995" s="130"/>
      <c r="G995" s="130"/>
      <c r="H995" s="130"/>
      <c r="I995" s="130"/>
      <c r="J995" s="130"/>
      <c r="K995" t="str">
        <f t="shared" si="15"/>
        <v>FALSO</v>
      </c>
    </row>
    <row r="996" spans="1:11" ht="14.4" customHeight="1">
      <c r="A996" s="110" t="s">
        <v>1086</v>
      </c>
      <c r="B996" s="111" t="s">
        <v>3</v>
      </c>
      <c r="C996" s="110" t="s">
        <v>4</v>
      </c>
      <c r="D996" s="110" t="s">
        <v>5</v>
      </c>
      <c r="E996" s="307" t="s">
        <v>373</v>
      </c>
      <c r="F996" s="307"/>
      <c r="G996" s="112" t="s">
        <v>6</v>
      </c>
      <c r="H996" s="111" t="s">
        <v>7</v>
      </c>
      <c r="I996" s="111" t="s">
        <v>8</v>
      </c>
      <c r="J996" s="111" t="s">
        <v>9</v>
      </c>
      <c r="K996" t="str">
        <f t="shared" si="15"/>
        <v/>
      </c>
    </row>
    <row r="997" spans="1:11" ht="14.4" customHeight="1">
      <c r="A997" s="113" t="s">
        <v>374</v>
      </c>
      <c r="B997" s="133" t="s">
        <v>256</v>
      </c>
      <c r="C997" s="113" t="s">
        <v>14</v>
      </c>
      <c r="D997" s="113" t="s">
        <v>257</v>
      </c>
      <c r="E997" s="306" t="s">
        <v>1479</v>
      </c>
      <c r="F997" s="306"/>
      <c r="G997" s="114" t="s">
        <v>77</v>
      </c>
      <c r="H997" s="115">
        <v>1</v>
      </c>
      <c r="I997" s="116">
        <v>11.25</v>
      </c>
      <c r="J997" s="116">
        <v>11.25</v>
      </c>
      <c r="K997" t="str">
        <f t="shared" si="15"/>
        <v/>
      </c>
    </row>
    <row r="998" spans="1:11" ht="14.4" customHeight="1">
      <c r="A998" s="117" t="s">
        <v>375</v>
      </c>
      <c r="B998" s="134" t="s">
        <v>799</v>
      </c>
      <c r="C998" s="117" t="s">
        <v>14</v>
      </c>
      <c r="D998" s="117" t="s">
        <v>800</v>
      </c>
      <c r="E998" s="303" t="s">
        <v>1365</v>
      </c>
      <c r="F998" s="303"/>
      <c r="G998" s="118" t="s">
        <v>378</v>
      </c>
      <c r="H998" s="119">
        <v>3.5428000000000001E-2</v>
      </c>
      <c r="I998" s="120">
        <v>24.33</v>
      </c>
      <c r="J998" s="120">
        <v>0.86</v>
      </c>
      <c r="K998" t="str">
        <f t="shared" si="15"/>
        <v/>
      </c>
    </row>
    <row r="999" spans="1:11" ht="14.4" customHeight="1">
      <c r="A999" s="117" t="s">
        <v>375</v>
      </c>
      <c r="B999" s="134" t="s">
        <v>792</v>
      </c>
      <c r="C999" s="117" t="s">
        <v>14</v>
      </c>
      <c r="D999" s="117" t="s">
        <v>793</v>
      </c>
      <c r="E999" s="303" t="s">
        <v>1365</v>
      </c>
      <c r="F999" s="303"/>
      <c r="G999" s="118" t="s">
        <v>378</v>
      </c>
      <c r="H999" s="119">
        <v>3.5428000000000001E-2</v>
      </c>
      <c r="I999" s="120">
        <v>28.84</v>
      </c>
      <c r="J999" s="120">
        <v>1.02</v>
      </c>
      <c r="K999" t="str">
        <f t="shared" si="15"/>
        <v/>
      </c>
    </row>
    <row r="1000" spans="1:11" ht="39.6" customHeight="1">
      <c r="A1000" s="121" t="s">
        <v>383</v>
      </c>
      <c r="B1000" s="135" t="s">
        <v>851</v>
      </c>
      <c r="C1000" s="121" t="s">
        <v>14</v>
      </c>
      <c r="D1000" s="121" t="s">
        <v>852</v>
      </c>
      <c r="E1000" s="304" t="s">
        <v>386</v>
      </c>
      <c r="F1000" s="304"/>
      <c r="G1000" s="122" t="s">
        <v>77</v>
      </c>
      <c r="H1000" s="123">
        <v>1</v>
      </c>
      <c r="I1000" s="124">
        <v>8.4499999999999993</v>
      </c>
      <c r="J1000" s="124">
        <v>8.4499999999999993</v>
      </c>
      <c r="K1000" t="str">
        <f t="shared" si="15"/>
        <v/>
      </c>
    </row>
    <row r="1001" spans="1:11" ht="14.4" customHeight="1">
      <c r="A1001" s="121" t="s">
        <v>383</v>
      </c>
      <c r="B1001" s="135" t="s">
        <v>853</v>
      </c>
      <c r="C1001" s="121" t="s">
        <v>14</v>
      </c>
      <c r="D1001" s="121" t="s">
        <v>854</v>
      </c>
      <c r="E1001" s="304" t="s">
        <v>386</v>
      </c>
      <c r="F1001" s="304"/>
      <c r="G1001" s="122" t="s">
        <v>77</v>
      </c>
      <c r="H1001" s="123">
        <v>1</v>
      </c>
      <c r="I1001" s="124">
        <v>0.92</v>
      </c>
      <c r="J1001" s="124">
        <v>0.92</v>
      </c>
      <c r="K1001" t="str">
        <f t="shared" si="15"/>
        <v/>
      </c>
    </row>
    <row r="1002" spans="1:11" ht="26.4" customHeight="1">
      <c r="A1002" s="125"/>
      <c r="B1002" s="125"/>
      <c r="C1002" s="125"/>
      <c r="D1002" s="125"/>
      <c r="E1002" s="125" t="s">
        <v>982</v>
      </c>
      <c r="F1002" s="126">
        <v>1.18</v>
      </c>
      <c r="G1002" s="125" t="s">
        <v>983</v>
      </c>
      <c r="H1002" s="126">
        <v>0</v>
      </c>
      <c r="I1002" s="125" t="s">
        <v>393</v>
      </c>
      <c r="J1002" s="126">
        <v>1.18</v>
      </c>
      <c r="K1002" t="str">
        <f t="shared" si="15"/>
        <v/>
      </c>
    </row>
    <row r="1003" spans="1:11" ht="26.4" customHeight="1">
      <c r="A1003" s="125"/>
      <c r="B1003" s="125"/>
      <c r="C1003" s="125"/>
      <c r="D1003" s="125"/>
      <c r="E1003" s="125" t="s">
        <v>984</v>
      </c>
      <c r="F1003" s="126">
        <v>2.77</v>
      </c>
      <c r="G1003" s="125"/>
      <c r="H1003" s="305" t="s">
        <v>985</v>
      </c>
      <c r="I1003" s="305"/>
      <c r="J1003" s="126">
        <v>14.02</v>
      </c>
      <c r="K1003" t="str">
        <f t="shared" si="15"/>
        <v/>
      </c>
    </row>
    <row r="1004" spans="1:11" ht="14.4" customHeight="1" thickBot="1">
      <c r="A1004" s="127"/>
      <c r="B1004" s="127"/>
      <c r="C1004" s="127"/>
      <c r="D1004" s="127"/>
      <c r="E1004" s="127"/>
      <c r="F1004" s="127"/>
      <c r="G1004" s="127" t="s">
        <v>986</v>
      </c>
      <c r="H1004" s="128" t="s">
        <v>1491</v>
      </c>
      <c r="I1004" s="127" t="s">
        <v>394</v>
      </c>
      <c r="J1004" s="129">
        <v>1121.5999999999999</v>
      </c>
      <c r="K1004" t="str">
        <f t="shared" si="15"/>
        <v/>
      </c>
    </row>
    <row r="1005" spans="1:11" ht="14.4" customHeight="1" thickTop="1">
      <c r="A1005" s="130"/>
      <c r="B1005" s="130"/>
      <c r="C1005" s="130"/>
      <c r="D1005" s="130"/>
      <c r="E1005" s="130"/>
      <c r="F1005" s="130"/>
      <c r="G1005" s="130"/>
      <c r="H1005" s="130"/>
      <c r="I1005" s="130"/>
      <c r="J1005" s="130"/>
      <c r="K1005" t="str">
        <f t="shared" si="15"/>
        <v>FALSO</v>
      </c>
    </row>
    <row r="1006" spans="1:11">
      <c r="A1006" s="110" t="s">
        <v>1087</v>
      </c>
      <c r="B1006" s="111" t="s">
        <v>3</v>
      </c>
      <c r="C1006" s="110" t="s">
        <v>4</v>
      </c>
      <c r="D1006" s="110" t="s">
        <v>5</v>
      </c>
      <c r="E1006" s="307" t="s">
        <v>373</v>
      </c>
      <c r="F1006" s="307"/>
      <c r="G1006" s="112" t="s">
        <v>6</v>
      </c>
      <c r="H1006" s="111" t="s">
        <v>7</v>
      </c>
      <c r="I1006" s="111" t="s">
        <v>8</v>
      </c>
      <c r="J1006" s="111" t="s">
        <v>9</v>
      </c>
      <c r="K1006" t="str">
        <f t="shared" si="15"/>
        <v/>
      </c>
    </row>
    <row r="1007" spans="1:11" ht="26.4" customHeight="1">
      <c r="A1007" s="113" t="s">
        <v>374</v>
      </c>
      <c r="B1007" s="133" t="s">
        <v>258</v>
      </c>
      <c r="C1007" s="113" t="s">
        <v>14</v>
      </c>
      <c r="D1007" s="113" t="s">
        <v>259</v>
      </c>
      <c r="E1007" s="306" t="s">
        <v>1479</v>
      </c>
      <c r="F1007" s="306"/>
      <c r="G1007" s="114" t="s">
        <v>77</v>
      </c>
      <c r="H1007" s="115">
        <v>1</v>
      </c>
      <c r="I1007" s="116">
        <v>12.13</v>
      </c>
      <c r="J1007" s="116">
        <v>12.13</v>
      </c>
      <c r="K1007" t="str">
        <f t="shared" si="15"/>
        <v/>
      </c>
    </row>
    <row r="1008" spans="1:11" ht="14.4" customHeight="1">
      <c r="A1008" s="117" t="s">
        <v>375</v>
      </c>
      <c r="B1008" s="134" t="s">
        <v>799</v>
      </c>
      <c r="C1008" s="117" t="s">
        <v>14</v>
      </c>
      <c r="D1008" s="117" t="s">
        <v>800</v>
      </c>
      <c r="E1008" s="303" t="s">
        <v>1365</v>
      </c>
      <c r="F1008" s="303"/>
      <c r="G1008" s="118" t="s">
        <v>378</v>
      </c>
      <c r="H1008" s="119">
        <v>4.6843000000000003E-2</v>
      </c>
      <c r="I1008" s="120">
        <v>24.33</v>
      </c>
      <c r="J1008" s="120">
        <v>1.1299999999999999</v>
      </c>
      <c r="K1008" t="str">
        <f t="shared" si="15"/>
        <v/>
      </c>
    </row>
    <row r="1009" spans="1:11" ht="14.4" customHeight="1">
      <c r="A1009" s="117" t="s">
        <v>375</v>
      </c>
      <c r="B1009" s="134" t="s">
        <v>792</v>
      </c>
      <c r="C1009" s="117" t="s">
        <v>14</v>
      </c>
      <c r="D1009" s="117" t="s">
        <v>793</v>
      </c>
      <c r="E1009" s="303" t="s">
        <v>1365</v>
      </c>
      <c r="F1009" s="303"/>
      <c r="G1009" s="118" t="s">
        <v>378</v>
      </c>
      <c r="H1009" s="119">
        <v>4.6843000000000003E-2</v>
      </c>
      <c r="I1009" s="120">
        <v>28.84</v>
      </c>
      <c r="J1009" s="120">
        <v>1.35</v>
      </c>
      <c r="K1009" t="str">
        <f t="shared" si="15"/>
        <v/>
      </c>
    </row>
    <row r="1010" spans="1:11" ht="26.4">
      <c r="A1010" s="121" t="s">
        <v>383</v>
      </c>
      <c r="B1010" s="135" t="s">
        <v>855</v>
      </c>
      <c r="C1010" s="121" t="s">
        <v>14</v>
      </c>
      <c r="D1010" s="121" t="s">
        <v>856</v>
      </c>
      <c r="E1010" s="304" t="s">
        <v>386</v>
      </c>
      <c r="F1010" s="304"/>
      <c r="G1010" s="122" t="s">
        <v>77</v>
      </c>
      <c r="H1010" s="123">
        <v>1</v>
      </c>
      <c r="I1010" s="124">
        <v>1.2</v>
      </c>
      <c r="J1010" s="124">
        <v>1.2</v>
      </c>
      <c r="K1010" t="str">
        <f t="shared" si="15"/>
        <v/>
      </c>
    </row>
    <row r="1011" spans="1:11" ht="39.6" customHeight="1">
      <c r="A1011" s="121" t="s">
        <v>383</v>
      </c>
      <c r="B1011" s="135" t="s">
        <v>851</v>
      </c>
      <c r="C1011" s="121" t="s">
        <v>14</v>
      </c>
      <c r="D1011" s="121" t="s">
        <v>852</v>
      </c>
      <c r="E1011" s="304" t="s">
        <v>386</v>
      </c>
      <c r="F1011" s="304"/>
      <c r="G1011" s="122" t="s">
        <v>77</v>
      </c>
      <c r="H1011" s="123">
        <v>1</v>
      </c>
      <c r="I1011" s="124">
        <v>8.4499999999999993</v>
      </c>
      <c r="J1011" s="124">
        <v>8.4499999999999993</v>
      </c>
      <c r="K1011" t="str">
        <f t="shared" si="15"/>
        <v/>
      </c>
    </row>
    <row r="1012" spans="1:11" ht="26.4" customHeight="1">
      <c r="A1012" s="125"/>
      <c r="B1012" s="125"/>
      <c r="C1012" s="125"/>
      <c r="D1012" s="125"/>
      <c r="E1012" s="125" t="s">
        <v>982</v>
      </c>
      <c r="F1012" s="126">
        <v>1.55</v>
      </c>
      <c r="G1012" s="125" t="s">
        <v>983</v>
      </c>
      <c r="H1012" s="126">
        <v>0</v>
      </c>
      <c r="I1012" s="125" t="s">
        <v>393</v>
      </c>
      <c r="J1012" s="126">
        <v>1.55</v>
      </c>
      <c r="K1012" t="str">
        <f t="shared" si="15"/>
        <v/>
      </c>
    </row>
    <row r="1013" spans="1:11" ht="14.4" customHeight="1">
      <c r="A1013" s="125"/>
      <c r="B1013" s="125"/>
      <c r="C1013" s="125"/>
      <c r="D1013" s="125"/>
      <c r="E1013" s="125" t="s">
        <v>984</v>
      </c>
      <c r="F1013" s="126">
        <v>2.99</v>
      </c>
      <c r="G1013" s="125"/>
      <c r="H1013" s="305" t="s">
        <v>985</v>
      </c>
      <c r="I1013" s="305"/>
      <c r="J1013" s="126">
        <v>15.12</v>
      </c>
      <c r="K1013" t="str">
        <f t="shared" si="15"/>
        <v/>
      </c>
    </row>
    <row r="1014" spans="1:11" ht="14.4" customHeight="1" thickBot="1">
      <c r="A1014" s="127"/>
      <c r="B1014" s="127"/>
      <c r="C1014" s="127"/>
      <c r="D1014" s="127"/>
      <c r="E1014" s="127"/>
      <c r="F1014" s="127"/>
      <c r="G1014" s="127" t="s">
        <v>986</v>
      </c>
      <c r="H1014" s="128" t="s">
        <v>1480</v>
      </c>
      <c r="I1014" s="127" t="s">
        <v>394</v>
      </c>
      <c r="J1014" s="129">
        <v>604.79999999999995</v>
      </c>
      <c r="K1014" t="str">
        <f t="shared" si="15"/>
        <v/>
      </c>
    </row>
    <row r="1015" spans="1:11" ht="14.4" customHeight="1" thickTop="1">
      <c r="A1015" s="130"/>
      <c r="B1015" s="130"/>
      <c r="C1015" s="130"/>
      <c r="D1015" s="130"/>
      <c r="E1015" s="130"/>
      <c r="F1015" s="130"/>
      <c r="G1015" s="130"/>
      <c r="H1015" s="130"/>
      <c r="I1015" s="130"/>
      <c r="J1015" s="130"/>
      <c r="K1015" t="str">
        <f t="shared" si="15"/>
        <v>FALSO</v>
      </c>
    </row>
    <row r="1016" spans="1:11" ht="14.4" customHeight="1">
      <c r="A1016" s="110" t="s">
        <v>1088</v>
      </c>
      <c r="B1016" s="111" t="s">
        <v>3</v>
      </c>
      <c r="C1016" s="110" t="s">
        <v>4</v>
      </c>
      <c r="D1016" s="110" t="s">
        <v>5</v>
      </c>
      <c r="E1016" s="307" t="s">
        <v>373</v>
      </c>
      <c r="F1016" s="307"/>
      <c r="G1016" s="112" t="s">
        <v>6</v>
      </c>
      <c r="H1016" s="111" t="s">
        <v>7</v>
      </c>
      <c r="I1016" s="111" t="s">
        <v>8</v>
      </c>
      <c r="J1016" s="111" t="s">
        <v>9</v>
      </c>
      <c r="K1016" t="str">
        <f t="shared" si="15"/>
        <v/>
      </c>
    </row>
    <row r="1017" spans="1:11" ht="26.4" customHeight="1">
      <c r="A1017" s="113" t="s">
        <v>374</v>
      </c>
      <c r="B1017" s="133" t="s">
        <v>260</v>
      </c>
      <c r="C1017" s="113" t="s">
        <v>14</v>
      </c>
      <c r="D1017" s="113" t="s">
        <v>84</v>
      </c>
      <c r="E1017" s="306" t="s">
        <v>1479</v>
      </c>
      <c r="F1017" s="306"/>
      <c r="G1017" s="114" t="s">
        <v>77</v>
      </c>
      <c r="H1017" s="115">
        <v>1</v>
      </c>
      <c r="I1017" s="116">
        <v>54.06</v>
      </c>
      <c r="J1017" s="116">
        <v>54.06</v>
      </c>
      <c r="K1017" t="str">
        <f t="shared" si="15"/>
        <v/>
      </c>
    </row>
    <row r="1018" spans="1:11" ht="14.4" customHeight="1">
      <c r="A1018" s="117" t="s">
        <v>375</v>
      </c>
      <c r="B1018" s="134" t="s">
        <v>799</v>
      </c>
      <c r="C1018" s="117" t="s">
        <v>14</v>
      </c>
      <c r="D1018" s="117" t="s">
        <v>800</v>
      </c>
      <c r="E1018" s="303" t="s">
        <v>1365</v>
      </c>
      <c r="F1018" s="303"/>
      <c r="G1018" s="118" t="s">
        <v>378</v>
      </c>
      <c r="H1018" s="119">
        <v>7.0857000000000003E-2</v>
      </c>
      <c r="I1018" s="120">
        <v>24.33</v>
      </c>
      <c r="J1018" s="120">
        <v>1.72</v>
      </c>
      <c r="K1018" t="str">
        <f t="shared" si="15"/>
        <v/>
      </c>
    </row>
    <row r="1019" spans="1:11" ht="14.4" customHeight="1">
      <c r="A1019" s="117" t="s">
        <v>375</v>
      </c>
      <c r="B1019" s="134" t="s">
        <v>792</v>
      </c>
      <c r="C1019" s="117" t="s">
        <v>14</v>
      </c>
      <c r="D1019" s="117" t="s">
        <v>793</v>
      </c>
      <c r="E1019" s="303" t="s">
        <v>1365</v>
      </c>
      <c r="F1019" s="303"/>
      <c r="G1019" s="118" t="s">
        <v>378</v>
      </c>
      <c r="H1019" s="119">
        <v>7.0857000000000003E-2</v>
      </c>
      <c r="I1019" s="120">
        <v>28.84</v>
      </c>
      <c r="J1019" s="120">
        <v>2.04</v>
      </c>
      <c r="K1019" t="str">
        <f t="shared" si="15"/>
        <v/>
      </c>
    </row>
    <row r="1020" spans="1:11">
      <c r="A1020" s="121" t="s">
        <v>383</v>
      </c>
      <c r="B1020" s="135" t="s">
        <v>857</v>
      </c>
      <c r="C1020" s="121" t="s">
        <v>14</v>
      </c>
      <c r="D1020" s="121" t="s">
        <v>858</v>
      </c>
      <c r="E1020" s="304" t="s">
        <v>386</v>
      </c>
      <c r="F1020" s="304"/>
      <c r="G1020" s="122" t="s">
        <v>77</v>
      </c>
      <c r="H1020" s="123">
        <v>1</v>
      </c>
      <c r="I1020" s="124">
        <v>48.46</v>
      </c>
      <c r="J1020" s="124">
        <v>48.46</v>
      </c>
      <c r="K1020" t="str">
        <f t="shared" si="15"/>
        <v/>
      </c>
    </row>
    <row r="1021" spans="1:11" ht="40.200000000000003" customHeight="1">
      <c r="A1021" s="121" t="s">
        <v>383</v>
      </c>
      <c r="B1021" s="135" t="s">
        <v>853</v>
      </c>
      <c r="C1021" s="121" t="s">
        <v>14</v>
      </c>
      <c r="D1021" s="121" t="s">
        <v>854</v>
      </c>
      <c r="E1021" s="304" t="s">
        <v>386</v>
      </c>
      <c r="F1021" s="304"/>
      <c r="G1021" s="122" t="s">
        <v>77</v>
      </c>
      <c r="H1021" s="123">
        <v>2</v>
      </c>
      <c r="I1021" s="124">
        <v>0.92</v>
      </c>
      <c r="J1021" s="124">
        <v>1.84</v>
      </c>
      <c r="K1021" t="str">
        <f t="shared" si="15"/>
        <v/>
      </c>
    </row>
    <row r="1022" spans="1:11" ht="14.4" customHeight="1">
      <c r="A1022" s="125"/>
      <c r="B1022" s="125"/>
      <c r="C1022" s="125"/>
      <c r="D1022" s="125"/>
      <c r="E1022" s="125" t="s">
        <v>982</v>
      </c>
      <c r="F1022" s="126">
        <v>2.36</v>
      </c>
      <c r="G1022" s="125" t="s">
        <v>983</v>
      </c>
      <c r="H1022" s="126">
        <v>0</v>
      </c>
      <c r="I1022" s="125" t="s">
        <v>393</v>
      </c>
      <c r="J1022" s="126">
        <v>2.36</v>
      </c>
      <c r="K1022" t="str">
        <f t="shared" si="15"/>
        <v/>
      </c>
    </row>
    <row r="1023" spans="1:11" ht="39.6" customHeight="1">
      <c r="A1023" s="125"/>
      <c r="B1023" s="125"/>
      <c r="C1023" s="125"/>
      <c r="D1023" s="125"/>
      <c r="E1023" s="125" t="s">
        <v>984</v>
      </c>
      <c r="F1023" s="126">
        <v>13.33</v>
      </c>
      <c r="G1023" s="125"/>
      <c r="H1023" s="305" t="s">
        <v>985</v>
      </c>
      <c r="I1023" s="305"/>
      <c r="J1023" s="126">
        <v>67.39</v>
      </c>
      <c r="K1023" t="str">
        <f t="shared" si="15"/>
        <v/>
      </c>
    </row>
    <row r="1024" spans="1:11" ht="26.4" customHeight="1" thickBot="1">
      <c r="A1024" s="127"/>
      <c r="B1024" s="127"/>
      <c r="C1024" s="127"/>
      <c r="D1024" s="127"/>
      <c r="E1024" s="127"/>
      <c r="F1024" s="127"/>
      <c r="G1024" s="127" t="s">
        <v>986</v>
      </c>
      <c r="H1024" s="128" t="s">
        <v>1480</v>
      </c>
      <c r="I1024" s="127" t="s">
        <v>394</v>
      </c>
      <c r="J1024" s="129">
        <v>2695.6</v>
      </c>
      <c r="K1024" t="str">
        <f t="shared" si="15"/>
        <v/>
      </c>
    </row>
    <row r="1025" spans="1:11" ht="14.4" customHeight="1" thickTop="1">
      <c r="A1025" s="130"/>
      <c r="B1025" s="130"/>
      <c r="C1025" s="130"/>
      <c r="D1025" s="130"/>
      <c r="E1025" s="130"/>
      <c r="F1025" s="130"/>
      <c r="G1025" s="130"/>
      <c r="H1025" s="130"/>
      <c r="I1025" s="130"/>
      <c r="J1025" s="130"/>
      <c r="K1025" t="str">
        <f t="shared" si="15"/>
        <v>FALSO</v>
      </c>
    </row>
    <row r="1026" spans="1:11" ht="14.4" customHeight="1">
      <c r="A1026" s="110" t="s">
        <v>1089</v>
      </c>
      <c r="B1026" s="111" t="s">
        <v>3</v>
      </c>
      <c r="C1026" s="110" t="s">
        <v>4</v>
      </c>
      <c r="D1026" s="110" t="s">
        <v>5</v>
      </c>
      <c r="E1026" s="307" t="s">
        <v>373</v>
      </c>
      <c r="F1026" s="307"/>
      <c r="G1026" s="112" t="s">
        <v>6</v>
      </c>
      <c r="H1026" s="111" t="s">
        <v>7</v>
      </c>
      <c r="I1026" s="111" t="s">
        <v>8</v>
      </c>
      <c r="J1026" s="111" t="s">
        <v>9</v>
      </c>
      <c r="K1026" t="str">
        <f t="shared" si="15"/>
        <v/>
      </c>
    </row>
    <row r="1027" spans="1:11" ht="26.4" customHeight="1">
      <c r="A1027" s="113" t="s">
        <v>374</v>
      </c>
      <c r="B1027" s="133" t="s">
        <v>261</v>
      </c>
      <c r="C1027" s="113" t="s">
        <v>14</v>
      </c>
      <c r="D1027" s="113" t="s">
        <v>262</v>
      </c>
      <c r="E1027" s="306" t="s">
        <v>1479</v>
      </c>
      <c r="F1027" s="306"/>
      <c r="G1027" s="114" t="s">
        <v>77</v>
      </c>
      <c r="H1027" s="115">
        <v>1</v>
      </c>
      <c r="I1027" s="116">
        <v>60.54</v>
      </c>
      <c r="J1027" s="116">
        <v>60.54</v>
      </c>
      <c r="K1027" t="str">
        <f t="shared" si="15"/>
        <v/>
      </c>
    </row>
    <row r="1028" spans="1:11" ht="14.4" customHeight="1">
      <c r="A1028" s="117" t="s">
        <v>375</v>
      </c>
      <c r="B1028" s="134" t="s">
        <v>799</v>
      </c>
      <c r="C1028" s="117" t="s">
        <v>14</v>
      </c>
      <c r="D1028" s="117" t="s">
        <v>800</v>
      </c>
      <c r="E1028" s="303" t="s">
        <v>1365</v>
      </c>
      <c r="F1028" s="303"/>
      <c r="G1028" s="118" t="s">
        <v>378</v>
      </c>
      <c r="H1028" s="119">
        <v>0.17358499999999999</v>
      </c>
      <c r="I1028" s="120">
        <v>24.33</v>
      </c>
      <c r="J1028" s="120">
        <v>4.22</v>
      </c>
      <c r="K1028" t="str">
        <f t="shared" si="15"/>
        <v/>
      </c>
    </row>
    <row r="1029" spans="1:11" ht="26.4" customHeight="1">
      <c r="A1029" s="117" t="s">
        <v>375</v>
      </c>
      <c r="B1029" s="134" t="s">
        <v>792</v>
      </c>
      <c r="C1029" s="117" t="s">
        <v>14</v>
      </c>
      <c r="D1029" s="117" t="s">
        <v>793</v>
      </c>
      <c r="E1029" s="303" t="s">
        <v>1365</v>
      </c>
      <c r="F1029" s="303"/>
      <c r="G1029" s="118" t="s">
        <v>378</v>
      </c>
      <c r="H1029" s="119">
        <v>0.17358499999999999</v>
      </c>
      <c r="I1029" s="120">
        <v>28.84</v>
      </c>
      <c r="J1029" s="120">
        <v>5</v>
      </c>
      <c r="K1029" t="str">
        <f t="shared" si="15"/>
        <v/>
      </c>
    </row>
    <row r="1030" spans="1:11" ht="14.4" customHeight="1">
      <c r="A1030" s="121" t="s">
        <v>383</v>
      </c>
      <c r="B1030" s="135" t="s">
        <v>859</v>
      </c>
      <c r="C1030" s="121" t="s">
        <v>14</v>
      </c>
      <c r="D1030" s="121" t="s">
        <v>860</v>
      </c>
      <c r="E1030" s="304" t="s">
        <v>386</v>
      </c>
      <c r="F1030" s="304"/>
      <c r="G1030" s="122" t="s">
        <v>77</v>
      </c>
      <c r="H1030" s="123">
        <v>2</v>
      </c>
      <c r="I1030" s="124">
        <v>1.43</v>
      </c>
      <c r="J1030" s="124">
        <v>2.86</v>
      </c>
      <c r="K1030" t="str">
        <f t="shared" si="15"/>
        <v/>
      </c>
    </row>
    <row r="1031" spans="1:11" ht="40.200000000000003" customHeight="1">
      <c r="A1031" s="121" t="s">
        <v>383</v>
      </c>
      <c r="B1031" s="135" t="s">
        <v>857</v>
      </c>
      <c r="C1031" s="121" t="s">
        <v>14</v>
      </c>
      <c r="D1031" s="121" t="s">
        <v>858</v>
      </c>
      <c r="E1031" s="304" t="s">
        <v>386</v>
      </c>
      <c r="F1031" s="304"/>
      <c r="G1031" s="122" t="s">
        <v>77</v>
      </c>
      <c r="H1031" s="123">
        <v>1</v>
      </c>
      <c r="I1031" s="124">
        <v>48.46</v>
      </c>
      <c r="J1031" s="124">
        <v>48.46</v>
      </c>
      <c r="K1031" t="str">
        <f t="shared" si="15"/>
        <v/>
      </c>
    </row>
    <row r="1032" spans="1:11" ht="15" customHeight="1">
      <c r="A1032" s="125"/>
      <c r="B1032" s="125"/>
      <c r="C1032" s="125"/>
      <c r="D1032" s="125"/>
      <c r="E1032" s="125" t="s">
        <v>982</v>
      </c>
      <c r="F1032" s="126">
        <v>5.8</v>
      </c>
      <c r="G1032" s="125" t="s">
        <v>983</v>
      </c>
      <c r="H1032" s="126">
        <v>0</v>
      </c>
      <c r="I1032" s="125" t="s">
        <v>393</v>
      </c>
      <c r="J1032" s="126">
        <v>5.8</v>
      </c>
      <c r="K1032" t="str">
        <f t="shared" si="15"/>
        <v/>
      </c>
    </row>
    <row r="1033" spans="1:11" ht="26.4">
      <c r="A1033" s="125"/>
      <c r="B1033" s="125"/>
      <c r="C1033" s="125"/>
      <c r="D1033" s="125"/>
      <c r="E1033" s="125" t="s">
        <v>984</v>
      </c>
      <c r="F1033" s="126">
        <v>14.93</v>
      </c>
      <c r="G1033" s="125"/>
      <c r="H1033" s="305" t="s">
        <v>985</v>
      </c>
      <c r="I1033" s="305"/>
      <c r="J1033" s="126">
        <v>75.47</v>
      </c>
      <c r="K1033" t="str">
        <f t="shared" si="15"/>
        <v/>
      </c>
    </row>
    <row r="1034" spans="1:11" ht="39.6" customHeight="1" thickBot="1">
      <c r="A1034" s="127"/>
      <c r="B1034" s="127"/>
      <c r="C1034" s="127"/>
      <c r="D1034" s="127"/>
      <c r="E1034" s="127"/>
      <c r="F1034" s="127"/>
      <c r="G1034" s="127" t="s">
        <v>986</v>
      </c>
      <c r="H1034" s="128" t="s">
        <v>1480</v>
      </c>
      <c r="I1034" s="127" t="s">
        <v>394</v>
      </c>
      <c r="J1034" s="129">
        <v>3018.8</v>
      </c>
      <c r="K1034" t="str">
        <f t="shared" si="15"/>
        <v/>
      </c>
    </row>
    <row r="1035" spans="1:11" ht="26.4" customHeight="1" thickTop="1">
      <c r="A1035" s="130"/>
      <c r="B1035" s="130"/>
      <c r="C1035" s="130"/>
      <c r="D1035" s="130"/>
      <c r="E1035" s="130"/>
      <c r="F1035" s="130"/>
      <c r="G1035" s="130"/>
      <c r="H1035" s="130"/>
      <c r="I1035" s="130"/>
      <c r="J1035" s="130"/>
      <c r="K1035" t="str">
        <f t="shared" si="15"/>
        <v>FALSO</v>
      </c>
    </row>
    <row r="1036" spans="1:11" ht="14.4" customHeight="1">
      <c r="A1036" s="110" t="s">
        <v>1090</v>
      </c>
      <c r="B1036" s="111" t="s">
        <v>3</v>
      </c>
      <c r="C1036" s="110" t="s">
        <v>4</v>
      </c>
      <c r="D1036" s="110" t="s">
        <v>5</v>
      </c>
      <c r="E1036" s="307" t="s">
        <v>373</v>
      </c>
      <c r="F1036" s="307"/>
      <c r="G1036" s="112" t="s">
        <v>6</v>
      </c>
      <c r="H1036" s="111" t="s">
        <v>7</v>
      </c>
      <c r="I1036" s="111" t="s">
        <v>8</v>
      </c>
      <c r="J1036" s="111" t="s">
        <v>9</v>
      </c>
      <c r="K1036" t="str">
        <f t="shared" si="15"/>
        <v/>
      </c>
    </row>
    <row r="1037" spans="1:11" ht="26.4" customHeight="1">
      <c r="A1037" s="113" t="s">
        <v>374</v>
      </c>
      <c r="B1037" s="133" t="s">
        <v>263</v>
      </c>
      <c r="C1037" s="113" t="s">
        <v>14</v>
      </c>
      <c r="D1037" s="113" t="s">
        <v>264</v>
      </c>
      <c r="E1037" s="306" t="s">
        <v>1479</v>
      </c>
      <c r="F1037" s="306"/>
      <c r="G1037" s="114" t="s">
        <v>77</v>
      </c>
      <c r="H1037" s="115">
        <v>1</v>
      </c>
      <c r="I1037" s="116">
        <v>57.65</v>
      </c>
      <c r="J1037" s="116">
        <v>57.65</v>
      </c>
      <c r="K1037" t="str">
        <f t="shared" si="15"/>
        <v/>
      </c>
    </row>
    <row r="1038" spans="1:11" ht="14.4" customHeight="1">
      <c r="A1038" s="117" t="s">
        <v>375</v>
      </c>
      <c r="B1038" s="134" t="s">
        <v>799</v>
      </c>
      <c r="C1038" s="117" t="s">
        <v>14</v>
      </c>
      <c r="D1038" s="117" t="s">
        <v>800</v>
      </c>
      <c r="E1038" s="303" t="s">
        <v>1365</v>
      </c>
      <c r="F1038" s="303"/>
      <c r="G1038" s="118" t="s">
        <v>378</v>
      </c>
      <c r="H1038" s="119">
        <v>0.12792799999999999</v>
      </c>
      <c r="I1038" s="120">
        <v>24.33</v>
      </c>
      <c r="J1038" s="120">
        <v>3.11</v>
      </c>
      <c r="K1038" t="str">
        <f t="shared" si="15"/>
        <v/>
      </c>
    </row>
    <row r="1039" spans="1:11" ht="26.4" customHeight="1">
      <c r="A1039" s="117" t="s">
        <v>375</v>
      </c>
      <c r="B1039" s="134" t="s">
        <v>792</v>
      </c>
      <c r="C1039" s="117" t="s">
        <v>14</v>
      </c>
      <c r="D1039" s="117" t="s">
        <v>793</v>
      </c>
      <c r="E1039" s="303" t="s">
        <v>1365</v>
      </c>
      <c r="F1039" s="303"/>
      <c r="G1039" s="118" t="s">
        <v>378</v>
      </c>
      <c r="H1039" s="119">
        <v>0.12792799999999999</v>
      </c>
      <c r="I1039" s="120">
        <v>28.84</v>
      </c>
      <c r="J1039" s="120">
        <v>3.68</v>
      </c>
      <c r="K1039" t="str">
        <f t="shared" si="15"/>
        <v/>
      </c>
    </row>
    <row r="1040" spans="1:11" ht="14.4" customHeight="1">
      <c r="A1040" s="121" t="s">
        <v>383</v>
      </c>
      <c r="B1040" s="135" t="s">
        <v>855</v>
      </c>
      <c r="C1040" s="121" t="s">
        <v>14</v>
      </c>
      <c r="D1040" s="121" t="s">
        <v>856</v>
      </c>
      <c r="E1040" s="304" t="s">
        <v>386</v>
      </c>
      <c r="F1040" s="304"/>
      <c r="G1040" s="122" t="s">
        <v>77</v>
      </c>
      <c r="H1040" s="123">
        <v>2</v>
      </c>
      <c r="I1040" s="124">
        <v>1.2</v>
      </c>
      <c r="J1040" s="124">
        <v>2.4</v>
      </c>
      <c r="K1040" t="str">
        <f t="shared" ref="K1040:K1103" si="16">IF(J1040=0,"FALSO","")</f>
        <v/>
      </c>
    </row>
    <row r="1041" spans="1:11" ht="14.4" customHeight="1">
      <c r="A1041" s="121" t="s">
        <v>383</v>
      </c>
      <c r="B1041" s="135" t="s">
        <v>857</v>
      </c>
      <c r="C1041" s="121" t="s">
        <v>14</v>
      </c>
      <c r="D1041" s="121" t="s">
        <v>858</v>
      </c>
      <c r="E1041" s="304" t="s">
        <v>386</v>
      </c>
      <c r="F1041" s="304"/>
      <c r="G1041" s="122" t="s">
        <v>77</v>
      </c>
      <c r="H1041" s="123">
        <v>1</v>
      </c>
      <c r="I1041" s="124">
        <v>48.46</v>
      </c>
      <c r="J1041" s="124">
        <v>48.46</v>
      </c>
      <c r="K1041" t="str">
        <f t="shared" si="16"/>
        <v/>
      </c>
    </row>
    <row r="1042" spans="1:11" ht="26.4">
      <c r="A1042" s="125"/>
      <c r="B1042" s="125"/>
      <c r="C1042" s="125"/>
      <c r="D1042" s="125"/>
      <c r="E1042" s="125" t="s">
        <v>982</v>
      </c>
      <c r="F1042" s="126">
        <v>4.26</v>
      </c>
      <c r="G1042" s="125" t="s">
        <v>983</v>
      </c>
      <c r="H1042" s="126">
        <v>0</v>
      </c>
      <c r="I1042" s="125" t="s">
        <v>393</v>
      </c>
      <c r="J1042" s="126">
        <v>4.26</v>
      </c>
      <c r="K1042" t="str">
        <f t="shared" si="16"/>
        <v/>
      </c>
    </row>
    <row r="1043" spans="1:11" ht="26.4">
      <c r="A1043" s="125"/>
      <c r="B1043" s="125"/>
      <c r="C1043" s="125"/>
      <c r="D1043" s="125"/>
      <c r="E1043" s="125" t="s">
        <v>984</v>
      </c>
      <c r="F1043" s="126">
        <v>14.22</v>
      </c>
      <c r="G1043" s="125"/>
      <c r="H1043" s="305" t="s">
        <v>985</v>
      </c>
      <c r="I1043" s="305"/>
      <c r="J1043" s="126">
        <v>71.87</v>
      </c>
      <c r="K1043" t="str">
        <f t="shared" si="16"/>
        <v/>
      </c>
    </row>
    <row r="1044" spans="1:11" ht="26.4" customHeight="1" thickBot="1">
      <c r="A1044" s="127"/>
      <c r="B1044" s="127"/>
      <c r="C1044" s="127"/>
      <c r="D1044" s="127"/>
      <c r="E1044" s="127"/>
      <c r="F1044" s="127"/>
      <c r="G1044" s="127" t="s">
        <v>986</v>
      </c>
      <c r="H1044" s="128" t="s">
        <v>1491</v>
      </c>
      <c r="I1044" s="127" t="s">
        <v>394</v>
      </c>
      <c r="J1044" s="129">
        <v>5749.6</v>
      </c>
      <c r="K1044" t="str">
        <f t="shared" si="16"/>
        <v/>
      </c>
    </row>
    <row r="1045" spans="1:11" ht="39.6" customHeight="1" thickTop="1">
      <c r="A1045" s="130"/>
      <c r="B1045" s="130"/>
      <c r="C1045" s="130"/>
      <c r="D1045" s="130"/>
      <c r="E1045" s="130"/>
      <c r="F1045" s="130"/>
      <c r="G1045" s="130"/>
      <c r="H1045" s="130"/>
      <c r="I1045" s="130"/>
      <c r="J1045" s="130"/>
      <c r="K1045" t="str">
        <f t="shared" si="16"/>
        <v>FALSO</v>
      </c>
    </row>
    <row r="1046" spans="1:11" ht="26.4" customHeight="1">
      <c r="A1046" s="110" t="s">
        <v>1091</v>
      </c>
      <c r="B1046" s="111" t="s">
        <v>3</v>
      </c>
      <c r="C1046" s="110" t="s">
        <v>4</v>
      </c>
      <c r="D1046" s="110" t="s">
        <v>5</v>
      </c>
      <c r="E1046" s="307" t="s">
        <v>373</v>
      </c>
      <c r="F1046" s="307"/>
      <c r="G1046" s="112" t="s">
        <v>6</v>
      </c>
      <c r="H1046" s="111" t="s">
        <v>7</v>
      </c>
      <c r="I1046" s="111" t="s">
        <v>8</v>
      </c>
      <c r="J1046" s="111" t="s">
        <v>9</v>
      </c>
      <c r="K1046" t="str">
        <f t="shared" si="16"/>
        <v/>
      </c>
    </row>
    <row r="1047" spans="1:11" ht="14.4" customHeight="1">
      <c r="A1047" s="113" t="s">
        <v>374</v>
      </c>
      <c r="B1047" s="133" t="s">
        <v>265</v>
      </c>
      <c r="C1047" s="113" t="s">
        <v>11</v>
      </c>
      <c r="D1047" s="113" t="s">
        <v>266</v>
      </c>
      <c r="E1047" s="306">
        <v>0</v>
      </c>
      <c r="F1047" s="306"/>
      <c r="G1047" s="114" t="s">
        <v>18</v>
      </c>
      <c r="H1047" s="115">
        <v>1</v>
      </c>
      <c r="I1047" s="116">
        <v>234.23</v>
      </c>
      <c r="J1047" s="116">
        <v>234.23</v>
      </c>
      <c r="K1047" t="str">
        <f t="shared" si="16"/>
        <v/>
      </c>
    </row>
    <row r="1048" spans="1:11">
      <c r="A1048" s="117" t="s">
        <v>375</v>
      </c>
      <c r="B1048" s="134" t="s">
        <v>823</v>
      </c>
      <c r="C1048" s="117" t="s">
        <v>11</v>
      </c>
      <c r="D1048" s="117" t="s">
        <v>800</v>
      </c>
      <c r="E1048" s="303">
        <v>0</v>
      </c>
      <c r="F1048" s="303"/>
      <c r="G1048" s="118" t="s">
        <v>397</v>
      </c>
      <c r="H1048" s="119">
        <v>0.6</v>
      </c>
      <c r="I1048" s="120">
        <v>26.52</v>
      </c>
      <c r="J1048" s="120">
        <v>15.91</v>
      </c>
      <c r="K1048" t="str">
        <f t="shared" si="16"/>
        <v/>
      </c>
    </row>
    <row r="1049" spans="1:11" ht="26.4" customHeight="1">
      <c r="A1049" s="117" t="s">
        <v>375</v>
      </c>
      <c r="B1049" s="134" t="s">
        <v>822</v>
      </c>
      <c r="C1049" s="117" t="s">
        <v>11</v>
      </c>
      <c r="D1049" s="117" t="s">
        <v>793</v>
      </c>
      <c r="E1049" s="303">
        <v>0</v>
      </c>
      <c r="F1049" s="303"/>
      <c r="G1049" s="118" t="s">
        <v>397</v>
      </c>
      <c r="H1049" s="119">
        <v>0.6</v>
      </c>
      <c r="I1049" s="120">
        <v>32.520000000000003</v>
      </c>
      <c r="J1049" s="120">
        <v>19.510000000000002</v>
      </c>
      <c r="K1049" t="str">
        <f t="shared" si="16"/>
        <v/>
      </c>
    </row>
    <row r="1050" spans="1:11" ht="14.4" customHeight="1">
      <c r="A1050" s="121" t="s">
        <v>383</v>
      </c>
      <c r="B1050" s="135" t="s">
        <v>861</v>
      </c>
      <c r="C1050" s="121" t="s">
        <v>11</v>
      </c>
      <c r="D1050" s="121" t="s">
        <v>862</v>
      </c>
      <c r="E1050" s="304" t="s">
        <v>386</v>
      </c>
      <c r="F1050" s="304"/>
      <c r="G1050" s="122" t="s">
        <v>18</v>
      </c>
      <c r="H1050" s="123">
        <v>1</v>
      </c>
      <c r="I1050" s="124">
        <v>198.81</v>
      </c>
      <c r="J1050" s="124">
        <v>198.81</v>
      </c>
      <c r="K1050" t="str">
        <f t="shared" si="16"/>
        <v/>
      </c>
    </row>
    <row r="1051" spans="1:11" ht="14.4" customHeight="1">
      <c r="A1051" s="125"/>
      <c r="B1051" s="125"/>
      <c r="C1051" s="125"/>
      <c r="D1051" s="125"/>
      <c r="E1051" s="125" t="s">
        <v>982</v>
      </c>
      <c r="F1051" s="126">
        <v>23.58</v>
      </c>
      <c r="G1051" s="125" t="s">
        <v>983</v>
      </c>
      <c r="H1051" s="126">
        <v>0</v>
      </c>
      <c r="I1051" s="125" t="s">
        <v>393</v>
      </c>
      <c r="J1051" s="126">
        <v>23.58</v>
      </c>
      <c r="K1051" t="str">
        <f t="shared" si="16"/>
        <v/>
      </c>
    </row>
    <row r="1052" spans="1:11" ht="26.4">
      <c r="A1052" s="125"/>
      <c r="B1052" s="125"/>
      <c r="C1052" s="125"/>
      <c r="D1052" s="125"/>
      <c r="E1052" s="125" t="s">
        <v>984</v>
      </c>
      <c r="F1052" s="126">
        <v>57.76</v>
      </c>
      <c r="G1052" s="125"/>
      <c r="H1052" s="305" t="s">
        <v>985</v>
      </c>
      <c r="I1052" s="305"/>
      <c r="J1052" s="126">
        <v>291.99</v>
      </c>
      <c r="K1052" t="str">
        <f t="shared" si="16"/>
        <v/>
      </c>
    </row>
    <row r="1053" spans="1:11" ht="15" thickBot="1">
      <c r="A1053" s="127"/>
      <c r="B1053" s="127"/>
      <c r="C1053" s="127"/>
      <c r="D1053" s="127"/>
      <c r="E1053" s="127"/>
      <c r="F1053" s="127"/>
      <c r="G1053" s="127" t="s">
        <v>986</v>
      </c>
      <c r="H1053" s="128" t="s">
        <v>1480</v>
      </c>
      <c r="I1053" s="127" t="s">
        <v>394</v>
      </c>
      <c r="J1053" s="129">
        <v>11679.6</v>
      </c>
      <c r="K1053" t="str">
        <f t="shared" si="16"/>
        <v/>
      </c>
    </row>
    <row r="1054" spans="1:11" ht="26.4" customHeight="1" thickTop="1">
      <c r="A1054" s="130"/>
      <c r="B1054" s="130"/>
      <c r="C1054" s="130"/>
      <c r="D1054" s="130"/>
      <c r="E1054" s="130"/>
      <c r="F1054" s="130"/>
      <c r="G1054" s="130"/>
      <c r="H1054" s="130"/>
      <c r="I1054" s="130"/>
      <c r="J1054" s="130"/>
      <c r="K1054" t="str">
        <f t="shared" si="16"/>
        <v>FALSO</v>
      </c>
    </row>
    <row r="1055" spans="1:11" ht="14.4" customHeight="1">
      <c r="A1055" s="110" t="s">
        <v>1092</v>
      </c>
      <c r="B1055" s="111" t="s">
        <v>3</v>
      </c>
      <c r="C1055" s="110" t="s">
        <v>4</v>
      </c>
      <c r="D1055" s="110" t="s">
        <v>5</v>
      </c>
      <c r="E1055" s="307" t="s">
        <v>373</v>
      </c>
      <c r="F1055" s="307"/>
      <c r="G1055" s="112" t="s">
        <v>6</v>
      </c>
      <c r="H1055" s="111" t="s">
        <v>7</v>
      </c>
      <c r="I1055" s="111" t="s">
        <v>8</v>
      </c>
      <c r="J1055" s="111" t="s">
        <v>9</v>
      </c>
      <c r="K1055" t="str">
        <f t="shared" si="16"/>
        <v/>
      </c>
    </row>
    <row r="1056" spans="1:11" ht="14.4" customHeight="1">
      <c r="A1056" s="113" t="s">
        <v>374</v>
      </c>
      <c r="B1056" s="133" t="s">
        <v>267</v>
      </c>
      <c r="C1056" s="113" t="s">
        <v>14</v>
      </c>
      <c r="D1056" s="113" t="s">
        <v>78</v>
      </c>
      <c r="E1056" s="306" t="s">
        <v>1259</v>
      </c>
      <c r="F1056" s="306"/>
      <c r="G1056" s="114" t="s">
        <v>16</v>
      </c>
      <c r="H1056" s="115">
        <v>1</v>
      </c>
      <c r="I1056" s="116">
        <v>7.46</v>
      </c>
      <c r="J1056" s="116">
        <v>7.46</v>
      </c>
      <c r="K1056" t="str">
        <f t="shared" si="16"/>
        <v/>
      </c>
    </row>
    <row r="1057" spans="1:11" ht="39.6" customHeight="1">
      <c r="A1057" s="117" t="s">
        <v>375</v>
      </c>
      <c r="B1057" s="134" t="s">
        <v>792</v>
      </c>
      <c r="C1057" s="117" t="s">
        <v>14</v>
      </c>
      <c r="D1057" s="117" t="s">
        <v>793</v>
      </c>
      <c r="E1057" s="303" t="s">
        <v>1365</v>
      </c>
      <c r="F1057" s="303"/>
      <c r="G1057" s="118" t="s">
        <v>378</v>
      </c>
      <c r="H1057" s="119">
        <v>3.9E-2</v>
      </c>
      <c r="I1057" s="120">
        <v>28.84</v>
      </c>
      <c r="J1057" s="120">
        <v>1.1200000000000001</v>
      </c>
      <c r="K1057" t="str">
        <f t="shared" si="16"/>
        <v/>
      </c>
    </row>
    <row r="1058" spans="1:11" ht="14.4" customHeight="1">
      <c r="A1058" s="117" t="s">
        <v>375</v>
      </c>
      <c r="B1058" s="134" t="s">
        <v>799</v>
      </c>
      <c r="C1058" s="117" t="s">
        <v>14</v>
      </c>
      <c r="D1058" s="117" t="s">
        <v>800</v>
      </c>
      <c r="E1058" s="303" t="s">
        <v>1365</v>
      </c>
      <c r="F1058" s="303"/>
      <c r="G1058" s="118" t="s">
        <v>378</v>
      </c>
      <c r="H1058" s="119">
        <v>3.9E-2</v>
      </c>
      <c r="I1058" s="120">
        <v>24.33</v>
      </c>
      <c r="J1058" s="120">
        <v>0.94</v>
      </c>
      <c r="K1058" t="str">
        <f t="shared" si="16"/>
        <v/>
      </c>
    </row>
    <row r="1059" spans="1:11" ht="26.4" customHeight="1">
      <c r="A1059" s="121" t="s">
        <v>383</v>
      </c>
      <c r="B1059" s="135" t="s">
        <v>865</v>
      </c>
      <c r="C1059" s="121" t="s">
        <v>14</v>
      </c>
      <c r="D1059" s="121" t="s">
        <v>866</v>
      </c>
      <c r="E1059" s="304" t="s">
        <v>386</v>
      </c>
      <c r="F1059" s="304"/>
      <c r="G1059" s="122" t="s">
        <v>16</v>
      </c>
      <c r="H1059" s="123">
        <v>1.2434000000000001</v>
      </c>
      <c r="I1059" s="124">
        <v>4.3</v>
      </c>
      <c r="J1059" s="124">
        <v>5.34</v>
      </c>
      <c r="K1059" t="str">
        <f t="shared" si="16"/>
        <v/>
      </c>
    </row>
    <row r="1060" spans="1:11">
      <c r="A1060" s="121" t="s">
        <v>383</v>
      </c>
      <c r="B1060" s="135" t="s">
        <v>863</v>
      </c>
      <c r="C1060" s="121" t="s">
        <v>14</v>
      </c>
      <c r="D1060" s="121" t="s">
        <v>864</v>
      </c>
      <c r="E1060" s="304" t="s">
        <v>386</v>
      </c>
      <c r="F1060" s="304"/>
      <c r="G1060" s="122" t="s">
        <v>77</v>
      </c>
      <c r="H1060" s="123">
        <v>9.4000000000000004E-3</v>
      </c>
      <c r="I1060" s="124">
        <v>6.96</v>
      </c>
      <c r="J1060" s="124">
        <v>0.06</v>
      </c>
      <c r="K1060" t="str">
        <f t="shared" si="16"/>
        <v/>
      </c>
    </row>
    <row r="1061" spans="1:11" ht="26.4">
      <c r="A1061" s="125"/>
      <c r="B1061" s="125"/>
      <c r="C1061" s="125"/>
      <c r="D1061" s="125"/>
      <c r="E1061" s="125" t="s">
        <v>982</v>
      </c>
      <c r="F1061" s="126">
        <v>1.29</v>
      </c>
      <c r="G1061" s="125" t="s">
        <v>983</v>
      </c>
      <c r="H1061" s="126">
        <v>0</v>
      </c>
      <c r="I1061" s="125" t="s">
        <v>393</v>
      </c>
      <c r="J1061" s="126">
        <v>1.29</v>
      </c>
      <c r="K1061" t="str">
        <f t="shared" si="16"/>
        <v/>
      </c>
    </row>
    <row r="1062" spans="1:11" ht="26.4">
      <c r="A1062" s="125"/>
      <c r="B1062" s="125"/>
      <c r="C1062" s="125"/>
      <c r="D1062" s="125"/>
      <c r="E1062" s="125" t="s">
        <v>984</v>
      </c>
      <c r="F1062" s="126">
        <v>1.84</v>
      </c>
      <c r="G1062" s="125"/>
      <c r="H1062" s="305" t="s">
        <v>985</v>
      </c>
      <c r="I1062" s="305"/>
      <c r="J1062" s="126">
        <v>9.3000000000000007</v>
      </c>
      <c r="K1062" t="str">
        <f t="shared" si="16"/>
        <v/>
      </c>
    </row>
    <row r="1063" spans="1:11" ht="15" thickBot="1">
      <c r="A1063" s="127"/>
      <c r="B1063" s="127"/>
      <c r="C1063" s="127"/>
      <c r="D1063" s="127"/>
      <c r="E1063" s="127"/>
      <c r="F1063" s="127"/>
      <c r="G1063" s="127" t="s">
        <v>986</v>
      </c>
      <c r="H1063" s="128" t="s">
        <v>1492</v>
      </c>
      <c r="I1063" s="127" t="s">
        <v>394</v>
      </c>
      <c r="J1063" s="129">
        <v>34038</v>
      </c>
      <c r="K1063" t="str">
        <f t="shared" si="16"/>
        <v/>
      </c>
    </row>
    <row r="1064" spans="1:11" ht="26.4" customHeight="1" thickTop="1">
      <c r="A1064" s="130"/>
      <c r="B1064" s="130"/>
      <c r="C1064" s="130"/>
      <c r="D1064" s="130"/>
      <c r="E1064" s="130"/>
      <c r="F1064" s="130"/>
      <c r="G1064" s="130"/>
      <c r="H1064" s="130"/>
      <c r="I1064" s="130"/>
      <c r="J1064" s="130"/>
      <c r="K1064" t="str">
        <f t="shared" si="16"/>
        <v>FALSO</v>
      </c>
    </row>
    <row r="1065" spans="1:11" ht="14.4" customHeight="1">
      <c r="A1065" s="110" t="s">
        <v>1093</v>
      </c>
      <c r="B1065" s="111" t="s">
        <v>3</v>
      </c>
      <c r="C1065" s="110" t="s">
        <v>4</v>
      </c>
      <c r="D1065" s="110" t="s">
        <v>5</v>
      </c>
      <c r="E1065" s="307" t="s">
        <v>373</v>
      </c>
      <c r="F1065" s="307"/>
      <c r="G1065" s="112" t="s">
        <v>6</v>
      </c>
      <c r="H1065" s="111" t="s">
        <v>7</v>
      </c>
      <c r="I1065" s="111" t="s">
        <v>8</v>
      </c>
      <c r="J1065" s="111" t="s">
        <v>9</v>
      </c>
      <c r="K1065" t="str">
        <f t="shared" si="16"/>
        <v/>
      </c>
    </row>
    <row r="1066" spans="1:11" ht="14.4" customHeight="1">
      <c r="A1066" s="113" t="s">
        <v>374</v>
      </c>
      <c r="B1066" s="133" t="s">
        <v>268</v>
      </c>
      <c r="C1066" s="113" t="s">
        <v>14</v>
      </c>
      <c r="D1066" s="113" t="s">
        <v>269</v>
      </c>
      <c r="E1066" s="306" t="s">
        <v>1259</v>
      </c>
      <c r="F1066" s="306"/>
      <c r="G1066" s="114" t="s">
        <v>16</v>
      </c>
      <c r="H1066" s="115">
        <v>1</v>
      </c>
      <c r="I1066" s="116">
        <v>4.8099999999999996</v>
      </c>
      <c r="J1066" s="116">
        <v>4.8099999999999996</v>
      </c>
      <c r="K1066" t="str">
        <f t="shared" si="16"/>
        <v/>
      </c>
    </row>
    <row r="1067" spans="1:11" ht="14.4" customHeight="1">
      <c r="A1067" s="117" t="s">
        <v>375</v>
      </c>
      <c r="B1067" s="134" t="s">
        <v>792</v>
      </c>
      <c r="C1067" s="117" t="s">
        <v>14</v>
      </c>
      <c r="D1067" s="117" t="s">
        <v>793</v>
      </c>
      <c r="E1067" s="303" t="s">
        <v>1365</v>
      </c>
      <c r="F1067" s="303"/>
      <c r="G1067" s="118" t="s">
        <v>378</v>
      </c>
      <c r="H1067" s="119">
        <v>2.9000000000000001E-2</v>
      </c>
      <c r="I1067" s="120">
        <v>28.84</v>
      </c>
      <c r="J1067" s="120">
        <v>0.83</v>
      </c>
      <c r="K1067" t="str">
        <f t="shared" si="16"/>
        <v/>
      </c>
    </row>
    <row r="1068" spans="1:11" ht="14.4" customHeight="1">
      <c r="A1068" s="117" t="s">
        <v>375</v>
      </c>
      <c r="B1068" s="134" t="s">
        <v>799</v>
      </c>
      <c r="C1068" s="117" t="s">
        <v>14</v>
      </c>
      <c r="D1068" s="117" t="s">
        <v>800</v>
      </c>
      <c r="E1068" s="303" t="s">
        <v>1365</v>
      </c>
      <c r="F1068" s="303"/>
      <c r="G1068" s="118" t="s">
        <v>378</v>
      </c>
      <c r="H1068" s="119">
        <v>2.9000000000000001E-2</v>
      </c>
      <c r="I1068" s="120">
        <v>24.33</v>
      </c>
      <c r="J1068" s="120">
        <v>0.7</v>
      </c>
      <c r="K1068" t="str">
        <f t="shared" si="16"/>
        <v/>
      </c>
    </row>
    <row r="1069" spans="1:11" ht="26.4">
      <c r="A1069" s="121" t="s">
        <v>383</v>
      </c>
      <c r="B1069" s="135" t="s">
        <v>867</v>
      </c>
      <c r="C1069" s="121" t="s">
        <v>14</v>
      </c>
      <c r="D1069" s="121" t="s">
        <v>868</v>
      </c>
      <c r="E1069" s="304" t="s">
        <v>386</v>
      </c>
      <c r="F1069" s="304"/>
      <c r="G1069" s="122" t="s">
        <v>16</v>
      </c>
      <c r="H1069" s="123">
        <v>1.2434000000000001</v>
      </c>
      <c r="I1069" s="124">
        <v>2.59</v>
      </c>
      <c r="J1069" s="124">
        <v>3.22</v>
      </c>
      <c r="K1069" t="str">
        <f t="shared" si="16"/>
        <v/>
      </c>
    </row>
    <row r="1070" spans="1:11">
      <c r="A1070" s="121" t="s">
        <v>383</v>
      </c>
      <c r="B1070" s="135" t="s">
        <v>863</v>
      </c>
      <c r="C1070" s="121" t="s">
        <v>14</v>
      </c>
      <c r="D1070" s="121" t="s">
        <v>864</v>
      </c>
      <c r="E1070" s="304" t="s">
        <v>386</v>
      </c>
      <c r="F1070" s="304"/>
      <c r="G1070" s="122" t="s">
        <v>77</v>
      </c>
      <c r="H1070" s="123">
        <v>9.4000000000000004E-3</v>
      </c>
      <c r="I1070" s="124">
        <v>6.96</v>
      </c>
      <c r="J1070" s="124">
        <v>0.06</v>
      </c>
      <c r="K1070" t="str">
        <f t="shared" si="16"/>
        <v/>
      </c>
    </row>
    <row r="1071" spans="1:11" ht="26.4">
      <c r="A1071" s="125"/>
      <c r="B1071" s="125"/>
      <c r="C1071" s="125"/>
      <c r="D1071" s="125"/>
      <c r="E1071" s="125" t="s">
        <v>982</v>
      </c>
      <c r="F1071" s="126">
        <v>0.96</v>
      </c>
      <c r="G1071" s="125" t="s">
        <v>983</v>
      </c>
      <c r="H1071" s="126">
        <v>0</v>
      </c>
      <c r="I1071" s="125" t="s">
        <v>393</v>
      </c>
      <c r="J1071" s="126">
        <v>0.96</v>
      </c>
      <c r="K1071" t="str">
        <f t="shared" si="16"/>
        <v/>
      </c>
    </row>
    <row r="1072" spans="1:11" ht="26.4">
      <c r="A1072" s="125"/>
      <c r="B1072" s="125"/>
      <c r="C1072" s="125"/>
      <c r="D1072" s="125"/>
      <c r="E1072" s="125" t="s">
        <v>984</v>
      </c>
      <c r="F1072" s="126">
        <v>1.19</v>
      </c>
      <c r="G1072" s="125"/>
      <c r="H1072" s="305" t="s">
        <v>985</v>
      </c>
      <c r="I1072" s="305"/>
      <c r="J1072" s="126">
        <v>6</v>
      </c>
      <c r="K1072" t="str">
        <f t="shared" si="16"/>
        <v/>
      </c>
    </row>
    <row r="1073" spans="1:11" ht="15" thickBot="1">
      <c r="A1073" s="127"/>
      <c r="B1073" s="127"/>
      <c r="C1073" s="127"/>
      <c r="D1073" s="127"/>
      <c r="E1073" s="127"/>
      <c r="F1073" s="127"/>
      <c r="G1073" s="127" t="s">
        <v>986</v>
      </c>
      <c r="H1073" s="128" t="s">
        <v>1493</v>
      </c>
      <c r="I1073" s="127" t="s">
        <v>394</v>
      </c>
      <c r="J1073" s="129">
        <v>81907.199999999997</v>
      </c>
      <c r="K1073" t="str">
        <f t="shared" si="16"/>
        <v/>
      </c>
    </row>
    <row r="1074" spans="1:11" ht="15" thickTop="1">
      <c r="A1074" s="130"/>
      <c r="B1074" s="130"/>
      <c r="C1074" s="130"/>
      <c r="D1074" s="130"/>
      <c r="E1074" s="130"/>
      <c r="F1074" s="130"/>
      <c r="G1074" s="130"/>
      <c r="H1074" s="130"/>
      <c r="I1074" s="130"/>
      <c r="J1074" s="130"/>
      <c r="K1074" t="str">
        <f t="shared" si="16"/>
        <v>FALSO</v>
      </c>
    </row>
    <row r="1075" spans="1:11">
      <c r="A1075" s="110" t="s">
        <v>1094</v>
      </c>
      <c r="B1075" s="111" t="s">
        <v>3</v>
      </c>
      <c r="C1075" s="110" t="s">
        <v>4</v>
      </c>
      <c r="D1075" s="110" t="s">
        <v>5</v>
      </c>
      <c r="E1075" s="307" t="s">
        <v>373</v>
      </c>
      <c r="F1075" s="307"/>
      <c r="G1075" s="112" t="s">
        <v>6</v>
      </c>
      <c r="H1075" s="111" t="s">
        <v>7</v>
      </c>
      <c r="I1075" s="111" t="s">
        <v>8</v>
      </c>
      <c r="J1075" s="111" t="s">
        <v>9</v>
      </c>
      <c r="K1075" t="str">
        <f t="shared" si="16"/>
        <v/>
      </c>
    </row>
    <row r="1076" spans="1:11" ht="39.6" customHeight="1">
      <c r="A1076" s="113" t="s">
        <v>374</v>
      </c>
      <c r="B1076" s="133" t="s">
        <v>1199</v>
      </c>
      <c r="C1076" s="113" t="s">
        <v>14</v>
      </c>
      <c r="D1076" s="113" t="s">
        <v>1200</v>
      </c>
      <c r="E1076" s="306" t="s">
        <v>1484</v>
      </c>
      <c r="F1076" s="306"/>
      <c r="G1076" s="114" t="s">
        <v>16</v>
      </c>
      <c r="H1076" s="115">
        <v>1</v>
      </c>
      <c r="I1076" s="116">
        <v>31.5</v>
      </c>
      <c r="J1076" s="116">
        <v>31.5</v>
      </c>
      <c r="K1076" t="str">
        <f t="shared" si="16"/>
        <v/>
      </c>
    </row>
    <row r="1077" spans="1:11" ht="14.4" customHeight="1">
      <c r="A1077" s="117" t="s">
        <v>375</v>
      </c>
      <c r="B1077" s="134" t="s">
        <v>799</v>
      </c>
      <c r="C1077" s="117" t="s">
        <v>14</v>
      </c>
      <c r="D1077" s="117" t="s">
        <v>800</v>
      </c>
      <c r="E1077" s="303" t="s">
        <v>1365</v>
      </c>
      <c r="F1077" s="303"/>
      <c r="G1077" s="118" t="s">
        <v>378</v>
      </c>
      <c r="H1077" s="119">
        <v>6.08E-2</v>
      </c>
      <c r="I1077" s="120">
        <v>24.33</v>
      </c>
      <c r="J1077" s="120">
        <v>1.47</v>
      </c>
      <c r="K1077" t="str">
        <f t="shared" si="16"/>
        <v/>
      </c>
    </row>
    <row r="1078" spans="1:11" ht="14.4" customHeight="1">
      <c r="A1078" s="117" t="s">
        <v>375</v>
      </c>
      <c r="B1078" s="134" t="s">
        <v>792</v>
      </c>
      <c r="C1078" s="117" t="s">
        <v>14</v>
      </c>
      <c r="D1078" s="117" t="s">
        <v>793</v>
      </c>
      <c r="E1078" s="303" t="s">
        <v>1365</v>
      </c>
      <c r="F1078" s="303"/>
      <c r="G1078" s="118" t="s">
        <v>378</v>
      </c>
      <c r="H1078" s="119">
        <v>6.08E-2</v>
      </c>
      <c r="I1078" s="120">
        <v>28.84</v>
      </c>
      <c r="J1078" s="120">
        <v>1.75</v>
      </c>
      <c r="K1078" t="str">
        <f t="shared" si="16"/>
        <v/>
      </c>
    </row>
    <row r="1079" spans="1:11" ht="39.6" customHeight="1">
      <c r="A1079" s="121" t="s">
        <v>383</v>
      </c>
      <c r="B1079" s="135" t="s">
        <v>869</v>
      </c>
      <c r="C1079" s="121" t="s">
        <v>14</v>
      </c>
      <c r="D1079" s="121" t="s">
        <v>870</v>
      </c>
      <c r="E1079" s="304" t="s">
        <v>386</v>
      </c>
      <c r="F1079" s="304"/>
      <c r="G1079" s="122" t="s">
        <v>16</v>
      </c>
      <c r="H1079" s="123">
        <v>1.0149999999999999</v>
      </c>
      <c r="I1079" s="124">
        <v>27.81</v>
      </c>
      <c r="J1079" s="124">
        <v>28.22</v>
      </c>
      <c r="K1079" t="str">
        <f t="shared" si="16"/>
        <v/>
      </c>
    </row>
    <row r="1080" spans="1:11" ht="14.4" customHeight="1">
      <c r="A1080" s="121" t="s">
        <v>383</v>
      </c>
      <c r="B1080" s="135" t="s">
        <v>863</v>
      </c>
      <c r="C1080" s="121" t="s">
        <v>14</v>
      </c>
      <c r="D1080" s="121" t="s">
        <v>864</v>
      </c>
      <c r="E1080" s="304" t="s">
        <v>386</v>
      </c>
      <c r="F1080" s="304"/>
      <c r="G1080" s="122" t="s">
        <v>77</v>
      </c>
      <c r="H1080" s="123">
        <v>8.9999999999999993E-3</v>
      </c>
      <c r="I1080" s="124">
        <v>6.96</v>
      </c>
      <c r="J1080" s="124">
        <v>0.06</v>
      </c>
      <c r="K1080" t="str">
        <f t="shared" si="16"/>
        <v/>
      </c>
    </row>
    <row r="1081" spans="1:11" ht="39.6" customHeight="1">
      <c r="A1081" s="125"/>
      <c r="B1081" s="125"/>
      <c r="C1081" s="125"/>
      <c r="D1081" s="125"/>
      <c r="E1081" s="125" t="s">
        <v>982</v>
      </c>
      <c r="F1081" s="126">
        <v>2.02</v>
      </c>
      <c r="G1081" s="125" t="s">
        <v>983</v>
      </c>
      <c r="H1081" s="126">
        <v>0</v>
      </c>
      <c r="I1081" s="125" t="s">
        <v>393</v>
      </c>
      <c r="J1081" s="126">
        <v>2.02</v>
      </c>
      <c r="K1081" t="str">
        <f t="shared" si="16"/>
        <v/>
      </c>
    </row>
    <row r="1082" spans="1:11" ht="14.4" customHeight="1">
      <c r="A1082" s="125"/>
      <c r="B1082" s="125"/>
      <c r="C1082" s="125"/>
      <c r="D1082" s="125"/>
      <c r="E1082" s="125" t="s">
        <v>984</v>
      </c>
      <c r="F1082" s="126">
        <v>7.77</v>
      </c>
      <c r="G1082" s="125"/>
      <c r="H1082" s="305" t="s">
        <v>985</v>
      </c>
      <c r="I1082" s="305"/>
      <c r="J1082" s="126">
        <v>39.270000000000003</v>
      </c>
      <c r="K1082" t="str">
        <f t="shared" si="16"/>
        <v/>
      </c>
    </row>
    <row r="1083" spans="1:11" ht="26.4" customHeight="1" thickBot="1">
      <c r="A1083" s="127"/>
      <c r="B1083" s="127"/>
      <c r="C1083" s="127"/>
      <c r="D1083" s="127"/>
      <c r="E1083" s="127"/>
      <c r="F1083" s="127"/>
      <c r="G1083" s="127" t="s">
        <v>986</v>
      </c>
      <c r="H1083" s="128" t="s">
        <v>1494</v>
      </c>
      <c r="I1083" s="127" t="s">
        <v>394</v>
      </c>
      <c r="J1083" s="129">
        <v>107842.1</v>
      </c>
      <c r="K1083" t="str">
        <f t="shared" si="16"/>
        <v/>
      </c>
    </row>
    <row r="1084" spans="1:11" ht="14.4" customHeight="1" thickTop="1">
      <c r="A1084" s="130"/>
      <c r="B1084" s="130"/>
      <c r="C1084" s="130"/>
      <c r="D1084" s="130"/>
      <c r="E1084" s="130"/>
      <c r="F1084" s="130"/>
      <c r="G1084" s="130"/>
      <c r="H1084" s="130"/>
      <c r="I1084" s="130"/>
      <c r="J1084" s="130"/>
      <c r="K1084" t="str">
        <f t="shared" si="16"/>
        <v>FALSO</v>
      </c>
    </row>
    <row r="1085" spans="1:11" ht="14.4" customHeight="1">
      <c r="A1085" s="110" t="s">
        <v>1095</v>
      </c>
      <c r="B1085" s="111" t="s">
        <v>3</v>
      </c>
      <c r="C1085" s="110" t="s">
        <v>4</v>
      </c>
      <c r="D1085" s="110" t="s">
        <v>5</v>
      </c>
      <c r="E1085" s="307" t="s">
        <v>373</v>
      </c>
      <c r="F1085" s="307"/>
      <c r="G1085" s="112" t="s">
        <v>6</v>
      </c>
      <c r="H1085" s="111" t="s">
        <v>7</v>
      </c>
      <c r="I1085" s="111" t="s">
        <v>8</v>
      </c>
      <c r="J1085" s="111" t="s">
        <v>9</v>
      </c>
      <c r="K1085" t="str">
        <f t="shared" si="16"/>
        <v/>
      </c>
    </row>
    <row r="1086" spans="1:11" ht="26.4" customHeight="1">
      <c r="A1086" s="113" t="s">
        <v>374</v>
      </c>
      <c r="B1086" s="133" t="s">
        <v>270</v>
      </c>
      <c r="C1086" s="113" t="s">
        <v>14</v>
      </c>
      <c r="D1086" s="113" t="s">
        <v>271</v>
      </c>
      <c r="E1086" s="306" t="s">
        <v>840</v>
      </c>
      <c r="F1086" s="306"/>
      <c r="G1086" s="114" t="s">
        <v>16</v>
      </c>
      <c r="H1086" s="115">
        <v>1</v>
      </c>
      <c r="I1086" s="116">
        <v>18.07</v>
      </c>
      <c r="J1086" s="116">
        <v>18.07</v>
      </c>
      <c r="K1086" t="str">
        <f t="shared" si="16"/>
        <v/>
      </c>
    </row>
    <row r="1087" spans="1:11" ht="14.4" customHeight="1">
      <c r="A1087" s="117" t="s">
        <v>375</v>
      </c>
      <c r="B1087" s="134" t="s">
        <v>799</v>
      </c>
      <c r="C1087" s="117" t="s">
        <v>14</v>
      </c>
      <c r="D1087" s="117" t="s">
        <v>800</v>
      </c>
      <c r="E1087" s="303" t="s">
        <v>1365</v>
      </c>
      <c r="F1087" s="303"/>
      <c r="G1087" s="118" t="s">
        <v>378</v>
      </c>
      <c r="H1087" s="119">
        <v>1.2999999999999999E-2</v>
      </c>
      <c r="I1087" s="120">
        <v>24.33</v>
      </c>
      <c r="J1087" s="120">
        <v>0.31</v>
      </c>
      <c r="K1087" t="str">
        <f t="shared" si="16"/>
        <v/>
      </c>
    </row>
    <row r="1088" spans="1:11" ht="14.4" customHeight="1">
      <c r="A1088" s="117" t="s">
        <v>375</v>
      </c>
      <c r="B1088" s="134" t="s">
        <v>792</v>
      </c>
      <c r="C1088" s="117" t="s">
        <v>14</v>
      </c>
      <c r="D1088" s="117" t="s">
        <v>793</v>
      </c>
      <c r="E1088" s="303" t="s">
        <v>1365</v>
      </c>
      <c r="F1088" s="303"/>
      <c r="G1088" s="118" t="s">
        <v>378</v>
      </c>
      <c r="H1088" s="119">
        <v>1.2999999999999999E-2</v>
      </c>
      <c r="I1088" s="120">
        <v>28.84</v>
      </c>
      <c r="J1088" s="120">
        <v>0.37</v>
      </c>
      <c r="K1088" t="str">
        <f t="shared" si="16"/>
        <v/>
      </c>
    </row>
    <row r="1089" spans="1:11" ht="39.6" customHeight="1">
      <c r="A1089" s="121" t="s">
        <v>383</v>
      </c>
      <c r="B1089" s="135" t="s">
        <v>871</v>
      </c>
      <c r="C1089" s="121" t="s">
        <v>14</v>
      </c>
      <c r="D1089" s="121" t="s">
        <v>872</v>
      </c>
      <c r="E1089" s="304" t="s">
        <v>386</v>
      </c>
      <c r="F1089" s="304"/>
      <c r="G1089" s="122" t="s">
        <v>16</v>
      </c>
      <c r="H1089" s="123">
        <v>1.0269999999999999</v>
      </c>
      <c r="I1089" s="124">
        <v>16.88</v>
      </c>
      <c r="J1089" s="124">
        <v>17.329999999999998</v>
      </c>
      <c r="K1089" t="str">
        <f t="shared" si="16"/>
        <v/>
      </c>
    </row>
    <row r="1090" spans="1:11" ht="14.4" customHeight="1">
      <c r="A1090" s="121" t="s">
        <v>383</v>
      </c>
      <c r="B1090" s="135" t="s">
        <v>863</v>
      </c>
      <c r="C1090" s="121" t="s">
        <v>14</v>
      </c>
      <c r="D1090" s="121" t="s">
        <v>864</v>
      </c>
      <c r="E1090" s="304" t="s">
        <v>386</v>
      </c>
      <c r="F1090" s="304"/>
      <c r="G1090" s="122" t="s">
        <v>77</v>
      </c>
      <c r="H1090" s="123">
        <v>0.01</v>
      </c>
      <c r="I1090" s="124">
        <v>6.96</v>
      </c>
      <c r="J1090" s="124">
        <v>0.06</v>
      </c>
      <c r="K1090" t="str">
        <f t="shared" si="16"/>
        <v/>
      </c>
    </row>
    <row r="1091" spans="1:11" ht="39.6" customHeight="1">
      <c r="A1091" s="125"/>
      <c r="B1091" s="125"/>
      <c r="C1091" s="125"/>
      <c r="D1091" s="125"/>
      <c r="E1091" s="125" t="s">
        <v>982</v>
      </c>
      <c r="F1091" s="126">
        <v>0.42</v>
      </c>
      <c r="G1091" s="125" t="s">
        <v>983</v>
      </c>
      <c r="H1091" s="126">
        <v>0</v>
      </c>
      <c r="I1091" s="125" t="s">
        <v>393</v>
      </c>
      <c r="J1091" s="126">
        <v>0.42</v>
      </c>
      <c r="K1091" t="str">
        <f t="shared" si="16"/>
        <v/>
      </c>
    </row>
    <row r="1092" spans="1:11" ht="14.4" customHeight="1">
      <c r="A1092" s="125"/>
      <c r="B1092" s="125"/>
      <c r="C1092" s="125"/>
      <c r="D1092" s="125"/>
      <c r="E1092" s="125" t="s">
        <v>984</v>
      </c>
      <c r="F1092" s="126">
        <v>4.46</v>
      </c>
      <c r="G1092" s="125"/>
      <c r="H1092" s="305" t="s">
        <v>985</v>
      </c>
      <c r="I1092" s="305"/>
      <c r="J1092" s="126">
        <v>22.53</v>
      </c>
      <c r="K1092" t="str">
        <f t="shared" si="16"/>
        <v/>
      </c>
    </row>
    <row r="1093" spans="1:11" ht="26.4" customHeight="1" thickBot="1">
      <c r="A1093" s="127"/>
      <c r="B1093" s="127"/>
      <c r="C1093" s="127"/>
      <c r="D1093" s="127"/>
      <c r="E1093" s="127"/>
      <c r="F1093" s="127"/>
      <c r="G1093" s="127" t="s">
        <v>986</v>
      </c>
      <c r="H1093" s="128" t="s">
        <v>1495</v>
      </c>
      <c r="I1093" s="127" t="s">
        <v>394</v>
      </c>
      <c r="J1093" s="129">
        <v>20623.96</v>
      </c>
      <c r="K1093" t="str">
        <f t="shared" si="16"/>
        <v/>
      </c>
    </row>
    <row r="1094" spans="1:11" ht="14.4" customHeight="1" thickTop="1">
      <c r="A1094" s="130"/>
      <c r="B1094" s="130"/>
      <c r="C1094" s="130"/>
      <c r="D1094" s="130"/>
      <c r="E1094" s="130"/>
      <c r="F1094" s="130"/>
      <c r="G1094" s="130"/>
      <c r="H1094" s="130"/>
      <c r="I1094" s="130"/>
      <c r="J1094" s="130"/>
      <c r="K1094" t="str">
        <f t="shared" si="16"/>
        <v>FALSO</v>
      </c>
    </row>
    <row r="1095" spans="1:11" ht="14.4" customHeight="1">
      <c r="A1095" s="110" t="s">
        <v>1096</v>
      </c>
      <c r="B1095" s="111" t="s">
        <v>3</v>
      </c>
      <c r="C1095" s="110" t="s">
        <v>4</v>
      </c>
      <c r="D1095" s="110" t="s">
        <v>5</v>
      </c>
      <c r="E1095" s="307" t="s">
        <v>373</v>
      </c>
      <c r="F1095" s="307"/>
      <c r="G1095" s="112" t="s">
        <v>6</v>
      </c>
      <c r="H1095" s="111" t="s">
        <v>7</v>
      </c>
      <c r="I1095" s="111" t="s">
        <v>8</v>
      </c>
      <c r="J1095" s="111" t="s">
        <v>9</v>
      </c>
      <c r="K1095" t="str">
        <f t="shared" si="16"/>
        <v/>
      </c>
    </row>
    <row r="1096" spans="1:11" ht="26.4" customHeight="1">
      <c r="A1096" s="113" t="s">
        <v>374</v>
      </c>
      <c r="B1096" s="133" t="s">
        <v>272</v>
      </c>
      <c r="C1096" s="113" t="s">
        <v>14</v>
      </c>
      <c r="D1096" s="113" t="s">
        <v>273</v>
      </c>
      <c r="E1096" s="306" t="s">
        <v>1496</v>
      </c>
      <c r="F1096" s="306"/>
      <c r="G1096" s="114" t="s">
        <v>77</v>
      </c>
      <c r="H1096" s="115">
        <v>1</v>
      </c>
      <c r="I1096" s="116">
        <v>120.24</v>
      </c>
      <c r="J1096" s="116">
        <v>120.24</v>
      </c>
      <c r="K1096" t="str">
        <f t="shared" si="16"/>
        <v/>
      </c>
    </row>
    <row r="1097" spans="1:11" ht="26.4" customHeight="1">
      <c r="A1097" s="117" t="s">
        <v>375</v>
      </c>
      <c r="B1097" s="134" t="s">
        <v>792</v>
      </c>
      <c r="C1097" s="117" t="s">
        <v>14</v>
      </c>
      <c r="D1097" s="117" t="s">
        <v>793</v>
      </c>
      <c r="E1097" s="303" t="s">
        <v>1365</v>
      </c>
      <c r="F1097" s="303"/>
      <c r="G1097" s="118" t="s">
        <v>378</v>
      </c>
      <c r="H1097" s="119">
        <v>0.38819999999999999</v>
      </c>
      <c r="I1097" s="120">
        <v>28.84</v>
      </c>
      <c r="J1097" s="120">
        <v>11.19</v>
      </c>
      <c r="K1097" t="str">
        <f t="shared" si="16"/>
        <v/>
      </c>
    </row>
    <row r="1098" spans="1:11" ht="27" customHeight="1">
      <c r="A1098" s="117" t="s">
        <v>375</v>
      </c>
      <c r="B1098" s="134" t="s">
        <v>799</v>
      </c>
      <c r="C1098" s="117" t="s">
        <v>14</v>
      </c>
      <c r="D1098" s="117" t="s">
        <v>800</v>
      </c>
      <c r="E1098" s="303" t="s">
        <v>1365</v>
      </c>
      <c r="F1098" s="303"/>
      <c r="G1098" s="118" t="s">
        <v>378</v>
      </c>
      <c r="H1098" s="119">
        <v>0.38819999999999999</v>
      </c>
      <c r="I1098" s="120">
        <v>24.33</v>
      </c>
      <c r="J1098" s="120">
        <v>9.44</v>
      </c>
      <c r="K1098" t="str">
        <f t="shared" si="16"/>
        <v/>
      </c>
    </row>
    <row r="1099" spans="1:11" ht="27" customHeight="1">
      <c r="A1099" s="121" t="s">
        <v>383</v>
      </c>
      <c r="B1099" s="135" t="s">
        <v>873</v>
      </c>
      <c r="C1099" s="121" t="s">
        <v>14</v>
      </c>
      <c r="D1099" s="121" t="s">
        <v>874</v>
      </c>
      <c r="E1099" s="304" t="s">
        <v>386</v>
      </c>
      <c r="F1099" s="304"/>
      <c r="G1099" s="122" t="s">
        <v>77</v>
      </c>
      <c r="H1099" s="123">
        <v>1</v>
      </c>
      <c r="I1099" s="124">
        <v>99.61</v>
      </c>
      <c r="J1099" s="124">
        <v>99.61</v>
      </c>
      <c r="K1099" t="str">
        <f t="shared" si="16"/>
        <v/>
      </c>
    </row>
    <row r="1100" spans="1:11" ht="26.4" customHeight="1">
      <c r="A1100" s="125"/>
      <c r="B1100" s="125"/>
      <c r="C1100" s="125"/>
      <c r="D1100" s="125"/>
      <c r="E1100" s="125" t="s">
        <v>982</v>
      </c>
      <c r="F1100" s="126">
        <v>12.97</v>
      </c>
      <c r="G1100" s="125" t="s">
        <v>983</v>
      </c>
      <c r="H1100" s="126">
        <v>0</v>
      </c>
      <c r="I1100" s="125" t="s">
        <v>393</v>
      </c>
      <c r="J1100" s="126">
        <v>12.97</v>
      </c>
      <c r="K1100" t="str">
        <f t="shared" si="16"/>
        <v/>
      </c>
    </row>
    <row r="1101" spans="1:11" ht="26.4" customHeight="1">
      <c r="A1101" s="125"/>
      <c r="B1101" s="125"/>
      <c r="C1101" s="125"/>
      <c r="D1101" s="125"/>
      <c r="E1101" s="125" t="s">
        <v>984</v>
      </c>
      <c r="F1101" s="126">
        <v>29.65</v>
      </c>
      <c r="G1101" s="125"/>
      <c r="H1101" s="305" t="s">
        <v>985</v>
      </c>
      <c r="I1101" s="305"/>
      <c r="J1101" s="126">
        <v>149.88999999999999</v>
      </c>
      <c r="K1101" t="str">
        <f t="shared" si="16"/>
        <v/>
      </c>
    </row>
    <row r="1102" spans="1:11" ht="15" thickBot="1">
      <c r="A1102" s="127"/>
      <c r="B1102" s="127"/>
      <c r="C1102" s="127"/>
      <c r="D1102" s="127"/>
      <c r="E1102" s="127"/>
      <c r="F1102" s="127"/>
      <c r="G1102" s="127" t="s">
        <v>986</v>
      </c>
      <c r="H1102" s="128" t="s">
        <v>1478</v>
      </c>
      <c r="I1102" s="127" t="s">
        <v>394</v>
      </c>
      <c r="J1102" s="129">
        <v>749.45</v>
      </c>
      <c r="K1102" t="str">
        <f t="shared" si="16"/>
        <v/>
      </c>
    </row>
    <row r="1103" spans="1:11" ht="39.6" customHeight="1" thickTop="1">
      <c r="A1103" s="130"/>
      <c r="B1103" s="130"/>
      <c r="C1103" s="130"/>
      <c r="D1103" s="130"/>
      <c r="E1103" s="130"/>
      <c r="F1103" s="130"/>
      <c r="G1103" s="130"/>
      <c r="H1103" s="130"/>
      <c r="I1103" s="130"/>
      <c r="J1103" s="130"/>
      <c r="K1103" t="str">
        <f t="shared" si="16"/>
        <v>FALSO</v>
      </c>
    </row>
    <row r="1104" spans="1:11" ht="14.4" customHeight="1">
      <c r="A1104" s="110" t="s">
        <v>1097</v>
      </c>
      <c r="B1104" s="111" t="s">
        <v>3</v>
      </c>
      <c r="C1104" s="110" t="s">
        <v>4</v>
      </c>
      <c r="D1104" s="110" t="s">
        <v>5</v>
      </c>
      <c r="E1104" s="307" t="s">
        <v>373</v>
      </c>
      <c r="F1104" s="307"/>
      <c r="G1104" s="112" t="s">
        <v>6</v>
      </c>
      <c r="H1104" s="111" t="s">
        <v>7</v>
      </c>
      <c r="I1104" s="111" t="s">
        <v>8</v>
      </c>
      <c r="J1104" s="111" t="s">
        <v>9</v>
      </c>
      <c r="K1104" t="str">
        <f t="shared" ref="K1104:K1167" si="17">IF(J1104=0,"FALSO","")</f>
        <v/>
      </c>
    </row>
    <row r="1105" spans="1:11" ht="26.4" customHeight="1">
      <c r="A1105" s="113" t="s">
        <v>374</v>
      </c>
      <c r="B1105" s="133" t="s">
        <v>274</v>
      </c>
      <c r="C1105" s="113" t="s">
        <v>11</v>
      </c>
      <c r="D1105" s="113" t="s">
        <v>275</v>
      </c>
      <c r="E1105" s="306">
        <v>0</v>
      </c>
      <c r="F1105" s="306"/>
      <c r="G1105" s="114" t="s">
        <v>18</v>
      </c>
      <c r="H1105" s="115">
        <v>1</v>
      </c>
      <c r="I1105" s="116">
        <v>16.5</v>
      </c>
      <c r="J1105" s="116">
        <v>16.5</v>
      </c>
      <c r="K1105" t="str">
        <f t="shared" si="17"/>
        <v/>
      </c>
    </row>
    <row r="1106" spans="1:11" ht="14.4" customHeight="1">
      <c r="A1106" s="117" t="s">
        <v>375</v>
      </c>
      <c r="B1106" s="134" t="s">
        <v>823</v>
      </c>
      <c r="C1106" s="117" t="s">
        <v>11</v>
      </c>
      <c r="D1106" s="117" t="s">
        <v>800</v>
      </c>
      <c r="E1106" s="303">
        <v>0</v>
      </c>
      <c r="F1106" s="303"/>
      <c r="G1106" s="118" t="s">
        <v>397</v>
      </c>
      <c r="H1106" s="119">
        <v>0.1</v>
      </c>
      <c r="I1106" s="120">
        <v>26.52</v>
      </c>
      <c r="J1106" s="120">
        <v>2.65</v>
      </c>
      <c r="K1106" t="str">
        <f t="shared" si="17"/>
        <v/>
      </c>
    </row>
    <row r="1107" spans="1:11" ht="26.4" customHeight="1">
      <c r="A1107" s="117" t="s">
        <v>375</v>
      </c>
      <c r="B1107" s="134" t="s">
        <v>822</v>
      </c>
      <c r="C1107" s="117" t="s">
        <v>11</v>
      </c>
      <c r="D1107" s="117" t="s">
        <v>793</v>
      </c>
      <c r="E1107" s="303">
        <v>0</v>
      </c>
      <c r="F1107" s="303"/>
      <c r="G1107" s="118" t="s">
        <v>397</v>
      </c>
      <c r="H1107" s="119">
        <v>0.2</v>
      </c>
      <c r="I1107" s="120">
        <v>32.520000000000003</v>
      </c>
      <c r="J1107" s="120">
        <v>6.5</v>
      </c>
      <c r="K1107" t="str">
        <f t="shared" si="17"/>
        <v/>
      </c>
    </row>
    <row r="1108" spans="1:11" ht="26.4" customHeight="1">
      <c r="A1108" s="121" t="s">
        <v>383</v>
      </c>
      <c r="B1108" s="135" t="s">
        <v>875</v>
      </c>
      <c r="C1108" s="121" t="s">
        <v>11</v>
      </c>
      <c r="D1108" s="121" t="s">
        <v>275</v>
      </c>
      <c r="E1108" s="304" t="s">
        <v>386</v>
      </c>
      <c r="F1108" s="304"/>
      <c r="G1108" s="122" t="s">
        <v>18</v>
      </c>
      <c r="H1108" s="123">
        <v>1</v>
      </c>
      <c r="I1108" s="124">
        <v>7.35</v>
      </c>
      <c r="J1108" s="124">
        <v>7.35</v>
      </c>
      <c r="K1108" t="str">
        <f t="shared" si="17"/>
        <v/>
      </c>
    </row>
    <row r="1109" spans="1:11" ht="27" customHeight="1">
      <c r="A1109" s="125"/>
      <c r="B1109" s="125"/>
      <c r="C1109" s="125"/>
      <c r="D1109" s="125"/>
      <c r="E1109" s="125" t="s">
        <v>982</v>
      </c>
      <c r="F1109" s="126">
        <v>6.19</v>
      </c>
      <c r="G1109" s="125" t="s">
        <v>983</v>
      </c>
      <c r="H1109" s="126">
        <v>0</v>
      </c>
      <c r="I1109" s="125" t="s">
        <v>393</v>
      </c>
      <c r="J1109" s="126">
        <v>6.19</v>
      </c>
      <c r="K1109" t="str">
        <f t="shared" si="17"/>
        <v/>
      </c>
    </row>
    <row r="1110" spans="1:11" ht="26.4">
      <c r="A1110" s="125"/>
      <c r="B1110" s="125"/>
      <c r="C1110" s="125"/>
      <c r="D1110" s="125"/>
      <c r="E1110" s="125" t="s">
        <v>984</v>
      </c>
      <c r="F1110" s="126">
        <v>4.07</v>
      </c>
      <c r="G1110" s="125"/>
      <c r="H1110" s="305" t="s">
        <v>985</v>
      </c>
      <c r="I1110" s="305"/>
      <c r="J1110" s="126">
        <v>20.57</v>
      </c>
      <c r="K1110" t="str">
        <f t="shared" si="17"/>
        <v/>
      </c>
    </row>
    <row r="1111" spans="1:11" ht="15" thickBot="1">
      <c r="A1111" s="127"/>
      <c r="B1111" s="127"/>
      <c r="C1111" s="127"/>
      <c r="D1111" s="127"/>
      <c r="E1111" s="127"/>
      <c r="F1111" s="127"/>
      <c r="G1111" s="127" t="s">
        <v>986</v>
      </c>
      <c r="H1111" s="128" t="s">
        <v>1262</v>
      </c>
      <c r="I1111" s="127" t="s">
        <v>394</v>
      </c>
      <c r="J1111" s="129">
        <v>2057</v>
      </c>
      <c r="K1111" t="str">
        <f t="shared" si="17"/>
        <v/>
      </c>
    </row>
    <row r="1112" spans="1:11" ht="15" thickTop="1">
      <c r="A1112" s="130"/>
      <c r="B1112" s="130"/>
      <c r="C1112" s="130"/>
      <c r="D1112" s="130"/>
      <c r="E1112" s="130"/>
      <c r="F1112" s="130"/>
      <c r="G1112" s="130"/>
      <c r="H1112" s="130"/>
      <c r="I1112" s="130"/>
      <c r="J1112" s="130"/>
      <c r="K1112" t="str">
        <f t="shared" si="17"/>
        <v>FALSO</v>
      </c>
    </row>
    <row r="1113" spans="1:11" ht="26.4" customHeight="1">
      <c r="A1113" s="110" t="s">
        <v>1098</v>
      </c>
      <c r="B1113" s="111" t="s">
        <v>3</v>
      </c>
      <c r="C1113" s="110" t="s">
        <v>4</v>
      </c>
      <c r="D1113" s="110" t="s">
        <v>5</v>
      </c>
      <c r="E1113" s="307" t="s">
        <v>373</v>
      </c>
      <c r="F1113" s="307"/>
      <c r="G1113" s="112" t="s">
        <v>6</v>
      </c>
      <c r="H1113" s="111" t="s">
        <v>7</v>
      </c>
      <c r="I1113" s="111" t="s">
        <v>8</v>
      </c>
      <c r="J1113" s="111" t="s">
        <v>9</v>
      </c>
      <c r="K1113" t="str">
        <f t="shared" si="17"/>
        <v/>
      </c>
    </row>
    <row r="1114" spans="1:11" ht="14.4" customHeight="1">
      <c r="A1114" s="113" t="s">
        <v>374</v>
      </c>
      <c r="B1114" s="133" t="s">
        <v>280</v>
      </c>
      <c r="C1114" s="113" t="s">
        <v>11</v>
      </c>
      <c r="D1114" s="113" t="s">
        <v>281</v>
      </c>
      <c r="E1114" s="306">
        <v>0</v>
      </c>
      <c r="F1114" s="306"/>
      <c r="G1114" s="114" t="s">
        <v>18</v>
      </c>
      <c r="H1114" s="115">
        <v>1</v>
      </c>
      <c r="I1114" s="116">
        <v>6.24</v>
      </c>
      <c r="J1114" s="116">
        <v>6.24</v>
      </c>
      <c r="K1114" t="str">
        <f t="shared" si="17"/>
        <v/>
      </c>
    </row>
    <row r="1115" spans="1:11" ht="26.4" customHeight="1">
      <c r="A1115" s="117" t="s">
        <v>375</v>
      </c>
      <c r="B1115" s="134" t="s">
        <v>823</v>
      </c>
      <c r="C1115" s="117" t="s">
        <v>11</v>
      </c>
      <c r="D1115" s="117" t="s">
        <v>800</v>
      </c>
      <c r="E1115" s="303">
        <v>0</v>
      </c>
      <c r="F1115" s="303"/>
      <c r="G1115" s="118" t="s">
        <v>397</v>
      </c>
      <c r="H1115" s="119">
        <v>0.03</v>
      </c>
      <c r="I1115" s="120">
        <v>26.52</v>
      </c>
      <c r="J1115" s="120">
        <v>0.79</v>
      </c>
      <c r="K1115" t="str">
        <f t="shared" si="17"/>
        <v/>
      </c>
    </row>
    <row r="1116" spans="1:11" ht="14.4" customHeight="1">
      <c r="A1116" s="117" t="s">
        <v>375</v>
      </c>
      <c r="B1116" s="134" t="s">
        <v>822</v>
      </c>
      <c r="C1116" s="117" t="s">
        <v>11</v>
      </c>
      <c r="D1116" s="117" t="s">
        <v>793</v>
      </c>
      <c r="E1116" s="303">
        <v>0</v>
      </c>
      <c r="F1116" s="303"/>
      <c r="G1116" s="118" t="s">
        <v>397</v>
      </c>
      <c r="H1116" s="119">
        <v>0.06</v>
      </c>
      <c r="I1116" s="120">
        <v>32.520000000000003</v>
      </c>
      <c r="J1116" s="120">
        <v>1.95</v>
      </c>
      <c r="K1116" t="str">
        <f t="shared" si="17"/>
        <v/>
      </c>
    </row>
    <row r="1117" spans="1:11" ht="14.4" customHeight="1">
      <c r="A1117" s="121" t="s">
        <v>383</v>
      </c>
      <c r="B1117" s="135" t="s">
        <v>904</v>
      </c>
      <c r="C1117" s="121" t="s">
        <v>11</v>
      </c>
      <c r="D1117" s="121" t="s">
        <v>281</v>
      </c>
      <c r="E1117" s="304" t="s">
        <v>386</v>
      </c>
      <c r="F1117" s="304"/>
      <c r="G1117" s="122" t="s">
        <v>18</v>
      </c>
      <c r="H1117" s="123">
        <v>1</v>
      </c>
      <c r="I1117" s="124">
        <v>3.5</v>
      </c>
      <c r="J1117" s="124">
        <v>3.5</v>
      </c>
      <c r="K1117" t="str">
        <f t="shared" si="17"/>
        <v/>
      </c>
    </row>
    <row r="1118" spans="1:11" ht="26.4" customHeight="1">
      <c r="A1118" s="125"/>
      <c r="B1118" s="125"/>
      <c r="C1118" s="125"/>
      <c r="D1118" s="125"/>
      <c r="E1118" s="125" t="s">
        <v>982</v>
      </c>
      <c r="F1118" s="126">
        <v>1.84</v>
      </c>
      <c r="G1118" s="125" t="s">
        <v>983</v>
      </c>
      <c r="H1118" s="126">
        <v>0</v>
      </c>
      <c r="I1118" s="125" t="s">
        <v>393</v>
      </c>
      <c r="J1118" s="126">
        <v>1.84</v>
      </c>
      <c r="K1118" t="str">
        <f t="shared" si="17"/>
        <v/>
      </c>
    </row>
    <row r="1119" spans="1:11" ht="26.4">
      <c r="A1119" s="125"/>
      <c r="B1119" s="125"/>
      <c r="C1119" s="125"/>
      <c r="D1119" s="125"/>
      <c r="E1119" s="125" t="s">
        <v>984</v>
      </c>
      <c r="F1119" s="126">
        <v>1.54</v>
      </c>
      <c r="G1119" s="125"/>
      <c r="H1119" s="305" t="s">
        <v>985</v>
      </c>
      <c r="I1119" s="305"/>
      <c r="J1119" s="126">
        <v>7.78</v>
      </c>
      <c r="K1119" t="str">
        <f t="shared" si="17"/>
        <v/>
      </c>
    </row>
    <row r="1120" spans="1:11" ht="15" thickBot="1">
      <c r="A1120" s="127"/>
      <c r="B1120" s="127"/>
      <c r="C1120" s="127"/>
      <c r="D1120" s="127"/>
      <c r="E1120" s="127"/>
      <c r="F1120" s="127"/>
      <c r="G1120" s="127" t="s">
        <v>986</v>
      </c>
      <c r="H1120" s="128" t="s">
        <v>1482</v>
      </c>
      <c r="I1120" s="127" t="s">
        <v>394</v>
      </c>
      <c r="J1120" s="129">
        <v>1867.2</v>
      </c>
      <c r="K1120" t="str">
        <f t="shared" si="17"/>
        <v/>
      </c>
    </row>
    <row r="1121" spans="1:11" ht="15" thickTop="1">
      <c r="A1121" s="130"/>
      <c r="B1121" s="130"/>
      <c r="C1121" s="130"/>
      <c r="D1121" s="130"/>
      <c r="E1121" s="130"/>
      <c r="F1121" s="130"/>
      <c r="G1121" s="130"/>
      <c r="H1121" s="130"/>
      <c r="I1121" s="130"/>
      <c r="J1121" s="130"/>
      <c r="K1121" t="str">
        <f t="shared" si="17"/>
        <v>FALSO</v>
      </c>
    </row>
    <row r="1122" spans="1:11">
      <c r="A1122" s="110" t="s">
        <v>1099</v>
      </c>
      <c r="B1122" s="111" t="s">
        <v>3</v>
      </c>
      <c r="C1122" s="110" t="s">
        <v>4</v>
      </c>
      <c r="D1122" s="110" t="s">
        <v>5</v>
      </c>
      <c r="E1122" s="307" t="s">
        <v>373</v>
      </c>
      <c r="F1122" s="307"/>
      <c r="G1122" s="112" t="s">
        <v>6</v>
      </c>
      <c r="H1122" s="111" t="s">
        <v>7</v>
      </c>
      <c r="I1122" s="111" t="s">
        <v>8</v>
      </c>
      <c r="J1122" s="111" t="s">
        <v>9</v>
      </c>
      <c r="K1122" t="str">
        <f t="shared" si="17"/>
        <v/>
      </c>
    </row>
    <row r="1123" spans="1:11" ht="26.4" customHeight="1">
      <c r="A1123" s="113" t="s">
        <v>374</v>
      </c>
      <c r="B1123" s="133" t="s">
        <v>276</v>
      </c>
      <c r="C1123" s="113" t="s">
        <v>11</v>
      </c>
      <c r="D1123" s="113" t="s">
        <v>277</v>
      </c>
      <c r="E1123" s="306">
        <v>0</v>
      </c>
      <c r="F1123" s="306"/>
      <c r="G1123" s="114" t="s">
        <v>241</v>
      </c>
      <c r="H1123" s="115">
        <v>1</v>
      </c>
      <c r="I1123" s="116">
        <v>260.77999999999997</v>
      </c>
      <c r="J1123" s="116">
        <v>260.77999999999997</v>
      </c>
      <c r="K1123" t="str">
        <f t="shared" si="17"/>
        <v/>
      </c>
    </row>
    <row r="1124" spans="1:11" ht="14.4" customHeight="1">
      <c r="A1124" s="117" t="s">
        <v>375</v>
      </c>
      <c r="B1124" s="134" t="s">
        <v>876</v>
      </c>
      <c r="C1124" s="117" t="s">
        <v>11</v>
      </c>
      <c r="D1124" s="117" t="s">
        <v>877</v>
      </c>
      <c r="E1124" s="303">
        <v>0</v>
      </c>
      <c r="F1124" s="303"/>
      <c r="G1124" s="118" t="s">
        <v>17</v>
      </c>
      <c r="H1124" s="119">
        <v>3</v>
      </c>
      <c r="I1124" s="120">
        <v>8.92</v>
      </c>
      <c r="J1124" s="120">
        <v>26.76</v>
      </c>
      <c r="K1124" t="str">
        <f t="shared" si="17"/>
        <v/>
      </c>
    </row>
    <row r="1125" spans="1:11" ht="26.4" customHeight="1">
      <c r="A1125" s="117" t="s">
        <v>375</v>
      </c>
      <c r="B1125" s="134" t="s">
        <v>822</v>
      </c>
      <c r="C1125" s="117" t="s">
        <v>11</v>
      </c>
      <c r="D1125" s="117" t="s">
        <v>793</v>
      </c>
      <c r="E1125" s="303">
        <v>0</v>
      </c>
      <c r="F1125" s="303"/>
      <c r="G1125" s="118" t="s">
        <v>397</v>
      </c>
      <c r="H1125" s="119">
        <v>3.4</v>
      </c>
      <c r="I1125" s="120">
        <v>32.520000000000003</v>
      </c>
      <c r="J1125" s="120">
        <v>110.56</v>
      </c>
      <c r="K1125" t="str">
        <f t="shared" si="17"/>
        <v/>
      </c>
    </row>
    <row r="1126" spans="1:11" ht="14.4" customHeight="1">
      <c r="A1126" s="117" t="s">
        <v>375</v>
      </c>
      <c r="B1126" s="134" t="s">
        <v>823</v>
      </c>
      <c r="C1126" s="117" t="s">
        <v>11</v>
      </c>
      <c r="D1126" s="117" t="s">
        <v>800</v>
      </c>
      <c r="E1126" s="303">
        <v>0</v>
      </c>
      <c r="F1126" s="303"/>
      <c r="G1126" s="118" t="s">
        <v>397</v>
      </c>
      <c r="H1126" s="119">
        <v>3.4</v>
      </c>
      <c r="I1126" s="120">
        <v>26.52</v>
      </c>
      <c r="J1126" s="120">
        <v>90.16</v>
      </c>
      <c r="K1126" t="str">
        <f t="shared" si="17"/>
        <v/>
      </c>
    </row>
    <row r="1127" spans="1:11" ht="14.4" customHeight="1">
      <c r="A1127" s="121" t="s">
        <v>383</v>
      </c>
      <c r="B1127" s="135" t="s">
        <v>882</v>
      </c>
      <c r="C1127" s="121" t="s">
        <v>11</v>
      </c>
      <c r="D1127" s="121" t="s">
        <v>883</v>
      </c>
      <c r="E1127" s="304" t="s">
        <v>386</v>
      </c>
      <c r="F1127" s="304"/>
      <c r="G1127" s="122" t="s">
        <v>18</v>
      </c>
      <c r="H1127" s="123">
        <v>2</v>
      </c>
      <c r="I1127" s="124">
        <v>2.5299999999999998</v>
      </c>
      <c r="J1127" s="124">
        <v>5.0599999999999996</v>
      </c>
      <c r="K1127" t="str">
        <f t="shared" si="17"/>
        <v/>
      </c>
    </row>
    <row r="1128" spans="1:11" ht="26.4" customHeight="1">
      <c r="A1128" s="121" t="s">
        <v>383</v>
      </c>
      <c r="B1128" s="135" t="s">
        <v>880</v>
      </c>
      <c r="C1128" s="121" t="s">
        <v>11</v>
      </c>
      <c r="D1128" s="121" t="s">
        <v>881</v>
      </c>
      <c r="E1128" s="304" t="s">
        <v>386</v>
      </c>
      <c r="F1128" s="304"/>
      <c r="G1128" s="122" t="s">
        <v>18</v>
      </c>
      <c r="H1128" s="123">
        <v>1</v>
      </c>
      <c r="I1128" s="124">
        <v>7.74</v>
      </c>
      <c r="J1128" s="124">
        <v>7.74</v>
      </c>
      <c r="K1128" t="str">
        <f t="shared" si="17"/>
        <v/>
      </c>
    </row>
    <row r="1129" spans="1:11" ht="14.4" customHeight="1">
      <c r="A1129" s="121" t="s">
        <v>383</v>
      </c>
      <c r="B1129" s="135" t="s">
        <v>884</v>
      </c>
      <c r="C1129" s="121" t="s">
        <v>11</v>
      </c>
      <c r="D1129" s="121" t="s">
        <v>885</v>
      </c>
      <c r="E1129" s="304" t="s">
        <v>386</v>
      </c>
      <c r="F1129" s="304"/>
      <c r="G1129" s="122" t="s">
        <v>18</v>
      </c>
      <c r="H1129" s="123">
        <v>1</v>
      </c>
      <c r="I1129" s="124">
        <v>0.64</v>
      </c>
      <c r="J1129" s="124">
        <v>0.64</v>
      </c>
      <c r="K1129" t="str">
        <f t="shared" si="17"/>
        <v/>
      </c>
    </row>
    <row r="1130" spans="1:11">
      <c r="A1130" s="121" t="s">
        <v>383</v>
      </c>
      <c r="B1130" s="135" t="s">
        <v>878</v>
      </c>
      <c r="C1130" s="121" t="s">
        <v>11</v>
      </c>
      <c r="D1130" s="121" t="s">
        <v>879</v>
      </c>
      <c r="E1130" s="304" t="s">
        <v>386</v>
      </c>
      <c r="F1130" s="304"/>
      <c r="G1130" s="122" t="s">
        <v>17</v>
      </c>
      <c r="H1130" s="123">
        <v>3</v>
      </c>
      <c r="I1130" s="124">
        <v>6.62</v>
      </c>
      <c r="J1130" s="124">
        <v>19.86</v>
      </c>
      <c r="K1130" t="str">
        <f t="shared" si="17"/>
        <v/>
      </c>
    </row>
    <row r="1131" spans="1:11" ht="26.4">
      <c r="A1131" s="125"/>
      <c r="B1131" s="125"/>
      <c r="C1131" s="125"/>
      <c r="D1131" s="125"/>
      <c r="E1131" s="125" t="s">
        <v>982</v>
      </c>
      <c r="F1131" s="126">
        <v>146.58000000000001</v>
      </c>
      <c r="G1131" s="125" t="s">
        <v>983</v>
      </c>
      <c r="H1131" s="126">
        <v>0</v>
      </c>
      <c r="I1131" s="125" t="s">
        <v>393</v>
      </c>
      <c r="J1131" s="126">
        <v>146.58000000000001</v>
      </c>
      <c r="K1131" t="str">
        <f t="shared" si="17"/>
        <v/>
      </c>
    </row>
    <row r="1132" spans="1:11" ht="26.4">
      <c r="A1132" s="125"/>
      <c r="B1132" s="125"/>
      <c r="C1132" s="125"/>
      <c r="D1132" s="125"/>
      <c r="E1132" s="125" t="s">
        <v>984</v>
      </c>
      <c r="F1132" s="126">
        <v>64.31</v>
      </c>
      <c r="G1132" s="125"/>
      <c r="H1132" s="305" t="s">
        <v>985</v>
      </c>
      <c r="I1132" s="305"/>
      <c r="J1132" s="126">
        <v>325.08999999999997</v>
      </c>
      <c r="K1132" t="str">
        <f t="shared" si="17"/>
        <v/>
      </c>
    </row>
    <row r="1133" spans="1:11" ht="15" thickBot="1">
      <c r="A1133" s="127"/>
      <c r="B1133" s="127"/>
      <c r="C1133" s="127"/>
      <c r="D1133" s="127"/>
      <c r="E1133" s="127"/>
      <c r="F1133" s="127"/>
      <c r="G1133" s="127" t="s">
        <v>986</v>
      </c>
      <c r="H1133" s="128" t="s">
        <v>1480</v>
      </c>
      <c r="I1133" s="127" t="s">
        <v>394</v>
      </c>
      <c r="J1133" s="129">
        <v>13003.6</v>
      </c>
      <c r="K1133" t="str">
        <f t="shared" si="17"/>
        <v/>
      </c>
    </row>
    <row r="1134" spans="1:11" ht="15" thickTop="1">
      <c r="A1134" s="130"/>
      <c r="B1134" s="130"/>
      <c r="C1134" s="130"/>
      <c r="D1134" s="130"/>
      <c r="E1134" s="130"/>
      <c r="F1134" s="130"/>
      <c r="G1134" s="130"/>
      <c r="H1134" s="130"/>
      <c r="I1134" s="130"/>
      <c r="J1134" s="130"/>
      <c r="K1134" t="str">
        <f t="shared" si="17"/>
        <v>FALSO</v>
      </c>
    </row>
    <row r="1135" spans="1:11" ht="26.4" customHeight="1">
      <c r="A1135" s="110" t="s">
        <v>1100</v>
      </c>
      <c r="B1135" s="111" t="s">
        <v>3</v>
      </c>
      <c r="C1135" s="110" t="s">
        <v>4</v>
      </c>
      <c r="D1135" s="110" t="s">
        <v>5</v>
      </c>
      <c r="E1135" s="307" t="s">
        <v>373</v>
      </c>
      <c r="F1135" s="307"/>
      <c r="G1135" s="112" t="s">
        <v>6</v>
      </c>
      <c r="H1135" s="111" t="s">
        <v>7</v>
      </c>
      <c r="I1135" s="111" t="s">
        <v>8</v>
      </c>
      <c r="J1135" s="111" t="s">
        <v>9</v>
      </c>
      <c r="K1135" t="str">
        <f t="shared" si="17"/>
        <v/>
      </c>
    </row>
    <row r="1136" spans="1:11" ht="14.4" customHeight="1">
      <c r="A1136" s="113" t="s">
        <v>374</v>
      </c>
      <c r="B1136" s="133" t="s">
        <v>925</v>
      </c>
      <c r="C1136" s="113" t="s">
        <v>13</v>
      </c>
      <c r="D1136" s="113" t="s">
        <v>926</v>
      </c>
      <c r="E1136" s="306" t="s">
        <v>409</v>
      </c>
      <c r="F1136" s="306"/>
      <c r="G1136" s="114" t="s">
        <v>230</v>
      </c>
      <c r="H1136" s="115">
        <v>1</v>
      </c>
      <c r="I1136" s="116">
        <v>379.96</v>
      </c>
      <c r="J1136" s="116">
        <v>379.96</v>
      </c>
      <c r="K1136" t="str">
        <f t="shared" si="17"/>
        <v/>
      </c>
    </row>
    <row r="1137" spans="1:11" ht="39.6" customHeight="1">
      <c r="A1137" s="117" t="s">
        <v>375</v>
      </c>
      <c r="B1137" s="134" t="s">
        <v>932</v>
      </c>
      <c r="C1137" s="117" t="s">
        <v>14</v>
      </c>
      <c r="D1137" s="117" t="s">
        <v>933</v>
      </c>
      <c r="E1137" s="303" t="s">
        <v>412</v>
      </c>
      <c r="F1137" s="303"/>
      <c r="G1137" s="118" t="s">
        <v>22</v>
      </c>
      <c r="H1137" s="119">
        <v>12.401999999999999</v>
      </c>
      <c r="I1137" s="120">
        <v>15.74</v>
      </c>
      <c r="J1137" s="120">
        <v>195.2</v>
      </c>
      <c r="K1137" t="str">
        <f t="shared" si="17"/>
        <v/>
      </c>
    </row>
    <row r="1138" spans="1:11" ht="52.8" customHeight="1">
      <c r="A1138" s="117" t="s">
        <v>375</v>
      </c>
      <c r="B1138" s="134" t="s">
        <v>930</v>
      </c>
      <c r="C1138" s="117" t="s">
        <v>14</v>
      </c>
      <c r="D1138" s="117" t="s">
        <v>931</v>
      </c>
      <c r="E1138" s="303" t="s">
        <v>1426</v>
      </c>
      <c r="F1138" s="303"/>
      <c r="G1138" s="118" t="s">
        <v>21</v>
      </c>
      <c r="H1138" s="119">
        <v>0.2</v>
      </c>
      <c r="I1138" s="120">
        <v>779.52</v>
      </c>
      <c r="J1138" s="120">
        <v>155.9</v>
      </c>
      <c r="K1138" t="str">
        <f t="shared" si="17"/>
        <v/>
      </c>
    </row>
    <row r="1139" spans="1:11" ht="14.4" customHeight="1">
      <c r="A1139" s="121" t="s">
        <v>383</v>
      </c>
      <c r="B1139" s="135" t="s">
        <v>936</v>
      </c>
      <c r="C1139" s="121" t="s">
        <v>14</v>
      </c>
      <c r="D1139" s="121" t="s">
        <v>937</v>
      </c>
      <c r="E1139" s="304" t="s">
        <v>386</v>
      </c>
      <c r="F1139" s="304"/>
      <c r="G1139" s="122" t="s">
        <v>77</v>
      </c>
      <c r="H1139" s="123">
        <v>4</v>
      </c>
      <c r="I1139" s="124">
        <v>0.28000000000000003</v>
      </c>
      <c r="J1139" s="124">
        <v>1.1200000000000001</v>
      </c>
      <c r="K1139" t="str">
        <f t="shared" si="17"/>
        <v/>
      </c>
    </row>
    <row r="1140" spans="1:11">
      <c r="A1140" s="121" t="s">
        <v>383</v>
      </c>
      <c r="B1140" s="135" t="s">
        <v>938</v>
      </c>
      <c r="C1140" s="121" t="s">
        <v>11</v>
      </c>
      <c r="D1140" s="121" t="s">
        <v>939</v>
      </c>
      <c r="E1140" s="304" t="s">
        <v>386</v>
      </c>
      <c r="F1140" s="304"/>
      <c r="G1140" s="122" t="s">
        <v>18</v>
      </c>
      <c r="H1140" s="123">
        <v>0.6</v>
      </c>
      <c r="I1140" s="124">
        <v>35.44</v>
      </c>
      <c r="J1140" s="124">
        <v>21.26</v>
      </c>
      <c r="K1140" t="str">
        <f t="shared" si="17"/>
        <v/>
      </c>
    </row>
    <row r="1141" spans="1:11" ht="26.4">
      <c r="A1141" s="121" t="s">
        <v>383</v>
      </c>
      <c r="B1141" s="135" t="s">
        <v>934</v>
      </c>
      <c r="C1141" s="121" t="s">
        <v>14</v>
      </c>
      <c r="D1141" s="121" t="s">
        <v>935</v>
      </c>
      <c r="E1141" s="304" t="s">
        <v>386</v>
      </c>
      <c r="F1141" s="304"/>
      <c r="G1141" s="122" t="s">
        <v>77</v>
      </c>
      <c r="H1141" s="123">
        <v>4</v>
      </c>
      <c r="I1141" s="124">
        <v>1.62</v>
      </c>
      <c r="J1141" s="124">
        <v>6.48</v>
      </c>
      <c r="K1141" t="str">
        <f t="shared" si="17"/>
        <v/>
      </c>
    </row>
    <row r="1142" spans="1:11" ht="26.4">
      <c r="A1142" s="125"/>
      <c r="B1142" s="125"/>
      <c r="C1142" s="125"/>
      <c r="D1142" s="125"/>
      <c r="E1142" s="125" t="s">
        <v>982</v>
      </c>
      <c r="F1142" s="126">
        <v>59.05</v>
      </c>
      <c r="G1142" s="125" t="s">
        <v>983</v>
      </c>
      <c r="H1142" s="126">
        <v>0</v>
      </c>
      <c r="I1142" s="125" t="s">
        <v>393</v>
      </c>
      <c r="J1142" s="126">
        <v>59.05</v>
      </c>
      <c r="K1142" t="str">
        <f t="shared" si="17"/>
        <v/>
      </c>
    </row>
    <row r="1143" spans="1:11" ht="26.4">
      <c r="A1143" s="125"/>
      <c r="B1143" s="125"/>
      <c r="C1143" s="125"/>
      <c r="D1143" s="125"/>
      <c r="E1143" s="125" t="s">
        <v>984</v>
      </c>
      <c r="F1143" s="126">
        <v>93.7</v>
      </c>
      <c r="G1143" s="125"/>
      <c r="H1143" s="305" t="s">
        <v>985</v>
      </c>
      <c r="I1143" s="305"/>
      <c r="J1143" s="126">
        <v>473.66</v>
      </c>
      <c r="K1143" t="str">
        <f t="shared" si="17"/>
        <v/>
      </c>
    </row>
    <row r="1144" spans="1:11" ht="15" thickBot="1">
      <c r="A1144" s="127"/>
      <c r="B1144" s="127"/>
      <c r="C1144" s="127"/>
      <c r="D1144" s="127"/>
      <c r="E1144" s="127"/>
      <c r="F1144" s="127"/>
      <c r="G1144" s="127" t="s">
        <v>986</v>
      </c>
      <c r="H1144" s="128" t="s">
        <v>1478</v>
      </c>
      <c r="I1144" s="127" t="s">
        <v>394</v>
      </c>
      <c r="J1144" s="129">
        <v>2368.3000000000002</v>
      </c>
      <c r="K1144" t="str">
        <f t="shared" si="17"/>
        <v/>
      </c>
    </row>
    <row r="1145" spans="1:11" ht="39.6" customHeight="1" thickTop="1">
      <c r="A1145" s="130"/>
      <c r="B1145" s="130"/>
      <c r="C1145" s="130"/>
      <c r="D1145" s="130"/>
      <c r="E1145" s="130"/>
      <c r="F1145" s="130"/>
      <c r="G1145" s="130"/>
      <c r="H1145" s="130"/>
      <c r="I1145" s="130"/>
      <c r="J1145" s="130"/>
      <c r="K1145" t="str">
        <f t="shared" si="17"/>
        <v>FALSO</v>
      </c>
    </row>
    <row r="1146" spans="1:11" ht="14.4" customHeight="1">
      <c r="A1146" s="110" t="s">
        <v>1101</v>
      </c>
      <c r="B1146" s="111" t="s">
        <v>3</v>
      </c>
      <c r="C1146" s="110" t="s">
        <v>4</v>
      </c>
      <c r="D1146" s="110" t="s">
        <v>5</v>
      </c>
      <c r="E1146" s="307" t="s">
        <v>373</v>
      </c>
      <c r="F1146" s="307"/>
      <c r="G1146" s="112" t="s">
        <v>6</v>
      </c>
      <c r="H1146" s="111" t="s">
        <v>7</v>
      </c>
      <c r="I1146" s="111" t="s">
        <v>8</v>
      </c>
      <c r="J1146" s="111" t="s">
        <v>9</v>
      </c>
      <c r="K1146" t="str">
        <f t="shared" si="17"/>
        <v/>
      </c>
    </row>
    <row r="1147" spans="1:11" ht="26.4" customHeight="1">
      <c r="A1147" s="113" t="s">
        <v>374</v>
      </c>
      <c r="B1147" s="133" t="s">
        <v>1201</v>
      </c>
      <c r="C1147" s="113" t="s">
        <v>14</v>
      </c>
      <c r="D1147" s="113" t="s">
        <v>1202</v>
      </c>
      <c r="E1147" s="306" t="s">
        <v>1497</v>
      </c>
      <c r="F1147" s="306"/>
      <c r="G1147" s="114" t="s">
        <v>77</v>
      </c>
      <c r="H1147" s="115">
        <v>1</v>
      </c>
      <c r="I1147" s="116">
        <v>1361.37</v>
      </c>
      <c r="J1147" s="116">
        <v>1361.37</v>
      </c>
      <c r="K1147" t="str">
        <f t="shared" si="17"/>
        <v/>
      </c>
    </row>
    <row r="1148" spans="1:11" ht="14.4" customHeight="1">
      <c r="A1148" s="117" t="s">
        <v>375</v>
      </c>
      <c r="B1148" s="134" t="s">
        <v>818</v>
      </c>
      <c r="C1148" s="117" t="s">
        <v>14</v>
      </c>
      <c r="D1148" s="117" t="s">
        <v>819</v>
      </c>
      <c r="E1148" s="303" t="s">
        <v>1429</v>
      </c>
      <c r="F1148" s="303"/>
      <c r="G1148" s="118" t="s">
        <v>21</v>
      </c>
      <c r="H1148" s="119">
        <v>1.66E-2</v>
      </c>
      <c r="I1148" s="120">
        <v>942.09</v>
      </c>
      <c r="J1148" s="120">
        <v>15.63</v>
      </c>
      <c r="K1148" t="str">
        <f t="shared" si="17"/>
        <v/>
      </c>
    </row>
    <row r="1149" spans="1:11" ht="26.4" customHeight="1">
      <c r="A1149" s="117" t="s">
        <v>375</v>
      </c>
      <c r="B1149" s="134" t="s">
        <v>792</v>
      </c>
      <c r="C1149" s="117" t="s">
        <v>14</v>
      </c>
      <c r="D1149" s="117" t="s">
        <v>793</v>
      </c>
      <c r="E1149" s="303" t="s">
        <v>1365</v>
      </c>
      <c r="F1149" s="303"/>
      <c r="G1149" s="118" t="s">
        <v>378</v>
      </c>
      <c r="H1149" s="119">
        <v>1.3379000000000001</v>
      </c>
      <c r="I1149" s="120">
        <v>28.84</v>
      </c>
      <c r="J1149" s="120">
        <v>38.58</v>
      </c>
      <c r="K1149" t="str">
        <f t="shared" si="17"/>
        <v/>
      </c>
    </row>
    <row r="1150" spans="1:11" ht="52.8" customHeight="1">
      <c r="A1150" s="117" t="s">
        <v>375</v>
      </c>
      <c r="B1150" s="134" t="s">
        <v>799</v>
      </c>
      <c r="C1150" s="117" t="s">
        <v>14</v>
      </c>
      <c r="D1150" s="117" t="s">
        <v>800</v>
      </c>
      <c r="E1150" s="303" t="s">
        <v>1365</v>
      </c>
      <c r="F1150" s="303"/>
      <c r="G1150" s="118" t="s">
        <v>378</v>
      </c>
      <c r="H1150" s="119">
        <v>0.14860000000000001</v>
      </c>
      <c r="I1150" s="120">
        <v>24.33</v>
      </c>
      <c r="J1150" s="120">
        <v>3.61</v>
      </c>
      <c r="K1150" t="str">
        <f t="shared" si="17"/>
        <v/>
      </c>
    </row>
    <row r="1151" spans="1:11" ht="14.4" customHeight="1">
      <c r="A1151" s="117" t="s">
        <v>375</v>
      </c>
      <c r="B1151" s="134" t="s">
        <v>790</v>
      </c>
      <c r="C1151" s="117" t="s">
        <v>14</v>
      </c>
      <c r="D1151" s="117" t="s">
        <v>791</v>
      </c>
      <c r="E1151" s="303" t="s">
        <v>1496</v>
      </c>
      <c r="F1151" s="303"/>
      <c r="G1151" s="118" t="s">
        <v>16</v>
      </c>
      <c r="H1151" s="119">
        <v>1.95</v>
      </c>
      <c r="I1151" s="120">
        <v>65.91</v>
      </c>
      <c r="J1151" s="120">
        <v>128.52000000000001</v>
      </c>
      <c r="K1151" t="str">
        <f t="shared" si="17"/>
        <v/>
      </c>
    </row>
    <row r="1152" spans="1:11" ht="26.4" customHeight="1">
      <c r="A1152" s="117" t="s">
        <v>375</v>
      </c>
      <c r="B1152" s="134" t="s">
        <v>798</v>
      </c>
      <c r="C1152" s="117" t="s">
        <v>14</v>
      </c>
      <c r="D1152" s="117" t="s">
        <v>1498</v>
      </c>
      <c r="E1152" s="303" t="s">
        <v>1479</v>
      </c>
      <c r="F1152" s="303"/>
      <c r="G1152" s="118" t="s">
        <v>77</v>
      </c>
      <c r="H1152" s="119">
        <v>1</v>
      </c>
      <c r="I1152" s="120">
        <v>70.17</v>
      </c>
      <c r="J1152" s="120">
        <v>70.17</v>
      </c>
      <c r="K1152" t="str">
        <f t="shared" si="17"/>
        <v/>
      </c>
    </row>
    <row r="1153" spans="1:11" ht="26.4" customHeight="1">
      <c r="A1153" s="117" t="s">
        <v>375</v>
      </c>
      <c r="B1153" s="134" t="s">
        <v>272</v>
      </c>
      <c r="C1153" s="117" t="s">
        <v>14</v>
      </c>
      <c r="D1153" s="117" t="s">
        <v>273</v>
      </c>
      <c r="E1153" s="303" t="s">
        <v>1496</v>
      </c>
      <c r="F1153" s="303"/>
      <c r="G1153" s="118" t="s">
        <v>77</v>
      </c>
      <c r="H1153" s="119">
        <v>1</v>
      </c>
      <c r="I1153" s="120">
        <v>120.24</v>
      </c>
      <c r="J1153" s="120">
        <v>120.24</v>
      </c>
      <c r="K1153" t="str">
        <f t="shared" si="17"/>
        <v/>
      </c>
    </row>
    <row r="1154" spans="1:11" ht="39.6" customHeight="1">
      <c r="A1154" s="117" t="s">
        <v>375</v>
      </c>
      <c r="B1154" s="134" t="s">
        <v>794</v>
      </c>
      <c r="C1154" s="117" t="s">
        <v>14</v>
      </c>
      <c r="D1154" s="117" t="s">
        <v>795</v>
      </c>
      <c r="E1154" s="303" t="s">
        <v>1484</v>
      </c>
      <c r="F1154" s="303"/>
      <c r="G1154" s="118" t="s">
        <v>16</v>
      </c>
      <c r="H1154" s="119">
        <v>6.3</v>
      </c>
      <c r="I1154" s="120">
        <v>14.03</v>
      </c>
      <c r="J1154" s="120">
        <v>88.38</v>
      </c>
      <c r="K1154" t="str">
        <f t="shared" si="17"/>
        <v/>
      </c>
    </row>
    <row r="1155" spans="1:11" ht="39.6" customHeight="1">
      <c r="A1155" s="117" t="s">
        <v>375</v>
      </c>
      <c r="B1155" s="134" t="s">
        <v>788</v>
      </c>
      <c r="C1155" s="117" t="s">
        <v>14</v>
      </c>
      <c r="D1155" s="117" t="s">
        <v>789</v>
      </c>
      <c r="E1155" s="303" t="s">
        <v>1259</v>
      </c>
      <c r="F1155" s="303"/>
      <c r="G1155" s="118" t="s">
        <v>16</v>
      </c>
      <c r="H1155" s="119">
        <v>1.3</v>
      </c>
      <c r="I1155" s="120">
        <v>20.34</v>
      </c>
      <c r="J1155" s="120">
        <v>26.44</v>
      </c>
      <c r="K1155" t="str">
        <f t="shared" si="17"/>
        <v/>
      </c>
    </row>
    <row r="1156" spans="1:11" ht="39.6" customHeight="1">
      <c r="A1156" s="117" t="s">
        <v>375</v>
      </c>
      <c r="B1156" s="134" t="s">
        <v>1199</v>
      </c>
      <c r="C1156" s="117" t="s">
        <v>14</v>
      </c>
      <c r="D1156" s="117" t="s">
        <v>1200</v>
      </c>
      <c r="E1156" s="303" t="s">
        <v>1484</v>
      </c>
      <c r="F1156" s="303"/>
      <c r="G1156" s="118" t="s">
        <v>16</v>
      </c>
      <c r="H1156" s="119">
        <v>19.8</v>
      </c>
      <c r="I1156" s="120">
        <v>31.5</v>
      </c>
      <c r="J1156" s="120">
        <v>623.70000000000005</v>
      </c>
      <c r="K1156" t="str">
        <f t="shared" si="17"/>
        <v/>
      </c>
    </row>
    <row r="1157" spans="1:11" ht="39.6" customHeight="1">
      <c r="A1157" s="117" t="s">
        <v>375</v>
      </c>
      <c r="B1157" s="134" t="s">
        <v>796</v>
      </c>
      <c r="C1157" s="117" t="s">
        <v>14</v>
      </c>
      <c r="D1157" s="117" t="s">
        <v>797</v>
      </c>
      <c r="E1157" s="303" t="s">
        <v>1496</v>
      </c>
      <c r="F1157" s="303"/>
      <c r="G1157" s="118" t="s">
        <v>77</v>
      </c>
      <c r="H1157" s="119">
        <v>1</v>
      </c>
      <c r="I1157" s="120">
        <v>20.2</v>
      </c>
      <c r="J1157" s="120">
        <v>20.2</v>
      </c>
      <c r="K1157" t="str">
        <f t="shared" si="17"/>
        <v/>
      </c>
    </row>
    <row r="1158" spans="1:11" ht="26.4" customHeight="1">
      <c r="A1158" s="121" t="s">
        <v>383</v>
      </c>
      <c r="B1158" s="135" t="s">
        <v>804</v>
      </c>
      <c r="C1158" s="121" t="s">
        <v>14</v>
      </c>
      <c r="D1158" s="121" t="s">
        <v>805</v>
      </c>
      <c r="E1158" s="304" t="s">
        <v>386</v>
      </c>
      <c r="F1158" s="304"/>
      <c r="G1158" s="122" t="s">
        <v>77</v>
      </c>
      <c r="H1158" s="123">
        <v>1</v>
      </c>
      <c r="I1158" s="124">
        <v>177.45</v>
      </c>
      <c r="J1158" s="124">
        <v>177.45</v>
      </c>
      <c r="K1158" t="str">
        <f t="shared" si="17"/>
        <v/>
      </c>
    </row>
    <row r="1159" spans="1:11" ht="14.4" customHeight="1">
      <c r="A1159" s="121" t="s">
        <v>383</v>
      </c>
      <c r="B1159" s="135" t="s">
        <v>801</v>
      </c>
      <c r="C1159" s="121" t="s">
        <v>14</v>
      </c>
      <c r="D1159" s="121" t="s">
        <v>1068</v>
      </c>
      <c r="E1159" s="304" t="s">
        <v>386</v>
      </c>
      <c r="F1159" s="304"/>
      <c r="G1159" s="122" t="s">
        <v>77</v>
      </c>
      <c r="H1159" s="123">
        <v>1</v>
      </c>
      <c r="I1159" s="124">
        <v>48.45</v>
      </c>
      <c r="J1159" s="124">
        <v>48.45</v>
      </c>
      <c r="K1159" t="str">
        <f t="shared" si="17"/>
        <v/>
      </c>
    </row>
    <row r="1160" spans="1:11" ht="52.8" customHeight="1">
      <c r="A1160" s="125"/>
      <c r="B1160" s="125"/>
      <c r="C1160" s="125"/>
      <c r="D1160" s="125"/>
      <c r="E1160" s="125" t="s">
        <v>982</v>
      </c>
      <c r="F1160" s="126">
        <v>131.53</v>
      </c>
      <c r="G1160" s="125" t="s">
        <v>983</v>
      </c>
      <c r="H1160" s="126">
        <v>0</v>
      </c>
      <c r="I1160" s="125" t="s">
        <v>393</v>
      </c>
      <c r="J1160" s="126">
        <v>131.53</v>
      </c>
      <c r="K1160" t="str">
        <f t="shared" si="17"/>
        <v/>
      </c>
    </row>
    <row r="1161" spans="1:11" ht="14.4" customHeight="1">
      <c r="A1161" s="125"/>
      <c r="B1161" s="125"/>
      <c r="C1161" s="125"/>
      <c r="D1161" s="125"/>
      <c r="E1161" s="125" t="s">
        <v>984</v>
      </c>
      <c r="F1161" s="126">
        <v>335.71</v>
      </c>
      <c r="G1161" s="125"/>
      <c r="H1161" s="305" t="s">
        <v>985</v>
      </c>
      <c r="I1161" s="305"/>
      <c r="J1161" s="126">
        <v>1697.08</v>
      </c>
      <c r="K1161" t="str">
        <f t="shared" si="17"/>
        <v/>
      </c>
    </row>
    <row r="1162" spans="1:11" ht="15" thickBot="1">
      <c r="A1162" s="127"/>
      <c r="B1162" s="127"/>
      <c r="C1162" s="127"/>
      <c r="D1162" s="127"/>
      <c r="E1162" s="127"/>
      <c r="F1162" s="127"/>
      <c r="G1162" s="127" t="s">
        <v>986</v>
      </c>
      <c r="H1162" s="128" t="s">
        <v>1478</v>
      </c>
      <c r="I1162" s="127" t="s">
        <v>394</v>
      </c>
      <c r="J1162" s="129">
        <v>8485.4</v>
      </c>
      <c r="K1162" t="str">
        <f t="shared" si="17"/>
        <v/>
      </c>
    </row>
    <row r="1163" spans="1:11" ht="14.4" customHeight="1" thickTop="1">
      <c r="A1163" s="130"/>
      <c r="B1163" s="130"/>
      <c r="C1163" s="130"/>
      <c r="D1163" s="130"/>
      <c r="E1163" s="130"/>
      <c r="F1163" s="130"/>
      <c r="G1163" s="130"/>
      <c r="H1163" s="130"/>
      <c r="I1163" s="130"/>
      <c r="J1163" s="130"/>
      <c r="K1163" t="str">
        <f t="shared" si="17"/>
        <v>FALSO</v>
      </c>
    </row>
    <row r="1164" spans="1:11" ht="14.4" customHeight="1">
      <c r="A1164" s="110" t="s">
        <v>1102</v>
      </c>
      <c r="B1164" s="111" t="s">
        <v>3</v>
      </c>
      <c r="C1164" s="110" t="s">
        <v>4</v>
      </c>
      <c r="D1164" s="110" t="s">
        <v>5</v>
      </c>
      <c r="E1164" s="307" t="s">
        <v>373</v>
      </c>
      <c r="F1164" s="307"/>
      <c r="G1164" s="112" t="s">
        <v>6</v>
      </c>
      <c r="H1164" s="111" t="s">
        <v>7</v>
      </c>
      <c r="I1164" s="111" t="s">
        <v>8</v>
      </c>
      <c r="J1164" s="111" t="s">
        <v>9</v>
      </c>
      <c r="K1164" t="str">
        <f t="shared" si="17"/>
        <v/>
      </c>
    </row>
    <row r="1165" spans="1:11" ht="26.4" customHeight="1">
      <c r="A1165" s="113" t="s">
        <v>374</v>
      </c>
      <c r="B1165" s="133" t="s">
        <v>1203</v>
      </c>
      <c r="C1165" s="113" t="s">
        <v>14</v>
      </c>
      <c r="D1165" s="113" t="s">
        <v>1204</v>
      </c>
      <c r="E1165" s="306" t="s">
        <v>1263</v>
      </c>
      <c r="F1165" s="306"/>
      <c r="G1165" s="114" t="s">
        <v>77</v>
      </c>
      <c r="H1165" s="115">
        <v>1</v>
      </c>
      <c r="I1165" s="116">
        <v>961.72</v>
      </c>
      <c r="J1165" s="116">
        <v>961.72</v>
      </c>
      <c r="K1165" t="str">
        <f t="shared" si="17"/>
        <v/>
      </c>
    </row>
    <row r="1166" spans="1:11" ht="39.6" customHeight="1">
      <c r="A1166" s="117" t="s">
        <v>375</v>
      </c>
      <c r="B1166" s="134" t="s">
        <v>1106</v>
      </c>
      <c r="C1166" s="117" t="s">
        <v>14</v>
      </c>
      <c r="D1166" s="117" t="s">
        <v>1107</v>
      </c>
      <c r="E1166" s="303" t="s">
        <v>1367</v>
      </c>
      <c r="F1166" s="303"/>
      <c r="G1166" s="118" t="s">
        <v>415</v>
      </c>
      <c r="H1166" s="119">
        <v>0.98652010000000001</v>
      </c>
      <c r="I1166" s="120">
        <v>73.55</v>
      </c>
      <c r="J1166" s="120">
        <v>72.55</v>
      </c>
      <c r="K1166" t="str">
        <f t="shared" si="17"/>
        <v/>
      </c>
    </row>
    <row r="1167" spans="1:11" ht="14.4" customHeight="1">
      <c r="A1167" s="117" t="s">
        <v>375</v>
      </c>
      <c r="B1167" s="134" t="s">
        <v>799</v>
      </c>
      <c r="C1167" s="117" t="s">
        <v>14</v>
      </c>
      <c r="D1167" s="117" t="s">
        <v>800</v>
      </c>
      <c r="E1167" s="303" t="s">
        <v>1365</v>
      </c>
      <c r="F1167" s="303"/>
      <c r="G1167" s="118" t="s">
        <v>378</v>
      </c>
      <c r="H1167" s="119">
        <v>0.51907270000000005</v>
      </c>
      <c r="I1167" s="120">
        <v>24.33</v>
      </c>
      <c r="J1167" s="120">
        <v>12.62</v>
      </c>
      <c r="K1167" t="str">
        <f t="shared" si="17"/>
        <v/>
      </c>
    </row>
    <row r="1168" spans="1:11" ht="26.4" customHeight="1">
      <c r="A1168" s="117" t="s">
        <v>375</v>
      </c>
      <c r="B1168" s="134" t="s">
        <v>792</v>
      </c>
      <c r="C1168" s="117" t="s">
        <v>14</v>
      </c>
      <c r="D1168" s="117" t="s">
        <v>793</v>
      </c>
      <c r="E1168" s="303" t="s">
        <v>1365</v>
      </c>
      <c r="F1168" s="303"/>
      <c r="G1168" s="118" t="s">
        <v>378</v>
      </c>
      <c r="H1168" s="119">
        <v>2.3358273000000001</v>
      </c>
      <c r="I1168" s="120">
        <v>28.84</v>
      </c>
      <c r="J1168" s="120">
        <v>67.36</v>
      </c>
      <c r="K1168" t="str">
        <f t="shared" ref="K1168:K1231" si="18">IF(J1168=0,"FALSO","")</f>
        <v/>
      </c>
    </row>
    <row r="1169" spans="1:11" ht="14.4" customHeight="1">
      <c r="A1169" s="117" t="s">
        <v>375</v>
      </c>
      <c r="B1169" s="134" t="s">
        <v>920</v>
      </c>
      <c r="C1169" s="117" t="s">
        <v>14</v>
      </c>
      <c r="D1169" s="117" t="s">
        <v>921</v>
      </c>
      <c r="E1169" s="303" t="s">
        <v>1367</v>
      </c>
      <c r="F1169" s="303"/>
      <c r="G1169" s="118" t="s">
        <v>410</v>
      </c>
      <c r="H1169" s="119">
        <v>0.18010000000000001</v>
      </c>
      <c r="I1169" s="120">
        <v>287.60000000000002</v>
      </c>
      <c r="J1169" s="120">
        <v>51.79</v>
      </c>
      <c r="K1169" t="str">
        <f t="shared" si="18"/>
        <v/>
      </c>
    </row>
    <row r="1170" spans="1:11" ht="26.4" customHeight="1">
      <c r="A1170" s="121" t="s">
        <v>383</v>
      </c>
      <c r="B1170" s="135" t="s">
        <v>1264</v>
      </c>
      <c r="C1170" s="121" t="s">
        <v>14</v>
      </c>
      <c r="D1170" s="121" t="s">
        <v>1265</v>
      </c>
      <c r="E1170" s="304" t="s">
        <v>386</v>
      </c>
      <c r="F1170" s="304"/>
      <c r="G1170" s="122" t="s">
        <v>77</v>
      </c>
      <c r="H1170" s="123">
        <v>1</v>
      </c>
      <c r="I1170" s="124">
        <v>500</v>
      </c>
      <c r="J1170" s="124">
        <v>500</v>
      </c>
      <c r="K1170" t="str">
        <f t="shared" si="18"/>
        <v/>
      </c>
    </row>
    <row r="1171" spans="1:11" ht="14.4" customHeight="1">
      <c r="A1171" s="121" t="s">
        <v>383</v>
      </c>
      <c r="B1171" s="135" t="s">
        <v>922</v>
      </c>
      <c r="C1171" s="121" t="s">
        <v>14</v>
      </c>
      <c r="D1171" s="121" t="s">
        <v>923</v>
      </c>
      <c r="E1171" s="304" t="s">
        <v>386</v>
      </c>
      <c r="F1171" s="304"/>
      <c r="G1171" s="122" t="s">
        <v>16</v>
      </c>
      <c r="H1171" s="123">
        <v>6</v>
      </c>
      <c r="I1171" s="124">
        <v>42.9</v>
      </c>
      <c r="J1171" s="124">
        <v>257.39999999999998</v>
      </c>
      <c r="K1171" t="str">
        <f t="shared" si="18"/>
        <v/>
      </c>
    </row>
    <row r="1172" spans="1:11" ht="26.4">
      <c r="A1172" s="125"/>
      <c r="B1172" s="125"/>
      <c r="C1172" s="125"/>
      <c r="D1172" s="125"/>
      <c r="E1172" s="125" t="s">
        <v>982</v>
      </c>
      <c r="F1172" s="126">
        <v>78.72</v>
      </c>
      <c r="G1172" s="125" t="s">
        <v>983</v>
      </c>
      <c r="H1172" s="126">
        <v>0</v>
      </c>
      <c r="I1172" s="125" t="s">
        <v>393</v>
      </c>
      <c r="J1172" s="126">
        <v>78.72</v>
      </c>
      <c r="K1172" t="str">
        <f t="shared" si="18"/>
        <v/>
      </c>
    </row>
    <row r="1173" spans="1:11" ht="26.4" customHeight="1">
      <c r="A1173" s="125"/>
      <c r="B1173" s="125"/>
      <c r="C1173" s="125"/>
      <c r="D1173" s="125"/>
      <c r="E1173" s="125" t="s">
        <v>984</v>
      </c>
      <c r="F1173" s="126">
        <v>237.16</v>
      </c>
      <c r="G1173" s="125"/>
      <c r="H1173" s="305" t="s">
        <v>985</v>
      </c>
      <c r="I1173" s="305"/>
      <c r="J1173" s="126">
        <v>1198.8800000000001</v>
      </c>
      <c r="K1173" t="str">
        <f t="shared" si="18"/>
        <v/>
      </c>
    </row>
    <row r="1174" spans="1:11" ht="14.4" customHeight="1" thickBot="1">
      <c r="A1174" s="127"/>
      <c r="B1174" s="127"/>
      <c r="C1174" s="127"/>
      <c r="D1174" s="127"/>
      <c r="E1174" s="127"/>
      <c r="F1174" s="127"/>
      <c r="G1174" s="127" t="s">
        <v>986</v>
      </c>
      <c r="H1174" s="128" t="s">
        <v>1478</v>
      </c>
      <c r="I1174" s="127" t="s">
        <v>394</v>
      </c>
      <c r="J1174" s="129">
        <v>5994.4</v>
      </c>
      <c r="K1174" t="str">
        <f t="shared" si="18"/>
        <v/>
      </c>
    </row>
    <row r="1175" spans="1:11" ht="26.4" customHeight="1" thickTop="1">
      <c r="A1175" s="130"/>
      <c r="B1175" s="130"/>
      <c r="C1175" s="130"/>
      <c r="D1175" s="130"/>
      <c r="E1175" s="130"/>
      <c r="F1175" s="130"/>
      <c r="G1175" s="130"/>
      <c r="H1175" s="130"/>
      <c r="I1175" s="130"/>
      <c r="J1175" s="130"/>
      <c r="K1175" t="str">
        <f t="shared" si="18"/>
        <v>FALSO</v>
      </c>
    </row>
    <row r="1176" spans="1:11" ht="26.4" customHeight="1">
      <c r="A1176" s="110" t="s">
        <v>1103</v>
      </c>
      <c r="B1176" s="111" t="s">
        <v>3</v>
      </c>
      <c r="C1176" s="110" t="s">
        <v>4</v>
      </c>
      <c r="D1176" s="110" t="s">
        <v>5</v>
      </c>
      <c r="E1176" s="307" t="s">
        <v>373</v>
      </c>
      <c r="F1176" s="307"/>
      <c r="G1176" s="112" t="s">
        <v>6</v>
      </c>
      <c r="H1176" s="111" t="s">
        <v>7</v>
      </c>
      <c r="I1176" s="111" t="s">
        <v>8</v>
      </c>
      <c r="J1176" s="111" t="s">
        <v>9</v>
      </c>
      <c r="K1176" t="str">
        <f t="shared" si="18"/>
        <v/>
      </c>
    </row>
    <row r="1177" spans="1:11" ht="39.6" customHeight="1">
      <c r="A1177" s="113" t="s">
        <v>374</v>
      </c>
      <c r="B1177" s="133" t="s">
        <v>223</v>
      </c>
      <c r="C1177" s="113" t="s">
        <v>14</v>
      </c>
      <c r="D1177" s="113" t="s">
        <v>19</v>
      </c>
      <c r="E1177" s="306" t="s">
        <v>1479</v>
      </c>
      <c r="F1177" s="306"/>
      <c r="G1177" s="114" t="s">
        <v>77</v>
      </c>
      <c r="H1177" s="115">
        <v>1</v>
      </c>
      <c r="I1177" s="116">
        <v>104.02</v>
      </c>
      <c r="J1177" s="116">
        <v>104.02</v>
      </c>
      <c r="K1177" t="str">
        <f t="shared" si="18"/>
        <v/>
      </c>
    </row>
    <row r="1178" spans="1:11" ht="14.4" customHeight="1">
      <c r="A1178" s="117" t="s">
        <v>375</v>
      </c>
      <c r="B1178" s="134" t="s">
        <v>799</v>
      </c>
      <c r="C1178" s="117" t="s">
        <v>14</v>
      </c>
      <c r="D1178" s="117" t="s">
        <v>800</v>
      </c>
      <c r="E1178" s="303" t="s">
        <v>1365</v>
      </c>
      <c r="F1178" s="303"/>
      <c r="G1178" s="118" t="s">
        <v>378</v>
      </c>
      <c r="H1178" s="119">
        <v>0.52171000000000001</v>
      </c>
      <c r="I1178" s="120">
        <v>24.33</v>
      </c>
      <c r="J1178" s="120">
        <v>12.69</v>
      </c>
      <c r="K1178" t="str">
        <f t="shared" si="18"/>
        <v/>
      </c>
    </row>
    <row r="1179" spans="1:11" ht="14.4" customHeight="1">
      <c r="A1179" s="117" t="s">
        <v>375</v>
      </c>
      <c r="B1179" s="134" t="s">
        <v>792</v>
      </c>
      <c r="C1179" s="117" t="s">
        <v>14</v>
      </c>
      <c r="D1179" s="117" t="s">
        <v>793</v>
      </c>
      <c r="E1179" s="303" t="s">
        <v>1365</v>
      </c>
      <c r="F1179" s="303"/>
      <c r="G1179" s="118" t="s">
        <v>378</v>
      </c>
      <c r="H1179" s="119">
        <v>0.52171000000000001</v>
      </c>
      <c r="I1179" s="120">
        <v>28.84</v>
      </c>
      <c r="J1179" s="120">
        <v>15.04</v>
      </c>
      <c r="K1179" t="str">
        <f t="shared" si="18"/>
        <v/>
      </c>
    </row>
    <row r="1180" spans="1:11" ht="26.4" customHeight="1">
      <c r="A1180" s="121" t="s">
        <v>383</v>
      </c>
      <c r="B1180" s="135" t="s">
        <v>816</v>
      </c>
      <c r="C1180" s="121" t="s">
        <v>14</v>
      </c>
      <c r="D1180" s="121" t="s">
        <v>817</v>
      </c>
      <c r="E1180" s="304" t="s">
        <v>386</v>
      </c>
      <c r="F1180" s="304"/>
      <c r="G1180" s="122" t="s">
        <v>77</v>
      </c>
      <c r="H1180" s="123">
        <v>1</v>
      </c>
      <c r="I1180" s="124">
        <v>74.81</v>
      </c>
      <c r="J1180" s="124">
        <v>74.81</v>
      </c>
      <c r="K1180" t="str">
        <f t="shared" si="18"/>
        <v/>
      </c>
    </row>
    <row r="1181" spans="1:11" ht="26.4" customHeight="1">
      <c r="A1181" s="121" t="s">
        <v>383</v>
      </c>
      <c r="B1181" s="135" t="s">
        <v>802</v>
      </c>
      <c r="C1181" s="121" t="s">
        <v>14</v>
      </c>
      <c r="D1181" s="121" t="s">
        <v>803</v>
      </c>
      <c r="E1181" s="304" t="s">
        <v>386</v>
      </c>
      <c r="F1181" s="304"/>
      <c r="G1181" s="122" t="s">
        <v>77</v>
      </c>
      <c r="H1181" s="123">
        <v>4</v>
      </c>
      <c r="I1181" s="124">
        <v>0.37</v>
      </c>
      <c r="J1181" s="124">
        <v>1.48</v>
      </c>
      <c r="K1181" t="str">
        <f t="shared" si="18"/>
        <v/>
      </c>
    </row>
    <row r="1182" spans="1:11" ht="39.6" customHeight="1">
      <c r="A1182" s="125"/>
      <c r="B1182" s="125"/>
      <c r="C1182" s="125"/>
      <c r="D1182" s="125"/>
      <c r="E1182" s="125" t="s">
        <v>982</v>
      </c>
      <c r="F1182" s="126">
        <v>17.43</v>
      </c>
      <c r="G1182" s="125" t="s">
        <v>983</v>
      </c>
      <c r="H1182" s="126">
        <v>0</v>
      </c>
      <c r="I1182" s="125" t="s">
        <v>393</v>
      </c>
      <c r="J1182" s="126">
        <v>17.43</v>
      </c>
      <c r="K1182" t="str">
        <f t="shared" si="18"/>
        <v/>
      </c>
    </row>
    <row r="1183" spans="1:11" ht="39.6" customHeight="1">
      <c r="A1183" s="125"/>
      <c r="B1183" s="125"/>
      <c r="C1183" s="125"/>
      <c r="D1183" s="125"/>
      <c r="E1183" s="125" t="s">
        <v>984</v>
      </c>
      <c r="F1183" s="126">
        <v>25.65</v>
      </c>
      <c r="G1183" s="125"/>
      <c r="H1183" s="305" t="s">
        <v>985</v>
      </c>
      <c r="I1183" s="305"/>
      <c r="J1183" s="126">
        <v>129.66999999999999</v>
      </c>
      <c r="K1183" t="str">
        <f t="shared" si="18"/>
        <v/>
      </c>
    </row>
    <row r="1184" spans="1:11" ht="39.6" customHeight="1" thickBot="1">
      <c r="A1184" s="127"/>
      <c r="B1184" s="127"/>
      <c r="C1184" s="127"/>
      <c r="D1184" s="127"/>
      <c r="E1184" s="127"/>
      <c r="F1184" s="127"/>
      <c r="G1184" s="127" t="s">
        <v>986</v>
      </c>
      <c r="H1184" s="128" t="s">
        <v>1480</v>
      </c>
      <c r="I1184" s="127" t="s">
        <v>394</v>
      </c>
      <c r="J1184" s="129">
        <v>5186.8</v>
      </c>
      <c r="K1184" t="str">
        <f t="shared" si="18"/>
        <v/>
      </c>
    </row>
    <row r="1185" spans="1:11" ht="15" thickTop="1">
      <c r="A1185" s="130"/>
      <c r="B1185" s="130"/>
      <c r="C1185" s="130"/>
      <c r="D1185" s="130"/>
      <c r="E1185" s="130"/>
      <c r="F1185" s="130"/>
      <c r="G1185" s="130"/>
      <c r="H1185" s="130"/>
      <c r="I1185" s="130"/>
      <c r="J1185" s="130"/>
      <c r="K1185" t="str">
        <f t="shared" si="18"/>
        <v>FALSO</v>
      </c>
    </row>
    <row r="1186" spans="1:11">
      <c r="A1186" s="110" t="s">
        <v>1104</v>
      </c>
      <c r="B1186" s="111" t="s">
        <v>3</v>
      </c>
      <c r="C1186" s="110" t="s">
        <v>4</v>
      </c>
      <c r="D1186" s="110" t="s">
        <v>5</v>
      </c>
      <c r="E1186" s="307" t="s">
        <v>373</v>
      </c>
      <c r="F1186" s="307"/>
      <c r="G1186" s="112" t="s">
        <v>6</v>
      </c>
      <c r="H1186" s="111" t="s">
        <v>7</v>
      </c>
      <c r="I1186" s="111" t="s">
        <v>8</v>
      </c>
      <c r="J1186" s="111" t="s">
        <v>9</v>
      </c>
      <c r="K1186" t="str">
        <f t="shared" si="18"/>
        <v/>
      </c>
    </row>
    <row r="1187" spans="1:11" ht="39.6" customHeight="1">
      <c r="A1187" s="113" t="s">
        <v>374</v>
      </c>
      <c r="B1187" s="133" t="s">
        <v>1205</v>
      </c>
      <c r="C1187" s="113" t="s">
        <v>14</v>
      </c>
      <c r="D1187" s="113" t="s">
        <v>1206</v>
      </c>
      <c r="E1187" s="306" t="s">
        <v>1484</v>
      </c>
      <c r="F1187" s="306"/>
      <c r="G1187" s="114" t="s">
        <v>16</v>
      </c>
      <c r="H1187" s="115">
        <v>1</v>
      </c>
      <c r="I1187" s="116">
        <v>20.65</v>
      </c>
      <c r="J1187" s="116">
        <v>20.65</v>
      </c>
      <c r="K1187" t="str">
        <f t="shared" si="18"/>
        <v/>
      </c>
    </row>
    <row r="1188" spans="1:11" ht="39.6" customHeight="1">
      <c r="A1188" s="117" t="s">
        <v>375</v>
      </c>
      <c r="B1188" s="134" t="s">
        <v>792</v>
      </c>
      <c r="C1188" s="117" t="s">
        <v>14</v>
      </c>
      <c r="D1188" s="117" t="s">
        <v>793</v>
      </c>
      <c r="E1188" s="303" t="s">
        <v>1365</v>
      </c>
      <c r="F1188" s="303"/>
      <c r="G1188" s="118" t="s">
        <v>378</v>
      </c>
      <c r="H1188" s="119">
        <v>0.15110000000000001</v>
      </c>
      <c r="I1188" s="120">
        <v>28.84</v>
      </c>
      <c r="J1188" s="120">
        <v>4.3499999999999996</v>
      </c>
      <c r="K1188" t="str">
        <f t="shared" si="18"/>
        <v/>
      </c>
    </row>
    <row r="1189" spans="1:11" ht="26.4" customHeight="1">
      <c r="A1189" s="117" t="s">
        <v>375</v>
      </c>
      <c r="B1189" s="134" t="s">
        <v>799</v>
      </c>
      <c r="C1189" s="117" t="s">
        <v>14</v>
      </c>
      <c r="D1189" s="117" t="s">
        <v>800</v>
      </c>
      <c r="E1189" s="303" t="s">
        <v>1365</v>
      </c>
      <c r="F1189" s="303"/>
      <c r="G1189" s="118" t="s">
        <v>378</v>
      </c>
      <c r="H1189" s="119">
        <v>0.15110000000000001</v>
      </c>
      <c r="I1189" s="120">
        <v>24.33</v>
      </c>
      <c r="J1189" s="120">
        <v>3.67</v>
      </c>
      <c r="K1189" t="str">
        <f t="shared" si="18"/>
        <v/>
      </c>
    </row>
    <row r="1190" spans="1:11" ht="14.4" customHeight="1">
      <c r="A1190" s="121" t="s">
        <v>383</v>
      </c>
      <c r="B1190" s="135" t="s">
        <v>1266</v>
      </c>
      <c r="C1190" s="121" t="s">
        <v>14</v>
      </c>
      <c r="D1190" s="121" t="s">
        <v>1267</v>
      </c>
      <c r="E1190" s="304" t="s">
        <v>386</v>
      </c>
      <c r="F1190" s="304"/>
      <c r="G1190" s="122" t="s">
        <v>16</v>
      </c>
      <c r="H1190" s="123">
        <v>1.1000000000000001</v>
      </c>
      <c r="I1190" s="124">
        <v>11.49</v>
      </c>
      <c r="J1190" s="124">
        <v>12.63</v>
      </c>
      <c r="K1190" t="str">
        <f t="shared" si="18"/>
        <v/>
      </c>
    </row>
    <row r="1191" spans="1:11" ht="26.4">
      <c r="A1191" s="125"/>
      <c r="B1191" s="125"/>
      <c r="C1191" s="125"/>
      <c r="D1191" s="125"/>
      <c r="E1191" s="125" t="s">
        <v>982</v>
      </c>
      <c r="F1191" s="126">
        <v>5.04</v>
      </c>
      <c r="G1191" s="125" t="s">
        <v>983</v>
      </c>
      <c r="H1191" s="126">
        <v>0</v>
      </c>
      <c r="I1191" s="125" t="s">
        <v>393</v>
      </c>
      <c r="J1191" s="126">
        <v>5.04</v>
      </c>
      <c r="K1191" t="str">
        <f t="shared" si="18"/>
        <v/>
      </c>
    </row>
    <row r="1192" spans="1:11" ht="26.4" customHeight="1">
      <c r="A1192" s="125"/>
      <c r="B1192" s="125"/>
      <c r="C1192" s="125"/>
      <c r="D1192" s="125"/>
      <c r="E1192" s="125" t="s">
        <v>984</v>
      </c>
      <c r="F1192" s="126">
        <v>5.09</v>
      </c>
      <c r="G1192" s="125"/>
      <c r="H1192" s="305" t="s">
        <v>985</v>
      </c>
      <c r="I1192" s="305"/>
      <c r="J1192" s="126">
        <v>25.74</v>
      </c>
      <c r="K1192" t="str">
        <f t="shared" si="18"/>
        <v/>
      </c>
    </row>
    <row r="1193" spans="1:11" ht="26.4" customHeight="1" thickBot="1">
      <c r="A1193" s="127"/>
      <c r="B1193" s="127"/>
      <c r="C1193" s="127"/>
      <c r="D1193" s="127"/>
      <c r="E1193" s="127"/>
      <c r="F1193" s="127"/>
      <c r="G1193" s="127" t="s">
        <v>986</v>
      </c>
      <c r="H1193" s="128" t="s">
        <v>1499</v>
      </c>
      <c r="I1193" s="127" t="s">
        <v>394</v>
      </c>
      <c r="J1193" s="129">
        <v>1216.99</v>
      </c>
      <c r="K1193" t="str">
        <f t="shared" si="18"/>
        <v/>
      </c>
    </row>
    <row r="1194" spans="1:11" ht="14.4" customHeight="1" thickTop="1">
      <c r="A1194" s="130"/>
      <c r="B1194" s="130"/>
      <c r="C1194" s="130"/>
      <c r="D1194" s="130"/>
      <c r="E1194" s="130"/>
      <c r="F1194" s="130"/>
      <c r="G1194" s="130"/>
      <c r="H1194" s="130"/>
      <c r="I1194" s="130"/>
      <c r="J1194" s="130"/>
      <c r="K1194" t="str">
        <f t="shared" si="18"/>
        <v>FALSO</v>
      </c>
    </row>
    <row r="1195" spans="1:11" ht="26.4" customHeight="1">
      <c r="A1195" s="110" t="s">
        <v>1105</v>
      </c>
      <c r="B1195" s="111" t="s">
        <v>3</v>
      </c>
      <c r="C1195" s="110" t="s">
        <v>4</v>
      </c>
      <c r="D1195" s="110" t="s">
        <v>5</v>
      </c>
      <c r="E1195" s="307" t="s">
        <v>373</v>
      </c>
      <c r="F1195" s="307"/>
      <c r="G1195" s="112" t="s">
        <v>6</v>
      </c>
      <c r="H1195" s="111" t="s">
        <v>7</v>
      </c>
      <c r="I1195" s="111" t="s">
        <v>8</v>
      </c>
      <c r="J1195" s="111" t="s">
        <v>9</v>
      </c>
      <c r="K1195" t="str">
        <f t="shared" si="18"/>
        <v/>
      </c>
    </row>
    <row r="1196" spans="1:11" ht="52.8" customHeight="1">
      <c r="A1196" s="113" t="s">
        <v>374</v>
      </c>
      <c r="B1196" s="133" t="s">
        <v>1207</v>
      </c>
      <c r="C1196" s="113" t="s">
        <v>14</v>
      </c>
      <c r="D1196" s="113" t="s">
        <v>1208</v>
      </c>
      <c r="E1196" s="306" t="s">
        <v>1259</v>
      </c>
      <c r="F1196" s="306"/>
      <c r="G1196" s="114" t="s">
        <v>16</v>
      </c>
      <c r="H1196" s="115">
        <v>1</v>
      </c>
      <c r="I1196" s="116">
        <v>3.3</v>
      </c>
      <c r="J1196" s="116">
        <v>3.3</v>
      </c>
      <c r="K1196" t="str">
        <f t="shared" si="18"/>
        <v/>
      </c>
    </row>
    <row r="1197" spans="1:11" ht="14.4" customHeight="1">
      <c r="A1197" s="117" t="s">
        <v>375</v>
      </c>
      <c r="B1197" s="134" t="s">
        <v>799</v>
      </c>
      <c r="C1197" s="117" t="s">
        <v>14</v>
      </c>
      <c r="D1197" s="117" t="s">
        <v>800</v>
      </c>
      <c r="E1197" s="303" t="s">
        <v>1365</v>
      </c>
      <c r="F1197" s="303"/>
      <c r="G1197" s="118" t="s">
        <v>378</v>
      </c>
      <c r="H1197" s="119">
        <v>2.3E-2</v>
      </c>
      <c r="I1197" s="120">
        <v>24.33</v>
      </c>
      <c r="J1197" s="120">
        <v>0.55000000000000004</v>
      </c>
      <c r="K1197" t="str">
        <f t="shared" si="18"/>
        <v/>
      </c>
    </row>
    <row r="1198" spans="1:11" ht="14.4" customHeight="1">
      <c r="A1198" s="117" t="s">
        <v>375</v>
      </c>
      <c r="B1198" s="134" t="s">
        <v>792</v>
      </c>
      <c r="C1198" s="117" t="s">
        <v>14</v>
      </c>
      <c r="D1198" s="117" t="s">
        <v>793</v>
      </c>
      <c r="E1198" s="303" t="s">
        <v>1365</v>
      </c>
      <c r="F1198" s="303"/>
      <c r="G1198" s="118" t="s">
        <v>378</v>
      </c>
      <c r="H1198" s="119">
        <v>2.3E-2</v>
      </c>
      <c r="I1198" s="120">
        <v>28.84</v>
      </c>
      <c r="J1198" s="120">
        <v>0.66</v>
      </c>
      <c r="K1198" t="str">
        <f t="shared" si="18"/>
        <v/>
      </c>
    </row>
    <row r="1199" spans="1:11">
      <c r="A1199" s="121" t="s">
        <v>383</v>
      </c>
      <c r="B1199" s="135" t="s">
        <v>863</v>
      </c>
      <c r="C1199" s="121" t="s">
        <v>14</v>
      </c>
      <c r="D1199" s="121" t="s">
        <v>864</v>
      </c>
      <c r="E1199" s="304" t="s">
        <v>386</v>
      </c>
      <c r="F1199" s="304"/>
      <c r="G1199" s="122" t="s">
        <v>77</v>
      </c>
      <c r="H1199" s="123">
        <v>9.4000000000000004E-3</v>
      </c>
      <c r="I1199" s="124">
        <v>6.96</v>
      </c>
      <c r="J1199" s="124">
        <v>0.06</v>
      </c>
      <c r="K1199" t="str">
        <f t="shared" si="18"/>
        <v/>
      </c>
    </row>
    <row r="1200" spans="1:11" ht="39.6" customHeight="1">
      <c r="A1200" s="121" t="s">
        <v>383</v>
      </c>
      <c r="B1200" s="135" t="s">
        <v>1268</v>
      </c>
      <c r="C1200" s="121" t="s">
        <v>14</v>
      </c>
      <c r="D1200" s="121" t="s">
        <v>1269</v>
      </c>
      <c r="E1200" s="304" t="s">
        <v>386</v>
      </c>
      <c r="F1200" s="304"/>
      <c r="G1200" s="122" t="s">
        <v>16</v>
      </c>
      <c r="H1200" s="123">
        <v>1.2434000000000001</v>
      </c>
      <c r="I1200" s="124">
        <v>1.64</v>
      </c>
      <c r="J1200" s="124">
        <v>2.0299999999999998</v>
      </c>
      <c r="K1200" t="str">
        <f t="shared" si="18"/>
        <v/>
      </c>
    </row>
    <row r="1201" spans="1:11" ht="26.4" customHeight="1">
      <c r="A1201" s="125"/>
      <c r="B1201" s="125"/>
      <c r="C1201" s="125"/>
      <c r="D1201" s="125"/>
      <c r="E1201" s="125" t="s">
        <v>982</v>
      </c>
      <c r="F1201" s="126">
        <v>0.76</v>
      </c>
      <c r="G1201" s="125" t="s">
        <v>983</v>
      </c>
      <c r="H1201" s="126">
        <v>0</v>
      </c>
      <c r="I1201" s="125" t="s">
        <v>393</v>
      </c>
      <c r="J1201" s="126">
        <v>0.76</v>
      </c>
      <c r="K1201" t="str">
        <f t="shared" si="18"/>
        <v/>
      </c>
    </row>
    <row r="1202" spans="1:11" ht="14.4" customHeight="1">
      <c r="A1202" s="125"/>
      <c r="B1202" s="125"/>
      <c r="C1202" s="125"/>
      <c r="D1202" s="125"/>
      <c r="E1202" s="125" t="s">
        <v>984</v>
      </c>
      <c r="F1202" s="126">
        <v>0.81</v>
      </c>
      <c r="G1202" s="125"/>
      <c r="H1202" s="305" t="s">
        <v>985</v>
      </c>
      <c r="I1202" s="305"/>
      <c r="J1202" s="126">
        <v>4.1100000000000003</v>
      </c>
      <c r="K1202" t="str">
        <f t="shared" si="18"/>
        <v/>
      </c>
    </row>
    <row r="1203" spans="1:11" ht="26.4" customHeight="1" thickBot="1">
      <c r="A1203" s="127"/>
      <c r="B1203" s="127"/>
      <c r="C1203" s="127"/>
      <c r="D1203" s="127"/>
      <c r="E1203" s="127"/>
      <c r="F1203" s="127"/>
      <c r="G1203" s="127" t="s">
        <v>986</v>
      </c>
      <c r="H1203" s="128" t="s">
        <v>1500</v>
      </c>
      <c r="I1203" s="127" t="s">
        <v>394</v>
      </c>
      <c r="J1203" s="129">
        <v>11508</v>
      </c>
      <c r="K1203" t="str">
        <f t="shared" si="18"/>
        <v/>
      </c>
    </row>
    <row r="1204" spans="1:11" ht="14.4" customHeight="1" thickTop="1">
      <c r="A1204" s="130"/>
      <c r="B1204" s="130"/>
      <c r="C1204" s="130"/>
      <c r="D1204" s="130"/>
      <c r="E1204" s="130"/>
      <c r="F1204" s="130"/>
      <c r="G1204" s="130"/>
      <c r="H1204" s="130"/>
      <c r="I1204" s="130"/>
      <c r="J1204" s="130"/>
      <c r="K1204" t="str">
        <f t="shared" si="18"/>
        <v>FALSO</v>
      </c>
    </row>
    <row r="1205" spans="1:11" ht="26.4" customHeight="1">
      <c r="A1205" s="107" t="s">
        <v>1108</v>
      </c>
      <c r="B1205" s="107"/>
      <c r="C1205" s="107"/>
      <c r="D1205" s="107" t="s">
        <v>951</v>
      </c>
      <c r="E1205" s="107"/>
      <c r="F1205" s="314"/>
      <c r="G1205" s="314"/>
      <c r="H1205" s="108"/>
      <c r="I1205" s="107"/>
      <c r="J1205" s="109">
        <v>128124.16</v>
      </c>
      <c r="K1205" t="str">
        <f t="shared" si="18"/>
        <v/>
      </c>
    </row>
    <row r="1206" spans="1:11">
      <c r="A1206" s="110" t="s">
        <v>1109</v>
      </c>
      <c r="B1206" s="111" t="s">
        <v>3</v>
      </c>
      <c r="C1206" s="110" t="s">
        <v>4</v>
      </c>
      <c r="D1206" s="110" t="s">
        <v>5</v>
      </c>
      <c r="E1206" s="307" t="s">
        <v>373</v>
      </c>
      <c r="F1206" s="307"/>
      <c r="G1206" s="112" t="s">
        <v>6</v>
      </c>
      <c r="H1206" s="111" t="s">
        <v>7</v>
      </c>
      <c r="I1206" s="111" t="s">
        <v>8</v>
      </c>
      <c r="J1206" s="111" t="s">
        <v>9</v>
      </c>
      <c r="K1206" t="str">
        <f t="shared" si="18"/>
        <v/>
      </c>
    </row>
    <row r="1207" spans="1:11" ht="26.4" customHeight="1">
      <c r="A1207" s="113" t="s">
        <v>374</v>
      </c>
      <c r="B1207" s="133" t="s">
        <v>125</v>
      </c>
      <c r="C1207" s="113" t="s">
        <v>14</v>
      </c>
      <c r="D1207" s="113" t="s">
        <v>126</v>
      </c>
      <c r="E1207" s="306" t="s">
        <v>1501</v>
      </c>
      <c r="F1207" s="306"/>
      <c r="G1207" s="114" t="s">
        <v>16</v>
      </c>
      <c r="H1207" s="115">
        <v>1</v>
      </c>
      <c r="I1207" s="116">
        <v>11.67</v>
      </c>
      <c r="J1207" s="116">
        <v>11.67</v>
      </c>
      <c r="K1207" t="str">
        <f t="shared" si="18"/>
        <v/>
      </c>
    </row>
    <row r="1208" spans="1:11" ht="26.4" customHeight="1">
      <c r="A1208" s="117" t="s">
        <v>375</v>
      </c>
      <c r="B1208" s="134" t="s">
        <v>606</v>
      </c>
      <c r="C1208" s="117" t="s">
        <v>14</v>
      </c>
      <c r="D1208" s="117" t="s">
        <v>607</v>
      </c>
      <c r="E1208" s="303" t="s">
        <v>1365</v>
      </c>
      <c r="F1208" s="303"/>
      <c r="G1208" s="118" t="s">
        <v>378</v>
      </c>
      <c r="H1208" s="119">
        <v>0.13669999999999999</v>
      </c>
      <c r="I1208" s="120">
        <v>23.38</v>
      </c>
      <c r="J1208" s="120">
        <v>3.19</v>
      </c>
      <c r="K1208" t="str">
        <f t="shared" si="18"/>
        <v/>
      </c>
    </row>
    <row r="1209" spans="1:11" ht="14.4" customHeight="1">
      <c r="A1209" s="117" t="s">
        <v>375</v>
      </c>
      <c r="B1209" s="134" t="s">
        <v>608</v>
      </c>
      <c r="C1209" s="117" t="s">
        <v>14</v>
      </c>
      <c r="D1209" s="117" t="s">
        <v>609</v>
      </c>
      <c r="E1209" s="303" t="s">
        <v>1365</v>
      </c>
      <c r="F1209" s="303"/>
      <c r="G1209" s="118" t="s">
        <v>378</v>
      </c>
      <c r="H1209" s="119">
        <v>0.13669999999999999</v>
      </c>
      <c r="I1209" s="120">
        <v>27.8</v>
      </c>
      <c r="J1209" s="120">
        <v>3.8</v>
      </c>
      <c r="K1209" t="str">
        <f t="shared" si="18"/>
        <v/>
      </c>
    </row>
    <row r="1210" spans="1:11">
      <c r="A1210" s="121" t="s">
        <v>383</v>
      </c>
      <c r="B1210" s="135" t="s">
        <v>612</v>
      </c>
      <c r="C1210" s="121" t="s">
        <v>14</v>
      </c>
      <c r="D1210" s="121" t="s">
        <v>613</v>
      </c>
      <c r="E1210" s="304" t="s">
        <v>386</v>
      </c>
      <c r="F1210" s="304"/>
      <c r="G1210" s="122" t="s">
        <v>16</v>
      </c>
      <c r="H1210" s="123">
        <v>1.0492999999999999</v>
      </c>
      <c r="I1210" s="124">
        <v>4.41</v>
      </c>
      <c r="J1210" s="124">
        <v>4.62</v>
      </c>
      <c r="K1210" t="str">
        <f t="shared" si="18"/>
        <v/>
      </c>
    </row>
    <row r="1211" spans="1:11">
      <c r="A1211" s="121" t="s">
        <v>383</v>
      </c>
      <c r="B1211" s="135" t="s">
        <v>610</v>
      </c>
      <c r="C1211" s="121" t="s">
        <v>14</v>
      </c>
      <c r="D1211" s="121" t="s">
        <v>611</v>
      </c>
      <c r="E1211" s="304" t="s">
        <v>386</v>
      </c>
      <c r="F1211" s="304"/>
      <c r="G1211" s="122" t="s">
        <v>77</v>
      </c>
      <c r="H1211" s="123">
        <v>3.1899999999999998E-2</v>
      </c>
      <c r="I1211" s="124">
        <v>1.97</v>
      </c>
      <c r="J1211" s="124">
        <v>0.06</v>
      </c>
      <c r="K1211" t="str">
        <f t="shared" si="18"/>
        <v/>
      </c>
    </row>
    <row r="1212" spans="1:11" ht="39.6" customHeight="1">
      <c r="A1212" s="125"/>
      <c r="B1212" s="125"/>
      <c r="C1212" s="125"/>
      <c r="D1212" s="125"/>
      <c r="E1212" s="125" t="s">
        <v>982</v>
      </c>
      <c r="F1212" s="126">
        <v>4.47</v>
      </c>
      <c r="G1212" s="125" t="s">
        <v>983</v>
      </c>
      <c r="H1212" s="126">
        <v>0</v>
      </c>
      <c r="I1212" s="125" t="s">
        <v>393</v>
      </c>
      <c r="J1212" s="126">
        <v>4.47</v>
      </c>
      <c r="K1212" t="str">
        <f t="shared" si="18"/>
        <v/>
      </c>
    </row>
    <row r="1213" spans="1:11" ht="14.4" customHeight="1">
      <c r="A1213" s="125"/>
      <c r="B1213" s="125"/>
      <c r="C1213" s="125"/>
      <c r="D1213" s="125"/>
      <c r="E1213" s="125" t="s">
        <v>984</v>
      </c>
      <c r="F1213" s="126">
        <v>2.88</v>
      </c>
      <c r="G1213" s="125"/>
      <c r="H1213" s="305" t="s">
        <v>985</v>
      </c>
      <c r="I1213" s="305"/>
      <c r="J1213" s="126">
        <v>14.55</v>
      </c>
      <c r="K1213" t="str">
        <f t="shared" si="18"/>
        <v/>
      </c>
    </row>
    <row r="1214" spans="1:11" ht="26.4" customHeight="1" thickBot="1">
      <c r="A1214" s="127"/>
      <c r="B1214" s="127"/>
      <c r="C1214" s="127"/>
      <c r="D1214" s="127"/>
      <c r="E1214" s="127"/>
      <c r="F1214" s="127"/>
      <c r="G1214" s="127" t="s">
        <v>986</v>
      </c>
      <c r="H1214" s="128" t="s">
        <v>1502</v>
      </c>
      <c r="I1214" s="127" t="s">
        <v>394</v>
      </c>
      <c r="J1214" s="129">
        <v>69.11</v>
      </c>
      <c r="K1214" t="str">
        <f t="shared" si="18"/>
        <v/>
      </c>
    </row>
    <row r="1215" spans="1:11" ht="14.4" customHeight="1" thickTop="1">
      <c r="A1215" s="130"/>
      <c r="B1215" s="130"/>
      <c r="C1215" s="130"/>
      <c r="D1215" s="130"/>
      <c r="E1215" s="130"/>
      <c r="F1215" s="130"/>
      <c r="G1215" s="130"/>
      <c r="H1215" s="130"/>
      <c r="I1215" s="130"/>
      <c r="J1215" s="130"/>
      <c r="K1215" t="str">
        <f t="shared" si="18"/>
        <v>FALSO</v>
      </c>
    </row>
    <row r="1216" spans="1:11">
      <c r="A1216" s="110" t="s">
        <v>1110</v>
      </c>
      <c r="B1216" s="111" t="s">
        <v>3</v>
      </c>
      <c r="C1216" s="110" t="s">
        <v>4</v>
      </c>
      <c r="D1216" s="110" t="s">
        <v>5</v>
      </c>
      <c r="E1216" s="307" t="s">
        <v>373</v>
      </c>
      <c r="F1216" s="307"/>
      <c r="G1216" s="112" t="s">
        <v>6</v>
      </c>
      <c r="H1216" s="111" t="s">
        <v>7</v>
      </c>
      <c r="I1216" s="111" t="s">
        <v>8</v>
      </c>
      <c r="J1216" s="111" t="s">
        <v>9</v>
      </c>
      <c r="K1216" t="str">
        <f t="shared" si="18"/>
        <v/>
      </c>
    </row>
    <row r="1217" spans="1:11" ht="26.4" customHeight="1">
      <c r="A1217" s="113" t="s">
        <v>374</v>
      </c>
      <c r="B1217" s="133" t="s">
        <v>127</v>
      </c>
      <c r="C1217" s="113" t="s">
        <v>14</v>
      </c>
      <c r="D1217" s="113" t="s">
        <v>128</v>
      </c>
      <c r="E1217" s="306" t="s">
        <v>1501</v>
      </c>
      <c r="F1217" s="306"/>
      <c r="G1217" s="114" t="s">
        <v>16</v>
      </c>
      <c r="H1217" s="115">
        <v>1</v>
      </c>
      <c r="I1217" s="116">
        <v>13.39</v>
      </c>
      <c r="J1217" s="116">
        <v>13.39</v>
      </c>
      <c r="K1217" t="str">
        <f t="shared" si="18"/>
        <v/>
      </c>
    </row>
    <row r="1218" spans="1:11" ht="14.4" customHeight="1">
      <c r="A1218" s="117" t="s">
        <v>375</v>
      </c>
      <c r="B1218" s="134" t="s">
        <v>608</v>
      </c>
      <c r="C1218" s="117" t="s">
        <v>14</v>
      </c>
      <c r="D1218" s="117" t="s">
        <v>609</v>
      </c>
      <c r="E1218" s="303" t="s">
        <v>1365</v>
      </c>
      <c r="F1218" s="303"/>
      <c r="G1218" s="118" t="s">
        <v>378</v>
      </c>
      <c r="H1218" s="119">
        <v>0.15859999999999999</v>
      </c>
      <c r="I1218" s="120">
        <v>27.8</v>
      </c>
      <c r="J1218" s="120">
        <v>4.4000000000000004</v>
      </c>
      <c r="K1218" t="str">
        <f t="shared" si="18"/>
        <v/>
      </c>
    </row>
    <row r="1219" spans="1:11" ht="26.4" customHeight="1">
      <c r="A1219" s="117" t="s">
        <v>375</v>
      </c>
      <c r="B1219" s="134" t="s">
        <v>606</v>
      </c>
      <c r="C1219" s="117" t="s">
        <v>14</v>
      </c>
      <c r="D1219" s="117" t="s">
        <v>607</v>
      </c>
      <c r="E1219" s="303" t="s">
        <v>1365</v>
      </c>
      <c r="F1219" s="303"/>
      <c r="G1219" s="118" t="s">
        <v>378</v>
      </c>
      <c r="H1219" s="119">
        <v>0.15859999999999999</v>
      </c>
      <c r="I1219" s="120">
        <v>23.38</v>
      </c>
      <c r="J1219" s="120">
        <v>3.7</v>
      </c>
      <c r="K1219" t="str">
        <f t="shared" si="18"/>
        <v/>
      </c>
    </row>
    <row r="1220" spans="1:11">
      <c r="A1220" s="121" t="s">
        <v>383</v>
      </c>
      <c r="B1220" s="135" t="s">
        <v>610</v>
      </c>
      <c r="C1220" s="121" t="s">
        <v>14</v>
      </c>
      <c r="D1220" s="121" t="s">
        <v>611</v>
      </c>
      <c r="E1220" s="304" t="s">
        <v>386</v>
      </c>
      <c r="F1220" s="304"/>
      <c r="G1220" s="122" t="s">
        <v>77</v>
      </c>
      <c r="H1220" s="123">
        <v>3.6999999999999998E-2</v>
      </c>
      <c r="I1220" s="124">
        <v>1.97</v>
      </c>
      <c r="J1220" s="124">
        <v>7.0000000000000007E-2</v>
      </c>
      <c r="K1220" t="str">
        <f t="shared" si="18"/>
        <v/>
      </c>
    </row>
    <row r="1221" spans="1:11">
      <c r="A1221" s="121" t="s">
        <v>383</v>
      </c>
      <c r="B1221" s="135" t="s">
        <v>614</v>
      </c>
      <c r="C1221" s="121" t="s">
        <v>14</v>
      </c>
      <c r="D1221" s="121" t="s">
        <v>615</v>
      </c>
      <c r="E1221" s="304" t="s">
        <v>386</v>
      </c>
      <c r="F1221" s="304"/>
      <c r="G1221" s="122" t="s">
        <v>16</v>
      </c>
      <c r="H1221" s="123">
        <v>1.0492999999999999</v>
      </c>
      <c r="I1221" s="124">
        <v>4.9800000000000004</v>
      </c>
      <c r="J1221" s="124">
        <v>5.22</v>
      </c>
      <c r="K1221" t="str">
        <f t="shared" si="18"/>
        <v/>
      </c>
    </row>
    <row r="1222" spans="1:11" ht="27" customHeight="1">
      <c r="A1222" s="125"/>
      <c r="B1222" s="125"/>
      <c r="C1222" s="125"/>
      <c r="D1222" s="125"/>
      <c r="E1222" s="125" t="s">
        <v>982</v>
      </c>
      <c r="F1222" s="126">
        <v>5.2</v>
      </c>
      <c r="G1222" s="125" t="s">
        <v>983</v>
      </c>
      <c r="H1222" s="126">
        <v>0</v>
      </c>
      <c r="I1222" s="125" t="s">
        <v>393</v>
      </c>
      <c r="J1222" s="126">
        <v>5.2</v>
      </c>
      <c r="K1222" t="str">
        <f t="shared" si="18"/>
        <v/>
      </c>
    </row>
    <row r="1223" spans="1:11" ht="26.4" customHeight="1">
      <c r="A1223" s="125"/>
      <c r="B1223" s="125"/>
      <c r="C1223" s="125"/>
      <c r="D1223" s="125"/>
      <c r="E1223" s="125" t="s">
        <v>984</v>
      </c>
      <c r="F1223" s="126">
        <v>3.3</v>
      </c>
      <c r="G1223" s="125"/>
      <c r="H1223" s="305" t="s">
        <v>985</v>
      </c>
      <c r="I1223" s="305"/>
      <c r="J1223" s="126">
        <v>16.690000000000001</v>
      </c>
      <c r="K1223" t="str">
        <f t="shared" si="18"/>
        <v/>
      </c>
    </row>
    <row r="1224" spans="1:11" ht="14.4" customHeight="1" thickBot="1">
      <c r="A1224" s="127"/>
      <c r="B1224" s="127"/>
      <c r="C1224" s="127"/>
      <c r="D1224" s="127"/>
      <c r="E1224" s="127"/>
      <c r="F1224" s="127"/>
      <c r="G1224" s="127" t="s">
        <v>986</v>
      </c>
      <c r="H1224" s="128" t="s">
        <v>1503</v>
      </c>
      <c r="I1224" s="127" t="s">
        <v>394</v>
      </c>
      <c r="J1224" s="129">
        <v>5269.87</v>
      </c>
      <c r="K1224" t="str">
        <f t="shared" si="18"/>
        <v/>
      </c>
    </row>
    <row r="1225" spans="1:11" ht="14.4" customHeight="1" thickTop="1">
      <c r="A1225" s="130"/>
      <c r="B1225" s="130"/>
      <c r="C1225" s="130"/>
      <c r="D1225" s="130"/>
      <c r="E1225" s="130"/>
      <c r="F1225" s="130"/>
      <c r="G1225" s="130"/>
      <c r="H1225" s="130"/>
      <c r="I1225" s="130"/>
      <c r="J1225" s="130"/>
      <c r="K1225" t="str">
        <f t="shared" si="18"/>
        <v>FALSO</v>
      </c>
    </row>
    <row r="1226" spans="1:11">
      <c r="A1226" s="110" t="s">
        <v>1111</v>
      </c>
      <c r="B1226" s="111" t="s">
        <v>3</v>
      </c>
      <c r="C1226" s="110" t="s">
        <v>4</v>
      </c>
      <c r="D1226" s="110" t="s">
        <v>5</v>
      </c>
      <c r="E1226" s="307" t="s">
        <v>373</v>
      </c>
      <c r="F1226" s="307"/>
      <c r="G1226" s="112" t="s">
        <v>6</v>
      </c>
      <c r="H1226" s="111" t="s">
        <v>7</v>
      </c>
      <c r="I1226" s="111" t="s">
        <v>8</v>
      </c>
      <c r="J1226" s="111" t="s">
        <v>9</v>
      </c>
      <c r="K1226" t="str">
        <f t="shared" si="18"/>
        <v/>
      </c>
    </row>
    <row r="1227" spans="1:11" ht="26.4" customHeight="1">
      <c r="A1227" s="113" t="s">
        <v>374</v>
      </c>
      <c r="B1227" s="133" t="s">
        <v>129</v>
      </c>
      <c r="C1227" s="113" t="s">
        <v>14</v>
      </c>
      <c r="D1227" s="113" t="s">
        <v>130</v>
      </c>
      <c r="E1227" s="306" t="s">
        <v>1501</v>
      </c>
      <c r="F1227" s="306"/>
      <c r="G1227" s="114" t="s">
        <v>16</v>
      </c>
      <c r="H1227" s="115">
        <v>1</v>
      </c>
      <c r="I1227" s="116">
        <v>21.02</v>
      </c>
      <c r="J1227" s="116">
        <v>21.02</v>
      </c>
      <c r="K1227" t="str">
        <f t="shared" si="18"/>
        <v/>
      </c>
    </row>
    <row r="1228" spans="1:11" ht="26.4" customHeight="1">
      <c r="A1228" s="117" t="s">
        <v>375</v>
      </c>
      <c r="B1228" s="134" t="s">
        <v>606</v>
      </c>
      <c r="C1228" s="117" t="s">
        <v>14</v>
      </c>
      <c r="D1228" s="117" t="s">
        <v>607</v>
      </c>
      <c r="E1228" s="303" t="s">
        <v>1365</v>
      </c>
      <c r="F1228" s="303"/>
      <c r="G1228" s="118" t="s">
        <v>378</v>
      </c>
      <c r="H1228" s="119">
        <v>0.18909999999999999</v>
      </c>
      <c r="I1228" s="120">
        <v>23.38</v>
      </c>
      <c r="J1228" s="120">
        <v>4.42</v>
      </c>
      <c r="K1228" t="str">
        <f t="shared" si="18"/>
        <v/>
      </c>
    </row>
    <row r="1229" spans="1:11" ht="14.4" customHeight="1">
      <c r="A1229" s="117" t="s">
        <v>375</v>
      </c>
      <c r="B1229" s="134" t="s">
        <v>608</v>
      </c>
      <c r="C1229" s="117" t="s">
        <v>14</v>
      </c>
      <c r="D1229" s="117" t="s">
        <v>609</v>
      </c>
      <c r="E1229" s="303" t="s">
        <v>1365</v>
      </c>
      <c r="F1229" s="303"/>
      <c r="G1229" s="118" t="s">
        <v>378</v>
      </c>
      <c r="H1229" s="119">
        <v>0.18909999999999999</v>
      </c>
      <c r="I1229" s="120">
        <v>27.8</v>
      </c>
      <c r="J1229" s="120">
        <v>5.25</v>
      </c>
      <c r="K1229" t="str">
        <f t="shared" si="18"/>
        <v/>
      </c>
    </row>
    <row r="1230" spans="1:11">
      <c r="A1230" s="121" t="s">
        <v>383</v>
      </c>
      <c r="B1230" s="135" t="s">
        <v>610</v>
      </c>
      <c r="C1230" s="121" t="s">
        <v>14</v>
      </c>
      <c r="D1230" s="121" t="s">
        <v>611</v>
      </c>
      <c r="E1230" s="304" t="s">
        <v>386</v>
      </c>
      <c r="F1230" s="304"/>
      <c r="G1230" s="122" t="s">
        <v>77</v>
      </c>
      <c r="H1230" s="123">
        <v>4.41E-2</v>
      </c>
      <c r="I1230" s="124">
        <v>1.97</v>
      </c>
      <c r="J1230" s="124">
        <v>0.08</v>
      </c>
      <c r="K1230" t="str">
        <f t="shared" si="18"/>
        <v/>
      </c>
    </row>
    <row r="1231" spans="1:11">
      <c r="A1231" s="121" t="s">
        <v>383</v>
      </c>
      <c r="B1231" s="135" t="s">
        <v>616</v>
      </c>
      <c r="C1231" s="121" t="s">
        <v>14</v>
      </c>
      <c r="D1231" s="121" t="s">
        <v>617</v>
      </c>
      <c r="E1231" s="304" t="s">
        <v>386</v>
      </c>
      <c r="F1231" s="304"/>
      <c r="G1231" s="122" t="s">
        <v>16</v>
      </c>
      <c r="H1231" s="123">
        <v>1.0492999999999999</v>
      </c>
      <c r="I1231" s="124">
        <v>10.75</v>
      </c>
      <c r="J1231" s="124">
        <v>11.27</v>
      </c>
      <c r="K1231" t="str">
        <f t="shared" si="18"/>
        <v/>
      </c>
    </row>
    <row r="1232" spans="1:11" ht="26.4" customHeight="1">
      <c r="A1232" s="125"/>
      <c r="B1232" s="125"/>
      <c r="C1232" s="125"/>
      <c r="D1232" s="125"/>
      <c r="E1232" s="125" t="s">
        <v>982</v>
      </c>
      <c r="F1232" s="126">
        <v>6.19</v>
      </c>
      <c r="G1232" s="125" t="s">
        <v>983</v>
      </c>
      <c r="H1232" s="126">
        <v>0</v>
      </c>
      <c r="I1232" s="125" t="s">
        <v>393</v>
      </c>
      <c r="J1232" s="126">
        <v>6.19</v>
      </c>
      <c r="K1232" t="str">
        <f t="shared" ref="K1232:K1295" si="19">IF(J1232=0,"FALSO","")</f>
        <v/>
      </c>
    </row>
    <row r="1233" spans="1:11" ht="14.4" customHeight="1">
      <c r="A1233" s="125"/>
      <c r="B1233" s="125"/>
      <c r="C1233" s="125"/>
      <c r="D1233" s="125"/>
      <c r="E1233" s="125" t="s">
        <v>984</v>
      </c>
      <c r="F1233" s="126">
        <v>5.18</v>
      </c>
      <c r="G1233" s="125"/>
      <c r="H1233" s="305" t="s">
        <v>985</v>
      </c>
      <c r="I1233" s="305"/>
      <c r="J1233" s="126">
        <v>26.2</v>
      </c>
      <c r="K1233" t="str">
        <f t="shared" si="19"/>
        <v/>
      </c>
    </row>
    <row r="1234" spans="1:11" ht="27" customHeight="1" thickBot="1">
      <c r="A1234" s="127"/>
      <c r="B1234" s="127"/>
      <c r="C1234" s="127"/>
      <c r="D1234" s="127"/>
      <c r="E1234" s="127"/>
      <c r="F1234" s="127"/>
      <c r="G1234" s="127" t="s">
        <v>986</v>
      </c>
      <c r="H1234" s="128" t="s">
        <v>1529</v>
      </c>
      <c r="I1234" s="127" t="s">
        <v>394</v>
      </c>
      <c r="J1234" s="129">
        <v>6196.3</v>
      </c>
      <c r="K1234" t="str">
        <f t="shared" si="19"/>
        <v/>
      </c>
    </row>
    <row r="1235" spans="1:11" ht="15" thickTop="1">
      <c r="A1235" s="130"/>
      <c r="B1235" s="130"/>
      <c r="C1235" s="130"/>
      <c r="D1235" s="130"/>
      <c r="E1235" s="130"/>
      <c r="F1235" s="130"/>
      <c r="G1235" s="130"/>
      <c r="H1235" s="130"/>
      <c r="I1235" s="130"/>
      <c r="J1235" s="130"/>
      <c r="K1235" t="str">
        <f t="shared" si="19"/>
        <v>FALSO</v>
      </c>
    </row>
    <row r="1236" spans="1:11">
      <c r="A1236" s="110" t="s">
        <v>1112</v>
      </c>
      <c r="B1236" s="111" t="s">
        <v>3</v>
      </c>
      <c r="C1236" s="110" t="s">
        <v>4</v>
      </c>
      <c r="D1236" s="110" t="s">
        <v>5</v>
      </c>
      <c r="E1236" s="307" t="s">
        <v>373</v>
      </c>
      <c r="F1236" s="307"/>
      <c r="G1236" s="112" t="s">
        <v>6</v>
      </c>
      <c r="H1236" s="111" t="s">
        <v>7</v>
      </c>
      <c r="I1236" s="111" t="s">
        <v>8</v>
      </c>
      <c r="J1236" s="111" t="s">
        <v>9</v>
      </c>
      <c r="K1236" t="str">
        <f t="shared" si="19"/>
        <v/>
      </c>
    </row>
    <row r="1237" spans="1:11" ht="26.4" customHeight="1">
      <c r="A1237" s="113" t="s">
        <v>374</v>
      </c>
      <c r="B1237" s="133" t="s">
        <v>131</v>
      </c>
      <c r="C1237" s="113" t="s">
        <v>14</v>
      </c>
      <c r="D1237" s="113" t="s">
        <v>132</v>
      </c>
      <c r="E1237" s="306" t="s">
        <v>1501</v>
      </c>
      <c r="F1237" s="306"/>
      <c r="G1237" s="114" t="s">
        <v>16</v>
      </c>
      <c r="H1237" s="115">
        <v>1</v>
      </c>
      <c r="I1237" s="116">
        <v>29.21</v>
      </c>
      <c r="J1237" s="116">
        <v>29.21</v>
      </c>
      <c r="K1237" t="str">
        <f t="shared" si="19"/>
        <v/>
      </c>
    </row>
    <row r="1238" spans="1:11" ht="26.4" customHeight="1">
      <c r="A1238" s="117" t="s">
        <v>375</v>
      </c>
      <c r="B1238" s="134" t="s">
        <v>608</v>
      </c>
      <c r="C1238" s="117" t="s">
        <v>14</v>
      </c>
      <c r="D1238" s="117" t="s">
        <v>609</v>
      </c>
      <c r="E1238" s="303" t="s">
        <v>1365</v>
      </c>
      <c r="F1238" s="303"/>
      <c r="G1238" s="118" t="s">
        <v>378</v>
      </c>
      <c r="H1238" s="119">
        <v>0.224</v>
      </c>
      <c r="I1238" s="120">
        <v>27.8</v>
      </c>
      <c r="J1238" s="120">
        <v>6.22</v>
      </c>
      <c r="K1238" t="str">
        <f t="shared" si="19"/>
        <v/>
      </c>
    </row>
    <row r="1239" spans="1:11" ht="14.4" customHeight="1">
      <c r="A1239" s="117" t="s">
        <v>375</v>
      </c>
      <c r="B1239" s="134" t="s">
        <v>606</v>
      </c>
      <c r="C1239" s="117" t="s">
        <v>14</v>
      </c>
      <c r="D1239" s="117" t="s">
        <v>607</v>
      </c>
      <c r="E1239" s="303" t="s">
        <v>1365</v>
      </c>
      <c r="F1239" s="303"/>
      <c r="G1239" s="118" t="s">
        <v>378</v>
      </c>
      <c r="H1239" s="119">
        <v>0.224</v>
      </c>
      <c r="I1239" s="120">
        <v>23.38</v>
      </c>
      <c r="J1239" s="120">
        <v>5.23</v>
      </c>
      <c r="K1239" t="str">
        <f t="shared" si="19"/>
        <v/>
      </c>
    </row>
    <row r="1240" spans="1:11" ht="26.4" customHeight="1">
      <c r="A1240" s="121" t="s">
        <v>383</v>
      </c>
      <c r="B1240" s="135" t="s">
        <v>618</v>
      </c>
      <c r="C1240" s="121" t="s">
        <v>14</v>
      </c>
      <c r="D1240" s="121" t="s">
        <v>619</v>
      </c>
      <c r="E1240" s="304" t="s">
        <v>386</v>
      </c>
      <c r="F1240" s="304"/>
      <c r="G1240" s="122" t="s">
        <v>16</v>
      </c>
      <c r="H1240" s="123">
        <v>1.0492999999999999</v>
      </c>
      <c r="I1240" s="124">
        <v>16.88</v>
      </c>
      <c r="J1240" s="124">
        <v>17.71</v>
      </c>
      <c r="K1240" t="str">
        <f t="shared" si="19"/>
        <v/>
      </c>
    </row>
    <row r="1241" spans="1:11">
      <c r="A1241" s="121" t="s">
        <v>383</v>
      </c>
      <c r="B1241" s="135" t="s">
        <v>610</v>
      </c>
      <c r="C1241" s="121" t="s">
        <v>14</v>
      </c>
      <c r="D1241" s="121" t="s">
        <v>611</v>
      </c>
      <c r="E1241" s="304" t="s">
        <v>386</v>
      </c>
      <c r="F1241" s="304"/>
      <c r="G1241" s="122" t="s">
        <v>77</v>
      </c>
      <c r="H1241" s="123">
        <v>2.6100000000000002E-2</v>
      </c>
      <c r="I1241" s="124">
        <v>1.97</v>
      </c>
      <c r="J1241" s="124">
        <v>0.05</v>
      </c>
      <c r="K1241" t="str">
        <f t="shared" si="19"/>
        <v/>
      </c>
    </row>
    <row r="1242" spans="1:11" ht="26.4" customHeight="1">
      <c r="A1242" s="125"/>
      <c r="B1242" s="125"/>
      <c r="C1242" s="125"/>
      <c r="D1242" s="125"/>
      <c r="E1242" s="125" t="s">
        <v>982</v>
      </c>
      <c r="F1242" s="126">
        <v>7.33</v>
      </c>
      <c r="G1242" s="125" t="s">
        <v>983</v>
      </c>
      <c r="H1242" s="126">
        <v>0</v>
      </c>
      <c r="I1242" s="125" t="s">
        <v>393</v>
      </c>
      <c r="J1242" s="126">
        <v>7.33</v>
      </c>
      <c r="K1242" t="str">
        <f t="shared" si="19"/>
        <v/>
      </c>
    </row>
    <row r="1243" spans="1:11" ht="26.4" customHeight="1">
      <c r="A1243" s="125"/>
      <c r="B1243" s="125"/>
      <c r="C1243" s="125"/>
      <c r="D1243" s="125"/>
      <c r="E1243" s="125" t="s">
        <v>984</v>
      </c>
      <c r="F1243" s="126">
        <v>7.2</v>
      </c>
      <c r="G1243" s="125"/>
      <c r="H1243" s="305" t="s">
        <v>985</v>
      </c>
      <c r="I1243" s="305"/>
      <c r="J1243" s="126">
        <v>36.409999999999997</v>
      </c>
      <c r="K1243" t="str">
        <f t="shared" si="19"/>
        <v/>
      </c>
    </row>
    <row r="1244" spans="1:11" ht="14.4" customHeight="1" thickBot="1">
      <c r="A1244" s="127"/>
      <c r="B1244" s="127"/>
      <c r="C1244" s="127"/>
      <c r="D1244" s="127"/>
      <c r="E1244" s="127"/>
      <c r="F1244" s="127"/>
      <c r="G1244" s="127" t="s">
        <v>986</v>
      </c>
      <c r="H1244" s="128" t="s">
        <v>1530</v>
      </c>
      <c r="I1244" s="127" t="s">
        <v>394</v>
      </c>
      <c r="J1244" s="129">
        <v>22874.58</v>
      </c>
      <c r="K1244" t="str">
        <f t="shared" si="19"/>
        <v/>
      </c>
    </row>
    <row r="1245" spans="1:11" ht="15" thickTop="1">
      <c r="A1245" s="130"/>
      <c r="B1245" s="130"/>
      <c r="C1245" s="130"/>
      <c r="D1245" s="130"/>
      <c r="E1245" s="130"/>
      <c r="F1245" s="130"/>
      <c r="G1245" s="130"/>
      <c r="H1245" s="130"/>
      <c r="I1245" s="130"/>
      <c r="J1245" s="130"/>
      <c r="K1245" t="str">
        <f t="shared" si="19"/>
        <v>FALSO</v>
      </c>
    </row>
    <row r="1246" spans="1:11">
      <c r="A1246" s="110" t="s">
        <v>1113</v>
      </c>
      <c r="B1246" s="111" t="s">
        <v>3</v>
      </c>
      <c r="C1246" s="110" t="s">
        <v>4</v>
      </c>
      <c r="D1246" s="110" t="s">
        <v>5</v>
      </c>
      <c r="E1246" s="307" t="s">
        <v>373</v>
      </c>
      <c r="F1246" s="307"/>
      <c r="G1246" s="112" t="s">
        <v>6</v>
      </c>
      <c r="H1246" s="111" t="s">
        <v>7</v>
      </c>
      <c r="I1246" s="111" t="s">
        <v>8</v>
      </c>
      <c r="J1246" s="111" t="s">
        <v>9</v>
      </c>
      <c r="K1246" t="str">
        <f t="shared" si="19"/>
        <v/>
      </c>
    </row>
    <row r="1247" spans="1:11" ht="26.4" customHeight="1">
      <c r="A1247" s="113" t="s">
        <v>374</v>
      </c>
      <c r="B1247" s="133" t="s">
        <v>133</v>
      </c>
      <c r="C1247" s="113" t="s">
        <v>14</v>
      </c>
      <c r="D1247" s="113" t="s">
        <v>134</v>
      </c>
      <c r="E1247" s="306" t="s">
        <v>1501</v>
      </c>
      <c r="F1247" s="306"/>
      <c r="G1247" s="114" t="s">
        <v>77</v>
      </c>
      <c r="H1247" s="115">
        <v>1</v>
      </c>
      <c r="I1247" s="116">
        <v>6.53</v>
      </c>
      <c r="J1247" s="116">
        <v>6.53</v>
      </c>
      <c r="K1247" t="str">
        <f t="shared" si="19"/>
        <v/>
      </c>
    </row>
    <row r="1248" spans="1:11" ht="39.6" customHeight="1">
      <c r="A1248" s="117" t="s">
        <v>375</v>
      </c>
      <c r="B1248" s="134" t="s">
        <v>608</v>
      </c>
      <c r="C1248" s="117" t="s">
        <v>14</v>
      </c>
      <c r="D1248" s="117" t="s">
        <v>609</v>
      </c>
      <c r="E1248" s="303" t="s">
        <v>1365</v>
      </c>
      <c r="F1248" s="303"/>
      <c r="G1248" s="118" t="s">
        <v>378</v>
      </c>
      <c r="H1248" s="119">
        <v>9.4399999999999998E-2</v>
      </c>
      <c r="I1248" s="120">
        <v>27.8</v>
      </c>
      <c r="J1248" s="120">
        <v>2.62</v>
      </c>
      <c r="K1248" t="str">
        <f t="shared" si="19"/>
        <v/>
      </c>
    </row>
    <row r="1249" spans="1:11" ht="26.4" customHeight="1">
      <c r="A1249" s="117" t="s">
        <v>375</v>
      </c>
      <c r="B1249" s="134" t="s">
        <v>606</v>
      </c>
      <c r="C1249" s="117" t="s">
        <v>14</v>
      </c>
      <c r="D1249" s="117" t="s">
        <v>607</v>
      </c>
      <c r="E1249" s="303" t="s">
        <v>1365</v>
      </c>
      <c r="F1249" s="303"/>
      <c r="G1249" s="118" t="s">
        <v>378</v>
      </c>
      <c r="H1249" s="119">
        <v>9.4399999999999998E-2</v>
      </c>
      <c r="I1249" s="120">
        <v>23.38</v>
      </c>
      <c r="J1249" s="120">
        <v>2.2000000000000002</v>
      </c>
      <c r="K1249" t="str">
        <f t="shared" si="19"/>
        <v/>
      </c>
    </row>
    <row r="1250" spans="1:11" ht="14.4" customHeight="1">
      <c r="A1250" s="121" t="s">
        <v>383</v>
      </c>
      <c r="B1250" s="135" t="s">
        <v>622</v>
      </c>
      <c r="C1250" s="121" t="s">
        <v>14</v>
      </c>
      <c r="D1250" s="121" t="s">
        <v>623</v>
      </c>
      <c r="E1250" s="304" t="s">
        <v>386</v>
      </c>
      <c r="F1250" s="304"/>
      <c r="G1250" s="122" t="s">
        <v>77</v>
      </c>
      <c r="H1250" s="123">
        <v>1</v>
      </c>
      <c r="I1250" s="124">
        <v>0.71</v>
      </c>
      <c r="J1250" s="124">
        <v>0.71</v>
      </c>
      <c r="K1250" t="str">
        <f t="shared" si="19"/>
        <v/>
      </c>
    </row>
    <row r="1251" spans="1:11">
      <c r="A1251" s="121" t="s">
        <v>383</v>
      </c>
      <c r="B1251" s="135" t="s">
        <v>610</v>
      </c>
      <c r="C1251" s="121" t="s">
        <v>14</v>
      </c>
      <c r="D1251" s="121" t="s">
        <v>611</v>
      </c>
      <c r="E1251" s="304" t="s">
        <v>386</v>
      </c>
      <c r="F1251" s="304"/>
      <c r="G1251" s="122" t="s">
        <v>77</v>
      </c>
      <c r="H1251" s="123">
        <v>3.15E-2</v>
      </c>
      <c r="I1251" s="124">
        <v>1.97</v>
      </c>
      <c r="J1251" s="124">
        <v>0.06</v>
      </c>
      <c r="K1251" t="str">
        <f t="shared" si="19"/>
        <v/>
      </c>
    </row>
    <row r="1252" spans="1:11" ht="26.4" customHeight="1">
      <c r="A1252" s="121" t="s">
        <v>383</v>
      </c>
      <c r="B1252" s="135" t="s">
        <v>624</v>
      </c>
      <c r="C1252" s="121" t="s">
        <v>14</v>
      </c>
      <c r="D1252" s="121" t="s">
        <v>625</v>
      </c>
      <c r="E1252" s="304" t="s">
        <v>386</v>
      </c>
      <c r="F1252" s="304"/>
      <c r="G1252" s="122" t="s">
        <v>77</v>
      </c>
      <c r="H1252" s="123">
        <v>7.0000000000000001E-3</v>
      </c>
      <c r="I1252" s="124">
        <v>77.23</v>
      </c>
      <c r="J1252" s="124">
        <v>0.54</v>
      </c>
      <c r="K1252" t="str">
        <f t="shared" si="19"/>
        <v/>
      </c>
    </row>
    <row r="1253" spans="1:11" ht="14.4" customHeight="1">
      <c r="A1253" s="121" t="s">
        <v>383</v>
      </c>
      <c r="B1253" s="135" t="s">
        <v>620</v>
      </c>
      <c r="C1253" s="121" t="s">
        <v>14</v>
      </c>
      <c r="D1253" s="121" t="s">
        <v>621</v>
      </c>
      <c r="E1253" s="304" t="s">
        <v>386</v>
      </c>
      <c r="F1253" s="304"/>
      <c r="G1253" s="122" t="s">
        <v>77</v>
      </c>
      <c r="H1253" s="123">
        <v>5.8999999999999999E-3</v>
      </c>
      <c r="I1253" s="124">
        <v>68.17</v>
      </c>
      <c r="J1253" s="124">
        <v>0.4</v>
      </c>
      <c r="K1253" t="str">
        <f t="shared" si="19"/>
        <v/>
      </c>
    </row>
    <row r="1254" spans="1:11" ht="26.4" customHeight="1">
      <c r="A1254" s="125"/>
      <c r="B1254" s="125"/>
      <c r="C1254" s="125"/>
      <c r="D1254" s="125"/>
      <c r="E1254" s="125" t="s">
        <v>982</v>
      </c>
      <c r="F1254" s="126">
        <v>3.08</v>
      </c>
      <c r="G1254" s="125" t="s">
        <v>983</v>
      </c>
      <c r="H1254" s="126">
        <v>0</v>
      </c>
      <c r="I1254" s="125" t="s">
        <v>393</v>
      </c>
      <c r="J1254" s="126">
        <v>3.08</v>
      </c>
      <c r="K1254" t="str">
        <f t="shared" si="19"/>
        <v/>
      </c>
    </row>
    <row r="1255" spans="1:11" ht="26.4" customHeight="1">
      <c r="A1255" s="125"/>
      <c r="B1255" s="125"/>
      <c r="C1255" s="125"/>
      <c r="D1255" s="125"/>
      <c r="E1255" s="125" t="s">
        <v>984</v>
      </c>
      <c r="F1255" s="126">
        <v>1.61</v>
      </c>
      <c r="G1255" s="125"/>
      <c r="H1255" s="305" t="s">
        <v>985</v>
      </c>
      <c r="I1255" s="305"/>
      <c r="J1255" s="126">
        <v>8.14</v>
      </c>
      <c r="K1255" t="str">
        <f t="shared" si="19"/>
        <v/>
      </c>
    </row>
    <row r="1256" spans="1:11" ht="15" customHeight="1" thickBot="1">
      <c r="A1256" s="127"/>
      <c r="B1256" s="127"/>
      <c r="C1256" s="127"/>
      <c r="D1256" s="127"/>
      <c r="E1256" s="127"/>
      <c r="F1256" s="127"/>
      <c r="G1256" s="127" t="s">
        <v>986</v>
      </c>
      <c r="H1256" s="128" t="s">
        <v>1536</v>
      </c>
      <c r="I1256" s="127" t="s">
        <v>394</v>
      </c>
      <c r="J1256" s="129">
        <v>895.4</v>
      </c>
      <c r="K1256" t="str">
        <f t="shared" si="19"/>
        <v/>
      </c>
    </row>
    <row r="1257" spans="1:11" ht="26.4" customHeight="1" thickTop="1">
      <c r="A1257" s="130"/>
      <c r="B1257" s="130"/>
      <c r="C1257" s="130"/>
      <c r="D1257" s="130"/>
      <c r="E1257" s="130"/>
      <c r="F1257" s="130"/>
      <c r="G1257" s="130"/>
      <c r="H1257" s="130"/>
      <c r="I1257" s="130"/>
      <c r="J1257" s="130"/>
      <c r="K1257" t="str">
        <f t="shared" si="19"/>
        <v>FALSO</v>
      </c>
    </row>
    <row r="1258" spans="1:11" ht="26.4" customHeight="1">
      <c r="A1258" s="110" t="s">
        <v>1114</v>
      </c>
      <c r="B1258" s="111" t="s">
        <v>3</v>
      </c>
      <c r="C1258" s="110" t="s">
        <v>4</v>
      </c>
      <c r="D1258" s="110" t="s">
        <v>5</v>
      </c>
      <c r="E1258" s="307" t="s">
        <v>373</v>
      </c>
      <c r="F1258" s="307"/>
      <c r="G1258" s="112" t="s">
        <v>6</v>
      </c>
      <c r="H1258" s="111" t="s">
        <v>7</v>
      </c>
      <c r="I1258" s="111" t="s">
        <v>8</v>
      </c>
      <c r="J1258" s="111" t="s">
        <v>9</v>
      </c>
      <c r="K1258" t="str">
        <f t="shared" si="19"/>
        <v/>
      </c>
    </row>
    <row r="1259" spans="1:11" ht="39.6" customHeight="1">
      <c r="A1259" s="113" t="s">
        <v>374</v>
      </c>
      <c r="B1259" s="133" t="s">
        <v>135</v>
      </c>
      <c r="C1259" s="113" t="s">
        <v>14</v>
      </c>
      <c r="D1259" s="113" t="s">
        <v>136</v>
      </c>
      <c r="E1259" s="306" t="s">
        <v>1501</v>
      </c>
      <c r="F1259" s="306"/>
      <c r="G1259" s="114" t="s">
        <v>77</v>
      </c>
      <c r="H1259" s="115">
        <v>1</v>
      </c>
      <c r="I1259" s="116">
        <v>8.16</v>
      </c>
      <c r="J1259" s="116">
        <v>8.16</v>
      </c>
      <c r="K1259" t="str">
        <f t="shared" si="19"/>
        <v/>
      </c>
    </row>
    <row r="1260" spans="1:11" ht="26.4" customHeight="1">
      <c r="A1260" s="117" t="s">
        <v>375</v>
      </c>
      <c r="B1260" s="134" t="s">
        <v>606</v>
      </c>
      <c r="C1260" s="117" t="s">
        <v>14</v>
      </c>
      <c r="D1260" s="117" t="s">
        <v>607</v>
      </c>
      <c r="E1260" s="303" t="s">
        <v>1365</v>
      </c>
      <c r="F1260" s="303"/>
      <c r="G1260" s="118" t="s">
        <v>378</v>
      </c>
      <c r="H1260" s="119">
        <v>0.1111</v>
      </c>
      <c r="I1260" s="120">
        <v>23.38</v>
      </c>
      <c r="J1260" s="120">
        <v>2.59</v>
      </c>
      <c r="K1260" t="str">
        <f t="shared" si="19"/>
        <v/>
      </c>
    </row>
    <row r="1261" spans="1:11" ht="14.4" customHeight="1">
      <c r="A1261" s="117" t="s">
        <v>375</v>
      </c>
      <c r="B1261" s="134" t="s">
        <v>608</v>
      </c>
      <c r="C1261" s="117" t="s">
        <v>14</v>
      </c>
      <c r="D1261" s="117" t="s">
        <v>609</v>
      </c>
      <c r="E1261" s="303" t="s">
        <v>1365</v>
      </c>
      <c r="F1261" s="303"/>
      <c r="G1261" s="118" t="s">
        <v>378</v>
      </c>
      <c r="H1261" s="119">
        <v>0.1111</v>
      </c>
      <c r="I1261" s="120">
        <v>27.8</v>
      </c>
      <c r="J1261" s="120">
        <v>3.08</v>
      </c>
      <c r="K1261" t="str">
        <f t="shared" si="19"/>
        <v/>
      </c>
    </row>
    <row r="1262" spans="1:11">
      <c r="A1262" s="121" t="s">
        <v>383</v>
      </c>
      <c r="B1262" s="135" t="s">
        <v>610</v>
      </c>
      <c r="C1262" s="121" t="s">
        <v>14</v>
      </c>
      <c r="D1262" s="121" t="s">
        <v>611</v>
      </c>
      <c r="E1262" s="304" t="s">
        <v>386</v>
      </c>
      <c r="F1262" s="304"/>
      <c r="G1262" s="122" t="s">
        <v>77</v>
      </c>
      <c r="H1262" s="123">
        <v>3.7100000000000001E-2</v>
      </c>
      <c r="I1262" s="124">
        <v>1.97</v>
      </c>
      <c r="J1262" s="124">
        <v>7.0000000000000007E-2</v>
      </c>
      <c r="K1262" t="str">
        <f t="shared" si="19"/>
        <v/>
      </c>
    </row>
    <row r="1263" spans="1:11" ht="26.4">
      <c r="A1263" s="121" t="s">
        <v>383</v>
      </c>
      <c r="B1263" s="135" t="s">
        <v>626</v>
      </c>
      <c r="C1263" s="121" t="s">
        <v>14</v>
      </c>
      <c r="D1263" s="121" t="s">
        <v>627</v>
      </c>
      <c r="E1263" s="304" t="s">
        <v>386</v>
      </c>
      <c r="F1263" s="304"/>
      <c r="G1263" s="122" t="s">
        <v>77</v>
      </c>
      <c r="H1263" s="123">
        <v>1</v>
      </c>
      <c r="I1263" s="124">
        <v>1.1399999999999999</v>
      </c>
      <c r="J1263" s="124">
        <v>1.1399999999999999</v>
      </c>
      <c r="K1263" t="str">
        <f t="shared" si="19"/>
        <v/>
      </c>
    </row>
    <row r="1264" spans="1:11" ht="26.4" customHeight="1">
      <c r="A1264" s="121" t="s">
        <v>383</v>
      </c>
      <c r="B1264" s="135" t="s">
        <v>624</v>
      </c>
      <c r="C1264" s="121" t="s">
        <v>14</v>
      </c>
      <c r="D1264" s="121" t="s">
        <v>625</v>
      </c>
      <c r="E1264" s="304" t="s">
        <v>386</v>
      </c>
      <c r="F1264" s="304"/>
      <c r="G1264" s="122" t="s">
        <v>77</v>
      </c>
      <c r="H1264" s="123">
        <v>9.4999999999999998E-3</v>
      </c>
      <c r="I1264" s="124">
        <v>77.23</v>
      </c>
      <c r="J1264" s="124">
        <v>0.73</v>
      </c>
      <c r="K1264" t="str">
        <f t="shared" si="19"/>
        <v/>
      </c>
    </row>
    <row r="1265" spans="1:11" ht="26.4" customHeight="1">
      <c r="A1265" s="121" t="s">
        <v>383</v>
      </c>
      <c r="B1265" s="135" t="s">
        <v>620</v>
      </c>
      <c r="C1265" s="121" t="s">
        <v>14</v>
      </c>
      <c r="D1265" s="121" t="s">
        <v>621</v>
      </c>
      <c r="E1265" s="304" t="s">
        <v>386</v>
      </c>
      <c r="F1265" s="304"/>
      <c r="G1265" s="122" t="s">
        <v>77</v>
      </c>
      <c r="H1265" s="123">
        <v>8.2000000000000007E-3</v>
      </c>
      <c r="I1265" s="124">
        <v>68.17</v>
      </c>
      <c r="J1265" s="124">
        <v>0.55000000000000004</v>
      </c>
      <c r="K1265" t="str">
        <f t="shared" si="19"/>
        <v/>
      </c>
    </row>
    <row r="1266" spans="1:11" ht="14.4" customHeight="1">
      <c r="A1266" s="125"/>
      <c r="B1266" s="125"/>
      <c r="C1266" s="125"/>
      <c r="D1266" s="125"/>
      <c r="E1266" s="125" t="s">
        <v>982</v>
      </c>
      <c r="F1266" s="126">
        <v>3.63</v>
      </c>
      <c r="G1266" s="125" t="s">
        <v>983</v>
      </c>
      <c r="H1266" s="126">
        <v>0</v>
      </c>
      <c r="I1266" s="125" t="s">
        <v>393</v>
      </c>
      <c r="J1266" s="126">
        <v>3.63</v>
      </c>
      <c r="K1266" t="str">
        <f t="shared" si="19"/>
        <v/>
      </c>
    </row>
    <row r="1267" spans="1:11" ht="27" customHeight="1">
      <c r="A1267" s="125"/>
      <c r="B1267" s="125"/>
      <c r="C1267" s="125"/>
      <c r="D1267" s="125"/>
      <c r="E1267" s="125" t="s">
        <v>984</v>
      </c>
      <c r="F1267" s="126">
        <v>2.0099999999999998</v>
      </c>
      <c r="G1267" s="125"/>
      <c r="H1267" s="305" t="s">
        <v>985</v>
      </c>
      <c r="I1267" s="305"/>
      <c r="J1267" s="126">
        <v>10.17</v>
      </c>
      <c r="K1267" t="str">
        <f t="shared" si="19"/>
        <v/>
      </c>
    </row>
    <row r="1268" spans="1:11" ht="15" customHeight="1" thickBot="1">
      <c r="A1268" s="127"/>
      <c r="B1268" s="127"/>
      <c r="C1268" s="127"/>
      <c r="D1268" s="127"/>
      <c r="E1268" s="127"/>
      <c r="F1268" s="127"/>
      <c r="G1268" s="127" t="s">
        <v>986</v>
      </c>
      <c r="H1268" s="128" t="s">
        <v>1537</v>
      </c>
      <c r="I1268" s="127" t="s">
        <v>394</v>
      </c>
      <c r="J1268" s="129">
        <v>1423.8</v>
      </c>
      <c r="K1268" t="str">
        <f t="shared" si="19"/>
        <v/>
      </c>
    </row>
    <row r="1269" spans="1:11" ht="26.4" customHeight="1" thickTop="1">
      <c r="A1269" s="130"/>
      <c r="B1269" s="130"/>
      <c r="C1269" s="130"/>
      <c r="D1269" s="130"/>
      <c r="E1269" s="130"/>
      <c r="F1269" s="130"/>
      <c r="G1269" s="130"/>
      <c r="H1269" s="130"/>
      <c r="I1269" s="130"/>
      <c r="J1269" s="130"/>
      <c r="K1269" t="str">
        <f t="shared" si="19"/>
        <v>FALSO</v>
      </c>
    </row>
    <row r="1270" spans="1:11" ht="39.6" customHeight="1">
      <c r="A1270" s="110" t="s">
        <v>1115</v>
      </c>
      <c r="B1270" s="111" t="s">
        <v>3</v>
      </c>
      <c r="C1270" s="110" t="s">
        <v>4</v>
      </c>
      <c r="D1270" s="110" t="s">
        <v>5</v>
      </c>
      <c r="E1270" s="307" t="s">
        <v>373</v>
      </c>
      <c r="F1270" s="307"/>
      <c r="G1270" s="112" t="s">
        <v>6</v>
      </c>
      <c r="H1270" s="111" t="s">
        <v>7</v>
      </c>
      <c r="I1270" s="111" t="s">
        <v>8</v>
      </c>
      <c r="J1270" s="111" t="s">
        <v>9</v>
      </c>
      <c r="K1270" t="str">
        <f t="shared" si="19"/>
        <v/>
      </c>
    </row>
    <row r="1271" spans="1:11" ht="14.4" customHeight="1">
      <c r="A1271" s="113" t="s">
        <v>374</v>
      </c>
      <c r="B1271" s="133" t="s">
        <v>137</v>
      </c>
      <c r="C1271" s="113" t="s">
        <v>14</v>
      </c>
      <c r="D1271" s="113" t="s">
        <v>138</v>
      </c>
      <c r="E1271" s="306" t="s">
        <v>1501</v>
      </c>
      <c r="F1271" s="306"/>
      <c r="G1271" s="114" t="s">
        <v>77</v>
      </c>
      <c r="H1271" s="115">
        <v>1</v>
      </c>
      <c r="I1271" s="116">
        <v>14.71</v>
      </c>
      <c r="J1271" s="116">
        <v>14.71</v>
      </c>
      <c r="K1271" t="str">
        <f t="shared" si="19"/>
        <v/>
      </c>
    </row>
    <row r="1272" spans="1:11" ht="26.4" customHeight="1">
      <c r="A1272" s="117" t="s">
        <v>375</v>
      </c>
      <c r="B1272" s="134" t="s">
        <v>608</v>
      </c>
      <c r="C1272" s="117" t="s">
        <v>14</v>
      </c>
      <c r="D1272" s="117" t="s">
        <v>609</v>
      </c>
      <c r="E1272" s="303" t="s">
        <v>1365</v>
      </c>
      <c r="F1272" s="303"/>
      <c r="G1272" s="118" t="s">
        <v>378</v>
      </c>
      <c r="H1272" s="119">
        <v>0.16880000000000001</v>
      </c>
      <c r="I1272" s="120">
        <v>27.8</v>
      </c>
      <c r="J1272" s="120">
        <v>4.6900000000000004</v>
      </c>
      <c r="K1272" t="str">
        <f t="shared" si="19"/>
        <v/>
      </c>
    </row>
    <row r="1273" spans="1:11" ht="26.4" customHeight="1">
      <c r="A1273" s="117" t="s">
        <v>375</v>
      </c>
      <c r="B1273" s="134" t="s">
        <v>606</v>
      </c>
      <c r="C1273" s="117" t="s">
        <v>14</v>
      </c>
      <c r="D1273" s="117" t="s">
        <v>607</v>
      </c>
      <c r="E1273" s="303" t="s">
        <v>1365</v>
      </c>
      <c r="F1273" s="303"/>
      <c r="G1273" s="118" t="s">
        <v>378</v>
      </c>
      <c r="H1273" s="119">
        <v>0.16880000000000001</v>
      </c>
      <c r="I1273" s="120">
        <v>23.38</v>
      </c>
      <c r="J1273" s="120">
        <v>3.94</v>
      </c>
      <c r="K1273" t="str">
        <f t="shared" si="19"/>
        <v/>
      </c>
    </row>
    <row r="1274" spans="1:11">
      <c r="A1274" s="121" t="s">
        <v>383</v>
      </c>
      <c r="B1274" s="135" t="s">
        <v>620</v>
      </c>
      <c r="C1274" s="121" t="s">
        <v>14</v>
      </c>
      <c r="D1274" s="121" t="s">
        <v>621</v>
      </c>
      <c r="E1274" s="304" t="s">
        <v>386</v>
      </c>
      <c r="F1274" s="304"/>
      <c r="G1274" s="122" t="s">
        <v>77</v>
      </c>
      <c r="H1274" s="123">
        <v>8.8000000000000005E-3</v>
      </c>
      <c r="I1274" s="124">
        <v>68.17</v>
      </c>
      <c r="J1274" s="124">
        <v>0.59</v>
      </c>
      <c r="K1274" t="str">
        <f t="shared" si="19"/>
        <v/>
      </c>
    </row>
    <row r="1275" spans="1:11">
      <c r="A1275" s="121" t="s">
        <v>383</v>
      </c>
      <c r="B1275" s="135" t="s">
        <v>624</v>
      </c>
      <c r="C1275" s="121" t="s">
        <v>14</v>
      </c>
      <c r="D1275" s="121" t="s">
        <v>625</v>
      </c>
      <c r="E1275" s="304" t="s">
        <v>386</v>
      </c>
      <c r="F1275" s="304"/>
      <c r="G1275" s="122" t="s">
        <v>77</v>
      </c>
      <c r="H1275" s="123">
        <v>1.0500000000000001E-2</v>
      </c>
      <c r="I1275" s="124">
        <v>77.23</v>
      </c>
      <c r="J1275" s="124">
        <v>0.81</v>
      </c>
      <c r="K1275" t="str">
        <f t="shared" si="19"/>
        <v/>
      </c>
    </row>
    <row r="1276" spans="1:11" ht="26.4" customHeight="1">
      <c r="A1276" s="121" t="s">
        <v>383</v>
      </c>
      <c r="B1276" s="135" t="s">
        <v>628</v>
      </c>
      <c r="C1276" s="121" t="s">
        <v>14</v>
      </c>
      <c r="D1276" s="121" t="s">
        <v>629</v>
      </c>
      <c r="E1276" s="304" t="s">
        <v>386</v>
      </c>
      <c r="F1276" s="304"/>
      <c r="G1276" s="122" t="s">
        <v>77</v>
      </c>
      <c r="H1276" s="123">
        <v>1</v>
      </c>
      <c r="I1276" s="124">
        <v>4.5999999999999996</v>
      </c>
      <c r="J1276" s="124">
        <v>4.5999999999999996</v>
      </c>
      <c r="K1276" t="str">
        <f t="shared" si="19"/>
        <v/>
      </c>
    </row>
    <row r="1277" spans="1:11" ht="26.4" customHeight="1">
      <c r="A1277" s="121" t="s">
        <v>383</v>
      </c>
      <c r="B1277" s="135" t="s">
        <v>610</v>
      </c>
      <c r="C1277" s="121" t="s">
        <v>14</v>
      </c>
      <c r="D1277" s="121" t="s">
        <v>611</v>
      </c>
      <c r="E1277" s="304" t="s">
        <v>386</v>
      </c>
      <c r="F1277" s="304"/>
      <c r="G1277" s="122" t="s">
        <v>77</v>
      </c>
      <c r="H1277" s="123">
        <v>4.3200000000000002E-2</v>
      </c>
      <c r="I1277" s="124">
        <v>1.97</v>
      </c>
      <c r="J1277" s="124">
        <v>0.08</v>
      </c>
      <c r="K1277" t="str">
        <f t="shared" si="19"/>
        <v/>
      </c>
    </row>
    <row r="1278" spans="1:11" ht="14.4" customHeight="1">
      <c r="A1278" s="125"/>
      <c r="B1278" s="125"/>
      <c r="C1278" s="125"/>
      <c r="D1278" s="125"/>
      <c r="E1278" s="125" t="s">
        <v>982</v>
      </c>
      <c r="F1278" s="126">
        <v>5.53</v>
      </c>
      <c r="G1278" s="125" t="s">
        <v>983</v>
      </c>
      <c r="H1278" s="126">
        <v>0</v>
      </c>
      <c r="I1278" s="125" t="s">
        <v>393</v>
      </c>
      <c r="J1278" s="126">
        <v>5.53</v>
      </c>
      <c r="K1278" t="str">
        <f t="shared" si="19"/>
        <v/>
      </c>
    </row>
    <row r="1279" spans="1:11" ht="14.4" customHeight="1">
      <c r="A1279" s="125"/>
      <c r="B1279" s="125"/>
      <c r="C1279" s="125"/>
      <c r="D1279" s="125"/>
      <c r="E1279" s="125" t="s">
        <v>984</v>
      </c>
      <c r="F1279" s="126">
        <v>3.63</v>
      </c>
      <c r="G1279" s="125"/>
      <c r="H1279" s="305" t="s">
        <v>985</v>
      </c>
      <c r="I1279" s="305"/>
      <c r="J1279" s="126">
        <v>18.34</v>
      </c>
      <c r="K1279" t="str">
        <f t="shared" si="19"/>
        <v/>
      </c>
    </row>
    <row r="1280" spans="1:11" ht="26.4" customHeight="1" thickBot="1">
      <c r="A1280" s="127"/>
      <c r="B1280" s="127"/>
      <c r="C1280" s="127"/>
      <c r="D1280" s="127"/>
      <c r="E1280" s="127"/>
      <c r="F1280" s="127"/>
      <c r="G1280" s="127" t="s">
        <v>986</v>
      </c>
      <c r="H1280" s="128" t="s">
        <v>1271</v>
      </c>
      <c r="I1280" s="127" t="s">
        <v>394</v>
      </c>
      <c r="J1280" s="129">
        <v>1100.4000000000001</v>
      </c>
      <c r="K1280" t="str">
        <f t="shared" si="19"/>
        <v/>
      </c>
    </row>
    <row r="1281" spans="1:11" ht="15" thickTop="1">
      <c r="A1281" s="130"/>
      <c r="B1281" s="130"/>
      <c r="C1281" s="130"/>
      <c r="D1281" s="130"/>
      <c r="E1281" s="130"/>
      <c r="F1281" s="130"/>
      <c r="G1281" s="130"/>
      <c r="H1281" s="130"/>
      <c r="I1281" s="130"/>
      <c r="J1281" s="130"/>
      <c r="K1281" t="str">
        <f t="shared" si="19"/>
        <v>FALSO</v>
      </c>
    </row>
    <row r="1282" spans="1:11">
      <c r="A1282" s="110" t="s">
        <v>1116</v>
      </c>
      <c r="B1282" s="111" t="s">
        <v>3</v>
      </c>
      <c r="C1282" s="110" t="s">
        <v>4</v>
      </c>
      <c r="D1282" s="110" t="s">
        <v>5</v>
      </c>
      <c r="E1282" s="307" t="s">
        <v>373</v>
      </c>
      <c r="F1282" s="307"/>
      <c r="G1282" s="112" t="s">
        <v>6</v>
      </c>
      <c r="H1282" s="111" t="s">
        <v>7</v>
      </c>
      <c r="I1282" s="111" t="s">
        <v>8</v>
      </c>
      <c r="J1282" s="111" t="s">
        <v>9</v>
      </c>
      <c r="K1282" t="str">
        <f t="shared" si="19"/>
        <v/>
      </c>
    </row>
    <row r="1283" spans="1:11" ht="26.4" customHeight="1">
      <c r="A1283" s="113" t="s">
        <v>374</v>
      </c>
      <c r="B1283" s="133" t="s">
        <v>139</v>
      </c>
      <c r="C1283" s="113" t="s">
        <v>14</v>
      </c>
      <c r="D1283" s="113" t="s">
        <v>140</v>
      </c>
      <c r="E1283" s="306" t="s">
        <v>1501</v>
      </c>
      <c r="F1283" s="306"/>
      <c r="G1283" s="114" t="s">
        <v>77</v>
      </c>
      <c r="H1283" s="115">
        <v>1</v>
      </c>
      <c r="I1283" s="116">
        <v>25.12</v>
      </c>
      <c r="J1283" s="116">
        <v>25.12</v>
      </c>
      <c r="K1283" t="str">
        <f t="shared" si="19"/>
        <v/>
      </c>
    </row>
    <row r="1284" spans="1:11" ht="14.4" customHeight="1">
      <c r="A1284" s="117" t="s">
        <v>375</v>
      </c>
      <c r="B1284" s="134" t="s">
        <v>608</v>
      </c>
      <c r="C1284" s="117" t="s">
        <v>14</v>
      </c>
      <c r="D1284" s="117" t="s">
        <v>609</v>
      </c>
      <c r="E1284" s="303" t="s">
        <v>1365</v>
      </c>
      <c r="F1284" s="303"/>
      <c r="G1284" s="118" t="s">
        <v>378</v>
      </c>
      <c r="H1284" s="119">
        <v>0.2361</v>
      </c>
      <c r="I1284" s="120">
        <v>27.8</v>
      </c>
      <c r="J1284" s="120">
        <v>6.56</v>
      </c>
      <c r="K1284" t="str">
        <f t="shared" si="19"/>
        <v/>
      </c>
    </row>
    <row r="1285" spans="1:11" ht="26.4" customHeight="1">
      <c r="A1285" s="117" t="s">
        <v>375</v>
      </c>
      <c r="B1285" s="134" t="s">
        <v>606</v>
      </c>
      <c r="C1285" s="117" t="s">
        <v>14</v>
      </c>
      <c r="D1285" s="117" t="s">
        <v>607</v>
      </c>
      <c r="E1285" s="303" t="s">
        <v>1365</v>
      </c>
      <c r="F1285" s="303"/>
      <c r="G1285" s="118" t="s">
        <v>378</v>
      </c>
      <c r="H1285" s="119">
        <v>0.2361</v>
      </c>
      <c r="I1285" s="120">
        <v>23.38</v>
      </c>
      <c r="J1285" s="120">
        <v>5.52</v>
      </c>
      <c r="K1285" t="str">
        <f t="shared" si="19"/>
        <v/>
      </c>
    </row>
    <row r="1286" spans="1:11">
      <c r="A1286" s="121" t="s">
        <v>383</v>
      </c>
      <c r="B1286" s="135" t="s">
        <v>610</v>
      </c>
      <c r="C1286" s="121" t="s">
        <v>14</v>
      </c>
      <c r="D1286" s="121" t="s">
        <v>611</v>
      </c>
      <c r="E1286" s="304" t="s">
        <v>386</v>
      </c>
      <c r="F1286" s="304"/>
      <c r="G1286" s="122" t="s">
        <v>77</v>
      </c>
      <c r="H1286" s="123">
        <v>6.0699999999999997E-2</v>
      </c>
      <c r="I1286" s="124">
        <v>1.97</v>
      </c>
      <c r="J1286" s="124">
        <v>0.11</v>
      </c>
      <c r="K1286" t="str">
        <f t="shared" si="19"/>
        <v/>
      </c>
    </row>
    <row r="1287" spans="1:11" ht="26.4">
      <c r="A1287" s="121" t="s">
        <v>383</v>
      </c>
      <c r="B1287" s="135" t="s">
        <v>630</v>
      </c>
      <c r="C1287" s="121" t="s">
        <v>14</v>
      </c>
      <c r="D1287" s="121" t="s">
        <v>631</v>
      </c>
      <c r="E1287" s="304" t="s">
        <v>386</v>
      </c>
      <c r="F1287" s="304"/>
      <c r="G1287" s="122" t="s">
        <v>77</v>
      </c>
      <c r="H1287" s="123">
        <v>1</v>
      </c>
      <c r="I1287" s="124">
        <v>10.4</v>
      </c>
      <c r="J1287" s="124">
        <v>10.4</v>
      </c>
      <c r="K1287" t="str">
        <f t="shared" si="19"/>
        <v/>
      </c>
    </row>
    <row r="1288" spans="1:11" ht="26.4" customHeight="1">
      <c r="A1288" s="121" t="s">
        <v>383</v>
      </c>
      <c r="B1288" s="135" t="s">
        <v>620</v>
      </c>
      <c r="C1288" s="121" t="s">
        <v>14</v>
      </c>
      <c r="D1288" s="121" t="s">
        <v>621</v>
      </c>
      <c r="E1288" s="304" t="s">
        <v>386</v>
      </c>
      <c r="F1288" s="304"/>
      <c r="G1288" s="122" t="s">
        <v>77</v>
      </c>
      <c r="H1288" s="123">
        <v>1.5900000000000001E-2</v>
      </c>
      <c r="I1288" s="124">
        <v>68.17</v>
      </c>
      <c r="J1288" s="124">
        <v>1.08</v>
      </c>
      <c r="K1288" t="str">
        <f t="shared" si="19"/>
        <v/>
      </c>
    </row>
    <row r="1289" spans="1:11" ht="14.4" customHeight="1">
      <c r="A1289" s="121" t="s">
        <v>383</v>
      </c>
      <c r="B1289" s="135" t="s">
        <v>624</v>
      </c>
      <c r="C1289" s="121" t="s">
        <v>14</v>
      </c>
      <c r="D1289" s="121" t="s">
        <v>625</v>
      </c>
      <c r="E1289" s="304" t="s">
        <v>386</v>
      </c>
      <c r="F1289" s="304"/>
      <c r="G1289" s="122" t="s">
        <v>77</v>
      </c>
      <c r="H1289" s="123">
        <v>1.8800000000000001E-2</v>
      </c>
      <c r="I1289" s="124">
        <v>77.23</v>
      </c>
      <c r="J1289" s="124">
        <v>1.45</v>
      </c>
      <c r="K1289" t="str">
        <f t="shared" si="19"/>
        <v/>
      </c>
    </row>
    <row r="1290" spans="1:11" ht="26.4" customHeight="1">
      <c r="A1290" s="125"/>
      <c r="B1290" s="125"/>
      <c r="C1290" s="125"/>
      <c r="D1290" s="125"/>
      <c r="E1290" s="125" t="s">
        <v>982</v>
      </c>
      <c r="F1290" s="126">
        <v>7.74</v>
      </c>
      <c r="G1290" s="125" t="s">
        <v>983</v>
      </c>
      <c r="H1290" s="126">
        <v>0</v>
      </c>
      <c r="I1290" s="125" t="s">
        <v>393</v>
      </c>
      <c r="J1290" s="126">
        <v>7.74</v>
      </c>
      <c r="K1290" t="str">
        <f t="shared" si="19"/>
        <v/>
      </c>
    </row>
    <row r="1291" spans="1:11" ht="14.4" customHeight="1">
      <c r="A1291" s="125"/>
      <c r="B1291" s="125"/>
      <c r="C1291" s="125"/>
      <c r="D1291" s="125"/>
      <c r="E1291" s="125" t="s">
        <v>984</v>
      </c>
      <c r="F1291" s="126">
        <v>6.19</v>
      </c>
      <c r="G1291" s="125"/>
      <c r="H1291" s="305" t="s">
        <v>985</v>
      </c>
      <c r="I1291" s="305"/>
      <c r="J1291" s="126">
        <v>31.31</v>
      </c>
      <c r="K1291" t="str">
        <f t="shared" si="19"/>
        <v/>
      </c>
    </row>
    <row r="1292" spans="1:11" ht="26.4" customHeight="1" thickBot="1">
      <c r="A1292" s="127"/>
      <c r="B1292" s="127"/>
      <c r="C1292" s="127"/>
      <c r="D1292" s="127"/>
      <c r="E1292" s="127"/>
      <c r="F1292" s="127"/>
      <c r="G1292" s="127" t="s">
        <v>986</v>
      </c>
      <c r="H1292" s="128" t="s">
        <v>1504</v>
      </c>
      <c r="I1292" s="127" t="s">
        <v>394</v>
      </c>
      <c r="J1292" s="129">
        <v>626.20000000000005</v>
      </c>
      <c r="K1292" t="str">
        <f t="shared" si="19"/>
        <v/>
      </c>
    </row>
    <row r="1293" spans="1:11" ht="15" thickTop="1">
      <c r="A1293" s="130"/>
      <c r="B1293" s="130"/>
      <c r="C1293" s="130"/>
      <c r="D1293" s="130"/>
      <c r="E1293" s="130"/>
      <c r="F1293" s="130"/>
      <c r="G1293" s="130"/>
      <c r="H1293" s="130"/>
      <c r="I1293" s="130"/>
      <c r="J1293" s="130"/>
      <c r="K1293" t="str">
        <f t="shared" si="19"/>
        <v>FALSO</v>
      </c>
    </row>
    <row r="1294" spans="1:11">
      <c r="A1294" s="110" t="s">
        <v>1117</v>
      </c>
      <c r="B1294" s="111" t="s">
        <v>3</v>
      </c>
      <c r="C1294" s="110" t="s">
        <v>4</v>
      </c>
      <c r="D1294" s="110" t="s">
        <v>5</v>
      </c>
      <c r="E1294" s="307" t="s">
        <v>373</v>
      </c>
      <c r="F1294" s="307"/>
      <c r="G1294" s="112" t="s">
        <v>6</v>
      </c>
      <c r="H1294" s="111" t="s">
        <v>7</v>
      </c>
      <c r="I1294" s="111" t="s">
        <v>8</v>
      </c>
      <c r="J1294" s="111" t="s">
        <v>9</v>
      </c>
      <c r="K1294" t="str">
        <f t="shared" si="19"/>
        <v/>
      </c>
    </row>
    <row r="1295" spans="1:11" ht="26.4" customHeight="1">
      <c r="A1295" s="113" t="s">
        <v>374</v>
      </c>
      <c r="B1295" s="133" t="s">
        <v>141</v>
      </c>
      <c r="C1295" s="113" t="s">
        <v>14</v>
      </c>
      <c r="D1295" s="113" t="s">
        <v>142</v>
      </c>
      <c r="E1295" s="306" t="s">
        <v>1501</v>
      </c>
      <c r="F1295" s="306"/>
      <c r="G1295" s="114" t="s">
        <v>77</v>
      </c>
      <c r="H1295" s="115">
        <v>1</v>
      </c>
      <c r="I1295" s="116">
        <v>12.42</v>
      </c>
      <c r="J1295" s="116">
        <v>12.42</v>
      </c>
      <c r="K1295" t="str">
        <f t="shared" si="19"/>
        <v/>
      </c>
    </row>
    <row r="1296" spans="1:11" ht="14.4" customHeight="1">
      <c r="A1296" s="117" t="s">
        <v>375</v>
      </c>
      <c r="B1296" s="134" t="s">
        <v>608</v>
      </c>
      <c r="C1296" s="117" t="s">
        <v>14</v>
      </c>
      <c r="D1296" s="117" t="s">
        <v>609</v>
      </c>
      <c r="E1296" s="303" t="s">
        <v>1365</v>
      </c>
      <c r="F1296" s="303"/>
      <c r="G1296" s="118" t="s">
        <v>378</v>
      </c>
      <c r="H1296" s="119">
        <v>0.1812</v>
      </c>
      <c r="I1296" s="120">
        <v>27.8</v>
      </c>
      <c r="J1296" s="120">
        <v>5.03</v>
      </c>
      <c r="K1296" t="str">
        <f t="shared" ref="K1296:K1359" si="20">IF(J1296=0,"FALSO","")</f>
        <v/>
      </c>
    </row>
    <row r="1297" spans="1:11" ht="26.4" customHeight="1">
      <c r="A1297" s="117" t="s">
        <v>375</v>
      </c>
      <c r="B1297" s="134" t="s">
        <v>606</v>
      </c>
      <c r="C1297" s="117" t="s">
        <v>14</v>
      </c>
      <c r="D1297" s="117" t="s">
        <v>607</v>
      </c>
      <c r="E1297" s="303" t="s">
        <v>1365</v>
      </c>
      <c r="F1297" s="303"/>
      <c r="G1297" s="118" t="s">
        <v>378</v>
      </c>
      <c r="H1297" s="119">
        <v>0.1812</v>
      </c>
      <c r="I1297" s="120">
        <v>23.38</v>
      </c>
      <c r="J1297" s="120">
        <v>4.2300000000000004</v>
      </c>
      <c r="K1297" t="str">
        <f t="shared" si="20"/>
        <v/>
      </c>
    </row>
    <row r="1298" spans="1:11" ht="26.4" customHeight="1">
      <c r="A1298" s="121" t="s">
        <v>383</v>
      </c>
      <c r="B1298" s="135" t="s">
        <v>624</v>
      </c>
      <c r="C1298" s="121" t="s">
        <v>14</v>
      </c>
      <c r="D1298" s="121" t="s">
        <v>625</v>
      </c>
      <c r="E1298" s="304" t="s">
        <v>386</v>
      </c>
      <c r="F1298" s="304"/>
      <c r="G1298" s="122" t="s">
        <v>77</v>
      </c>
      <c r="H1298" s="123">
        <v>1.2E-2</v>
      </c>
      <c r="I1298" s="124">
        <v>77.23</v>
      </c>
      <c r="J1298" s="124">
        <v>0.92</v>
      </c>
      <c r="K1298" t="str">
        <f t="shared" si="20"/>
        <v/>
      </c>
    </row>
    <row r="1299" spans="1:11" ht="14.4" customHeight="1">
      <c r="A1299" s="121" t="s">
        <v>383</v>
      </c>
      <c r="B1299" s="135" t="s">
        <v>620</v>
      </c>
      <c r="C1299" s="121" t="s">
        <v>14</v>
      </c>
      <c r="D1299" s="121" t="s">
        <v>621</v>
      </c>
      <c r="E1299" s="304" t="s">
        <v>386</v>
      </c>
      <c r="F1299" s="304"/>
      <c r="G1299" s="122" t="s">
        <v>77</v>
      </c>
      <c r="H1299" s="123">
        <v>1.06E-2</v>
      </c>
      <c r="I1299" s="124">
        <v>68.17</v>
      </c>
      <c r="J1299" s="124">
        <v>0.72</v>
      </c>
      <c r="K1299" t="str">
        <f t="shared" si="20"/>
        <v/>
      </c>
    </row>
    <row r="1300" spans="1:11" ht="14.4" customHeight="1">
      <c r="A1300" s="121" t="s">
        <v>383</v>
      </c>
      <c r="B1300" s="135" t="s">
        <v>610</v>
      </c>
      <c r="C1300" s="121" t="s">
        <v>14</v>
      </c>
      <c r="D1300" s="121" t="s">
        <v>611</v>
      </c>
      <c r="E1300" s="304" t="s">
        <v>386</v>
      </c>
      <c r="F1300" s="304"/>
      <c r="G1300" s="122" t="s">
        <v>77</v>
      </c>
      <c r="H1300" s="123">
        <v>4.53E-2</v>
      </c>
      <c r="I1300" s="124">
        <v>1.97</v>
      </c>
      <c r="J1300" s="124">
        <v>0.08</v>
      </c>
      <c r="K1300" t="str">
        <f t="shared" si="20"/>
        <v/>
      </c>
    </row>
    <row r="1301" spans="1:11" ht="14.4" customHeight="1">
      <c r="A1301" s="121" t="s">
        <v>383</v>
      </c>
      <c r="B1301" s="135" t="s">
        <v>632</v>
      </c>
      <c r="C1301" s="121" t="s">
        <v>14</v>
      </c>
      <c r="D1301" s="121" t="s">
        <v>633</v>
      </c>
      <c r="E1301" s="304" t="s">
        <v>386</v>
      </c>
      <c r="F1301" s="304"/>
      <c r="G1301" s="122" t="s">
        <v>77</v>
      </c>
      <c r="H1301" s="123">
        <v>1</v>
      </c>
      <c r="I1301" s="124">
        <v>1.44</v>
      </c>
      <c r="J1301" s="124">
        <v>1.44</v>
      </c>
      <c r="K1301" t="str">
        <f t="shared" si="20"/>
        <v/>
      </c>
    </row>
    <row r="1302" spans="1:11" ht="26.4" customHeight="1">
      <c r="A1302" s="125"/>
      <c r="B1302" s="125"/>
      <c r="C1302" s="125"/>
      <c r="D1302" s="125"/>
      <c r="E1302" s="125" t="s">
        <v>982</v>
      </c>
      <c r="F1302" s="126">
        <v>5.94</v>
      </c>
      <c r="G1302" s="125" t="s">
        <v>983</v>
      </c>
      <c r="H1302" s="126">
        <v>0</v>
      </c>
      <c r="I1302" s="125" t="s">
        <v>393</v>
      </c>
      <c r="J1302" s="126">
        <v>5.94</v>
      </c>
      <c r="K1302" t="str">
        <f t="shared" si="20"/>
        <v/>
      </c>
    </row>
    <row r="1303" spans="1:11" ht="14.4" customHeight="1">
      <c r="A1303" s="125"/>
      <c r="B1303" s="125"/>
      <c r="C1303" s="125"/>
      <c r="D1303" s="125"/>
      <c r="E1303" s="125" t="s">
        <v>984</v>
      </c>
      <c r="F1303" s="126">
        <v>3.06</v>
      </c>
      <c r="G1303" s="125"/>
      <c r="H1303" s="305" t="s">
        <v>985</v>
      </c>
      <c r="I1303" s="305"/>
      <c r="J1303" s="126">
        <v>15.48</v>
      </c>
      <c r="K1303" t="str">
        <f t="shared" si="20"/>
        <v/>
      </c>
    </row>
    <row r="1304" spans="1:11" ht="26.4" customHeight="1" thickBot="1">
      <c r="A1304" s="127"/>
      <c r="B1304" s="127"/>
      <c r="C1304" s="127"/>
      <c r="D1304" s="127"/>
      <c r="E1304" s="127"/>
      <c r="F1304" s="127"/>
      <c r="G1304" s="127" t="s">
        <v>986</v>
      </c>
      <c r="H1304" s="128" t="s">
        <v>1491</v>
      </c>
      <c r="I1304" s="127" t="s">
        <v>394</v>
      </c>
      <c r="J1304" s="129">
        <v>1238.4000000000001</v>
      </c>
      <c r="K1304" t="str">
        <f t="shared" si="20"/>
        <v/>
      </c>
    </row>
    <row r="1305" spans="1:11" ht="15" thickTop="1">
      <c r="A1305" s="130"/>
      <c r="B1305" s="130"/>
      <c r="C1305" s="130"/>
      <c r="D1305" s="130"/>
      <c r="E1305" s="130"/>
      <c r="F1305" s="130"/>
      <c r="G1305" s="130"/>
      <c r="H1305" s="130"/>
      <c r="I1305" s="130"/>
      <c r="J1305" s="130"/>
      <c r="K1305" t="str">
        <f t="shared" si="20"/>
        <v>FALSO</v>
      </c>
    </row>
    <row r="1306" spans="1:11">
      <c r="A1306" s="110" t="s">
        <v>1118</v>
      </c>
      <c r="B1306" s="111" t="s">
        <v>3</v>
      </c>
      <c r="C1306" s="110" t="s">
        <v>4</v>
      </c>
      <c r="D1306" s="110" t="s">
        <v>5</v>
      </c>
      <c r="E1306" s="307" t="s">
        <v>373</v>
      </c>
      <c r="F1306" s="307"/>
      <c r="G1306" s="112" t="s">
        <v>6</v>
      </c>
      <c r="H1306" s="111" t="s">
        <v>7</v>
      </c>
      <c r="I1306" s="111" t="s">
        <v>8</v>
      </c>
      <c r="J1306" s="111" t="s">
        <v>9</v>
      </c>
      <c r="K1306" t="str">
        <f t="shared" si="20"/>
        <v/>
      </c>
    </row>
    <row r="1307" spans="1:11" ht="26.4" customHeight="1">
      <c r="A1307" s="113" t="s">
        <v>374</v>
      </c>
      <c r="B1307" s="133" t="s">
        <v>143</v>
      </c>
      <c r="C1307" s="113" t="s">
        <v>14</v>
      </c>
      <c r="D1307" s="113" t="s">
        <v>144</v>
      </c>
      <c r="E1307" s="306" t="s">
        <v>1501</v>
      </c>
      <c r="F1307" s="306"/>
      <c r="G1307" s="114" t="s">
        <v>77</v>
      </c>
      <c r="H1307" s="115">
        <v>1</v>
      </c>
      <c r="I1307" s="116">
        <v>17.899999999999999</v>
      </c>
      <c r="J1307" s="116">
        <v>17.899999999999999</v>
      </c>
      <c r="K1307" t="str">
        <f t="shared" si="20"/>
        <v/>
      </c>
    </row>
    <row r="1308" spans="1:11" ht="14.4" customHeight="1">
      <c r="A1308" s="117" t="s">
        <v>375</v>
      </c>
      <c r="B1308" s="134" t="s">
        <v>608</v>
      </c>
      <c r="C1308" s="117" t="s">
        <v>14</v>
      </c>
      <c r="D1308" s="117" t="s">
        <v>609</v>
      </c>
      <c r="E1308" s="303" t="s">
        <v>1365</v>
      </c>
      <c r="F1308" s="303"/>
      <c r="G1308" s="118" t="s">
        <v>378</v>
      </c>
      <c r="H1308" s="119">
        <v>0.21609999999999999</v>
      </c>
      <c r="I1308" s="120">
        <v>27.8</v>
      </c>
      <c r="J1308" s="120">
        <v>6</v>
      </c>
      <c r="K1308" t="str">
        <f t="shared" si="20"/>
        <v/>
      </c>
    </row>
    <row r="1309" spans="1:11" ht="26.4" customHeight="1">
      <c r="A1309" s="117" t="s">
        <v>375</v>
      </c>
      <c r="B1309" s="134" t="s">
        <v>606</v>
      </c>
      <c r="C1309" s="117" t="s">
        <v>14</v>
      </c>
      <c r="D1309" s="117" t="s">
        <v>607</v>
      </c>
      <c r="E1309" s="303" t="s">
        <v>1365</v>
      </c>
      <c r="F1309" s="303"/>
      <c r="G1309" s="118" t="s">
        <v>378</v>
      </c>
      <c r="H1309" s="119">
        <v>0.21609999999999999</v>
      </c>
      <c r="I1309" s="120">
        <v>23.38</v>
      </c>
      <c r="J1309" s="120">
        <v>5.05</v>
      </c>
      <c r="K1309" t="str">
        <f t="shared" si="20"/>
        <v/>
      </c>
    </row>
    <row r="1310" spans="1:11" ht="14.4" customHeight="1">
      <c r="A1310" s="121" t="s">
        <v>383</v>
      </c>
      <c r="B1310" s="135" t="s">
        <v>624</v>
      </c>
      <c r="C1310" s="121" t="s">
        <v>14</v>
      </c>
      <c r="D1310" s="121" t="s">
        <v>625</v>
      </c>
      <c r="E1310" s="304" t="s">
        <v>386</v>
      </c>
      <c r="F1310" s="304"/>
      <c r="G1310" s="122" t="s">
        <v>77</v>
      </c>
      <c r="H1310" s="123">
        <v>1.6500000000000001E-2</v>
      </c>
      <c r="I1310" s="124">
        <v>77.23</v>
      </c>
      <c r="J1310" s="124">
        <v>1.27</v>
      </c>
      <c r="K1310" t="str">
        <f t="shared" si="20"/>
        <v/>
      </c>
    </row>
    <row r="1311" spans="1:11" ht="14.4" customHeight="1">
      <c r="A1311" s="121" t="s">
        <v>383</v>
      </c>
      <c r="B1311" s="135" t="s">
        <v>634</v>
      </c>
      <c r="C1311" s="121" t="s">
        <v>14</v>
      </c>
      <c r="D1311" s="121" t="s">
        <v>635</v>
      </c>
      <c r="E1311" s="304" t="s">
        <v>386</v>
      </c>
      <c r="F1311" s="304"/>
      <c r="G1311" s="122" t="s">
        <v>77</v>
      </c>
      <c r="H1311" s="123">
        <v>1</v>
      </c>
      <c r="I1311" s="124">
        <v>4.5199999999999996</v>
      </c>
      <c r="J1311" s="124">
        <v>4.5199999999999996</v>
      </c>
      <c r="K1311" t="str">
        <f t="shared" si="20"/>
        <v/>
      </c>
    </row>
    <row r="1312" spans="1:11" ht="26.4" customHeight="1">
      <c r="A1312" s="121" t="s">
        <v>383</v>
      </c>
      <c r="B1312" s="135" t="s">
        <v>620</v>
      </c>
      <c r="C1312" s="121" t="s">
        <v>14</v>
      </c>
      <c r="D1312" s="121" t="s">
        <v>621</v>
      </c>
      <c r="E1312" s="304" t="s">
        <v>386</v>
      </c>
      <c r="F1312" s="304"/>
      <c r="G1312" s="122" t="s">
        <v>77</v>
      </c>
      <c r="H1312" s="123">
        <v>1.41E-2</v>
      </c>
      <c r="I1312" s="124">
        <v>68.17</v>
      </c>
      <c r="J1312" s="124">
        <v>0.96</v>
      </c>
      <c r="K1312" t="str">
        <f t="shared" si="20"/>
        <v/>
      </c>
    </row>
    <row r="1313" spans="1:11" ht="14.4" customHeight="1">
      <c r="A1313" s="121" t="s">
        <v>383</v>
      </c>
      <c r="B1313" s="135" t="s">
        <v>610</v>
      </c>
      <c r="C1313" s="121" t="s">
        <v>14</v>
      </c>
      <c r="D1313" s="121" t="s">
        <v>611</v>
      </c>
      <c r="E1313" s="304" t="s">
        <v>386</v>
      </c>
      <c r="F1313" s="304"/>
      <c r="G1313" s="122" t="s">
        <v>77</v>
      </c>
      <c r="H1313" s="123">
        <v>5.3999999999999999E-2</v>
      </c>
      <c r="I1313" s="124">
        <v>1.97</v>
      </c>
      <c r="J1313" s="124">
        <v>0.1</v>
      </c>
      <c r="K1313" t="str">
        <f t="shared" si="20"/>
        <v/>
      </c>
    </row>
    <row r="1314" spans="1:11" ht="26.4" customHeight="1">
      <c r="A1314" s="125"/>
      <c r="B1314" s="125"/>
      <c r="C1314" s="125"/>
      <c r="D1314" s="125"/>
      <c r="E1314" s="125" t="s">
        <v>982</v>
      </c>
      <c r="F1314" s="126">
        <v>7.08</v>
      </c>
      <c r="G1314" s="125" t="s">
        <v>983</v>
      </c>
      <c r="H1314" s="126">
        <v>0</v>
      </c>
      <c r="I1314" s="125" t="s">
        <v>393</v>
      </c>
      <c r="J1314" s="126">
        <v>7.08</v>
      </c>
      <c r="K1314" t="str">
        <f t="shared" si="20"/>
        <v/>
      </c>
    </row>
    <row r="1315" spans="1:11" ht="26.4" customHeight="1">
      <c r="A1315" s="125"/>
      <c r="B1315" s="125"/>
      <c r="C1315" s="125"/>
      <c r="D1315" s="125"/>
      <c r="E1315" s="125" t="s">
        <v>984</v>
      </c>
      <c r="F1315" s="126">
        <v>4.41</v>
      </c>
      <c r="G1315" s="125"/>
      <c r="H1315" s="305" t="s">
        <v>985</v>
      </c>
      <c r="I1315" s="305"/>
      <c r="J1315" s="126">
        <v>22.31</v>
      </c>
      <c r="K1315" t="str">
        <f t="shared" si="20"/>
        <v/>
      </c>
    </row>
    <row r="1316" spans="1:11" ht="14.4" customHeight="1" thickBot="1">
      <c r="A1316" s="127"/>
      <c r="B1316" s="127"/>
      <c r="C1316" s="127"/>
      <c r="D1316" s="127"/>
      <c r="E1316" s="127"/>
      <c r="F1316" s="127"/>
      <c r="G1316" s="127" t="s">
        <v>986</v>
      </c>
      <c r="H1316" s="128" t="s">
        <v>1480</v>
      </c>
      <c r="I1316" s="127" t="s">
        <v>394</v>
      </c>
      <c r="J1316" s="129">
        <v>892.4</v>
      </c>
      <c r="K1316" t="str">
        <f t="shared" si="20"/>
        <v/>
      </c>
    </row>
    <row r="1317" spans="1:11" ht="15" thickTop="1">
      <c r="A1317" s="130"/>
      <c r="B1317" s="130"/>
      <c r="C1317" s="130"/>
      <c r="D1317" s="130"/>
      <c r="E1317" s="130"/>
      <c r="F1317" s="130"/>
      <c r="G1317" s="130"/>
      <c r="H1317" s="130"/>
      <c r="I1317" s="130"/>
      <c r="J1317" s="130"/>
      <c r="K1317" t="str">
        <f t="shared" si="20"/>
        <v>FALSO</v>
      </c>
    </row>
    <row r="1318" spans="1:11">
      <c r="A1318" s="110" t="s">
        <v>1119</v>
      </c>
      <c r="B1318" s="111" t="s">
        <v>3</v>
      </c>
      <c r="C1318" s="110" t="s">
        <v>4</v>
      </c>
      <c r="D1318" s="110" t="s">
        <v>5</v>
      </c>
      <c r="E1318" s="307" t="s">
        <v>373</v>
      </c>
      <c r="F1318" s="307"/>
      <c r="G1318" s="112" t="s">
        <v>6</v>
      </c>
      <c r="H1318" s="111" t="s">
        <v>7</v>
      </c>
      <c r="I1318" s="111" t="s">
        <v>8</v>
      </c>
      <c r="J1318" s="111" t="s">
        <v>9</v>
      </c>
      <c r="K1318" t="str">
        <f t="shared" si="20"/>
        <v/>
      </c>
    </row>
    <row r="1319" spans="1:11" ht="26.4" customHeight="1">
      <c r="A1319" s="113" t="s">
        <v>374</v>
      </c>
      <c r="B1319" s="133" t="s">
        <v>145</v>
      </c>
      <c r="C1319" s="113" t="s">
        <v>14</v>
      </c>
      <c r="D1319" s="113" t="s">
        <v>146</v>
      </c>
      <c r="E1319" s="306" t="s">
        <v>1501</v>
      </c>
      <c r="F1319" s="306"/>
      <c r="G1319" s="114" t="s">
        <v>77</v>
      </c>
      <c r="H1319" s="115">
        <v>1</v>
      </c>
      <c r="I1319" s="116">
        <v>27.08</v>
      </c>
      <c r="J1319" s="116">
        <v>27.08</v>
      </c>
      <c r="K1319" t="str">
        <f t="shared" si="20"/>
        <v/>
      </c>
    </row>
    <row r="1320" spans="1:11" ht="14.4" customHeight="1">
      <c r="A1320" s="117" t="s">
        <v>375</v>
      </c>
      <c r="B1320" s="134" t="s">
        <v>608</v>
      </c>
      <c r="C1320" s="117" t="s">
        <v>14</v>
      </c>
      <c r="D1320" s="117" t="s">
        <v>609</v>
      </c>
      <c r="E1320" s="303" t="s">
        <v>1365</v>
      </c>
      <c r="F1320" s="303"/>
      <c r="G1320" s="118" t="s">
        <v>378</v>
      </c>
      <c r="H1320" s="119">
        <v>0.25600000000000001</v>
      </c>
      <c r="I1320" s="120">
        <v>27.8</v>
      </c>
      <c r="J1320" s="120">
        <v>7.11</v>
      </c>
      <c r="K1320" t="str">
        <f t="shared" si="20"/>
        <v/>
      </c>
    </row>
    <row r="1321" spans="1:11" ht="26.4" customHeight="1">
      <c r="A1321" s="117" t="s">
        <v>375</v>
      </c>
      <c r="B1321" s="134" t="s">
        <v>606</v>
      </c>
      <c r="C1321" s="117" t="s">
        <v>14</v>
      </c>
      <c r="D1321" s="117" t="s">
        <v>607</v>
      </c>
      <c r="E1321" s="303" t="s">
        <v>1365</v>
      </c>
      <c r="F1321" s="303"/>
      <c r="G1321" s="118" t="s">
        <v>378</v>
      </c>
      <c r="H1321" s="119">
        <v>0.25600000000000001</v>
      </c>
      <c r="I1321" s="120">
        <v>23.38</v>
      </c>
      <c r="J1321" s="120">
        <v>5.98</v>
      </c>
      <c r="K1321" t="str">
        <f t="shared" si="20"/>
        <v/>
      </c>
    </row>
    <row r="1322" spans="1:11" ht="14.4" customHeight="1">
      <c r="A1322" s="121" t="s">
        <v>383</v>
      </c>
      <c r="B1322" s="135" t="s">
        <v>610</v>
      </c>
      <c r="C1322" s="121" t="s">
        <v>14</v>
      </c>
      <c r="D1322" s="121" t="s">
        <v>611</v>
      </c>
      <c r="E1322" s="304" t="s">
        <v>386</v>
      </c>
      <c r="F1322" s="304"/>
      <c r="G1322" s="122" t="s">
        <v>77</v>
      </c>
      <c r="H1322" s="123">
        <v>6.4100000000000004E-2</v>
      </c>
      <c r="I1322" s="124">
        <v>1.97</v>
      </c>
      <c r="J1322" s="124">
        <v>0.12</v>
      </c>
      <c r="K1322" t="str">
        <f t="shared" si="20"/>
        <v/>
      </c>
    </row>
    <row r="1323" spans="1:11" ht="14.4" customHeight="1">
      <c r="A1323" s="121" t="s">
        <v>383</v>
      </c>
      <c r="B1323" s="135" t="s">
        <v>636</v>
      </c>
      <c r="C1323" s="121" t="s">
        <v>14</v>
      </c>
      <c r="D1323" s="121" t="s">
        <v>637</v>
      </c>
      <c r="E1323" s="304" t="s">
        <v>386</v>
      </c>
      <c r="F1323" s="304"/>
      <c r="G1323" s="122" t="s">
        <v>77</v>
      </c>
      <c r="H1323" s="123">
        <v>1</v>
      </c>
      <c r="I1323" s="124">
        <v>11.06</v>
      </c>
      <c r="J1323" s="124">
        <v>11.06</v>
      </c>
      <c r="K1323" t="str">
        <f t="shared" si="20"/>
        <v/>
      </c>
    </row>
    <row r="1324" spans="1:11" ht="26.4" customHeight="1">
      <c r="A1324" s="121" t="s">
        <v>383</v>
      </c>
      <c r="B1324" s="135" t="s">
        <v>624</v>
      </c>
      <c r="C1324" s="121" t="s">
        <v>14</v>
      </c>
      <c r="D1324" s="121" t="s">
        <v>625</v>
      </c>
      <c r="E1324" s="304" t="s">
        <v>386</v>
      </c>
      <c r="F1324" s="304"/>
      <c r="G1324" s="122" t="s">
        <v>77</v>
      </c>
      <c r="H1324" s="123">
        <v>2.1000000000000001E-2</v>
      </c>
      <c r="I1324" s="124">
        <v>77.23</v>
      </c>
      <c r="J1324" s="124">
        <v>1.62</v>
      </c>
      <c r="K1324" t="str">
        <f t="shared" si="20"/>
        <v/>
      </c>
    </row>
    <row r="1325" spans="1:11" ht="26.4" customHeight="1">
      <c r="A1325" s="121" t="s">
        <v>383</v>
      </c>
      <c r="B1325" s="135" t="s">
        <v>620</v>
      </c>
      <c r="C1325" s="121" t="s">
        <v>14</v>
      </c>
      <c r="D1325" s="121" t="s">
        <v>621</v>
      </c>
      <c r="E1325" s="304" t="s">
        <v>386</v>
      </c>
      <c r="F1325" s="304"/>
      <c r="G1325" s="122" t="s">
        <v>77</v>
      </c>
      <c r="H1325" s="123">
        <v>1.7600000000000001E-2</v>
      </c>
      <c r="I1325" s="124">
        <v>68.17</v>
      </c>
      <c r="J1325" s="124">
        <v>1.19</v>
      </c>
      <c r="K1325" t="str">
        <f t="shared" si="20"/>
        <v/>
      </c>
    </row>
    <row r="1326" spans="1:11" ht="14.4" customHeight="1">
      <c r="A1326" s="125"/>
      <c r="B1326" s="125"/>
      <c r="C1326" s="125"/>
      <c r="D1326" s="125"/>
      <c r="E1326" s="125" t="s">
        <v>982</v>
      </c>
      <c r="F1326" s="126">
        <v>8.39</v>
      </c>
      <c r="G1326" s="125" t="s">
        <v>983</v>
      </c>
      <c r="H1326" s="126">
        <v>0</v>
      </c>
      <c r="I1326" s="125" t="s">
        <v>393</v>
      </c>
      <c r="J1326" s="126">
        <v>8.39</v>
      </c>
      <c r="K1326" t="str">
        <f t="shared" si="20"/>
        <v/>
      </c>
    </row>
    <row r="1327" spans="1:11" ht="14.4" customHeight="1">
      <c r="A1327" s="125"/>
      <c r="B1327" s="125"/>
      <c r="C1327" s="125"/>
      <c r="D1327" s="125"/>
      <c r="E1327" s="125" t="s">
        <v>984</v>
      </c>
      <c r="F1327" s="126">
        <v>6.68</v>
      </c>
      <c r="G1327" s="125"/>
      <c r="H1327" s="305" t="s">
        <v>985</v>
      </c>
      <c r="I1327" s="305"/>
      <c r="J1327" s="126">
        <v>33.76</v>
      </c>
      <c r="K1327" t="str">
        <f t="shared" si="20"/>
        <v/>
      </c>
    </row>
    <row r="1328" spans="1:11" ht="27" customHeight="1" thickBot="1">
      <c r="A1328" s="127"/>
      <c r="B1328" s="127"/>
      <c r="C1328" s="127"/>
      <c r="D1328" s="127"/>
      <c r="E1328" s="127"/>
      <c r="F1328" s="127"/>
      <c r="G1328" s="127" t="s">
        <v>986</v>
      </c>
      <c r="H1328" s="128" t="s">
        <v>1271</v>
      </c>
      <c r="I1328" s="127" t="s">
        <v>394</v>
      </c>
      <c r="J1328" s="129">
        <v>2025.6</v>
      </c>
      <c r="K1328" t="str">
        <f t="shared" si="20"/>
        <v/>
      </c>
    </row>
    <row r="1329" spans="1:11" ht="15" thickTop="1">
      <c r="A1329" s="130"/>
      <c r="B1329" s="130"/>
      <c r="C1329" s="130"/>
      <c r="D1329" s="130"/>
      <c r="E1329" s="130"/>
      <c r="F1329" s="130"/>
      <c r="G1329" s="130"/>
      <c r="H1329" s="130"/>
      <c r="I1329" s="130"/>
      <c r="J1329" s="130"/>
      <c r="K1329" t="str">
        <f t="shared" si="20"/>
        <v>FALSO</v>
      </c>
    </row>
    <row r="1330" spans="1:11">
      <c r="A1330" s="110" t="s">
        <v>1120</v>
      </c>
      <c r="B1330" s="111" t="s">
        <v>3</v>
      </c>
      <c r="C1330" s="110" t="s">
        <v>4</v>
      </c>
      <c r="D1330" s="110" t="s">
        <v>5</v>
      </c>
      <c r="E1330" s="307" t="s">
        <v>373</v>
      </c>
      <c r="F1330" s="307"/>
      <c r="G1330" s="112" t="s">
        <v>6</v>
      </c>
      <c r="H1330" s="111" t="s">
        <v>7</v>
      </c>
      <c r="I1330" s="111" t="s">
        <v>8</v>
      </c>
      <c r="J1330" s="111" t="s">
        <v>9</v>
      </c>
      <c r="K1330" t="str">
        <f t="shared" si="20"/>
        <v/>
      </c>
    </row>
    <row r="1331" spans="1:11" ht="26.4" customHeight="1">
      <c r="A1331" s="113" t="s">
        <v>374</v>
      </c>
      <c r="B1331" s="133" t="s">
        <v>147</v>
      </c>
      <c r="C1331" s="113" t="s">
        <v>14</v>
      </c>
      <c r="D1331" s="113" t="s">
        <v>148</v>
      </c>
      <c r="E1331" s="306" t="s">
        <v>1505</v>
      </c>
      <c r="F1331" s="306"/>
      <c r="G1331" s="114" t="s">
        <v>77</v>
      </c>
      <c r="H1331" s="115">
        <v>1</v>
      </c>
      <c r="I1331" s="116">
        <v>94.92</v>
      </c>
      <c r="J1331" s="116">
        <v>94.92</v>
      </c>
      <c r="K1331" t="str">
        <f t="shared" si="20"/>
        <v/>
      </c>
    </row>
    <row r="1332" spans="1:11" ht="14.4" customHeight="1">
      <c r="A1332" s="117" t="s">
        <v>375</v>
      </c>
      <c r="B1332" s="134" t="s">
        <v>608</v>
      </c>
      <c r="C1332" s="117" t="s">
        <v>14</v>
      </c>
      <c r="D1332" s="117" t="s">
        <v>609</v>
      </c>
      <c r="E1332" s="303" t="s">
        <v>1365</v>
      </c>
      <c r="F1332" s="303"/>
      <c r="G1332" s="118" t="s">
        <v>378</v>
      </c>
      <c r="H1332" s="119">
        <v>0.25950000000000001</v>
      </c>
      <c r="I1332" s="120">
        <v>27.8</v>
      </c>
      <c r="J1332" s="120">
        <v>7.21</v>
      </c>
      <c r="K1332" t="str">
        <f t="shared" si="20"/>
        <v/>
      </c>
    </row>
    <row r="1333" spans="1:11" ht="26.4" customHeight="1">
      <c r="A1333" s="117" t="s">
        <v>375</v>
      </c>
      <c r="B1333" s="134" t="s">
        <v>606</v>
      </c>
      <c r="C1333" s="117" t="s">
        <v>14</v>
      </c>
      <c r="D1333" s="117" t="s">
        <v>607</v>
      </c>
      <c r="E1333" s="303" t="s">
        <v>1365</v>
      </c>
      <c r="F1333" s="303"/>
      <c r="G1333" s="118" t="s">
        <v>378</v>
      </c>
      <c r="H1333" s="119">
        <v>0.25950000000000001</v>
      </c>
      <c r="I1333" s="120">
        <v>23.38</v>
      </c>
      <c r="J1333" s="120">
        <v>6.06</v>
      </c>
      <c r="K1333" t="str">
        <f t="shared" si="20"/>
        <v/>
      </c>
    </row>
    <row r="1334" spans="1:11" ht="26.4" customHeight="1">
      <c r="A1334" s="121" t="s">
        <v>383</v>
      </c>
      <c r="B1334" s="135" t="s">
        <v>640</v>
      </c>
      <c r="C1334" s="121" t="s">
        <v>14</v>
      </c>
      <c r="D1334" s="121" t="s">
        <v>641</v>
      </c>
      <c r="E1334" s="304" t="s">
        <v>386</v>
      </c>
      <c r="F1334" s="304"/>
      <c r="G1334" s="122" t="s">
        <v>77</v>
      </c>
      <c r="H1334" s="123">
        <v>1.32E-2</v>
      </c>
      <c r="I1334" s="124">
        <v>12.9</v>
      </c>
      <c r="J1334" s="124">
        <v>0.17</v>
      </c>
      <c r="K1334" t="str">
        <f t="shared" si="20"/>
        <v/>
      </c>
    </row>
    <row r="1335" spans="1:11" ht="26.4" customHeight="1">
      <c r="A1335" s="121" t="s">
        <v>383</v>
      </c>
      <c r="B1335" s="135" t="s">
        <v>638</v>
      </c>
      <c r="C1335" s="121" t="s">
        <v>14</v>
      </c>
      <c r="D1335" s="121" t="s">
        <v>639</v>
      </c>
      <c r="E1335" s="304" t="s">
        <v>386</v>
      </c>
      <c r="F1335" s="304"/>
      <c r="G1335" s="122" t="s">
        <v>77</v>
      </c>
      <c r="H1335" s="123">
        <v>1</v>
      </c>
      <c r="I1335" s="124">
        <v>81.48</v>
      </c>
      <c r="J1335" s="124">
        <v>81.48</v>
      </c>
      <c r="K1335" t="str">
        <f t="shared" si="20"/>
        <v/>
      </c>
    </row>
    <row r="1336" spans="1:11" ht="26.4" customHeight="1">
      <c r="A1336" s="125"/>
      <c r="B1336" s="125"/>
      <c r="C1336" s="125"/>
      <c r="D1336" s="125"/>
      <c r="E1336" s="125" t="s">
        <v>982</v>
      </c>
      <c r="F1336" s="126">
        <v>8.5</v>
      </c>
      <c r="G1336" s="125" t="s">
        <v>983</v>
      </c>
      <c r="H1336" s="126">
        <v>0</v>
      </c>
      <c r="I1336" s="125" t="s">
        <v>393</v>
      </c>
      <c r="J1336" s="126">
        <v>8.5</v>
      </c>
      <c r="K1336" t="str">
        <f t="shared" si="20"/>
        <v/>
      </c>
    </row>
    <row r="1337" spans="1:11" ht="14.4" customHeight="1">
      <c r="A1337" s="125"/>
      <c r="B1337" s="125"/>
      <c r="C1337" s="125"/>
      <c r="D1337" s="125"/>
      <c r="E1337" s="125" t="s">
        <v>984</v>
      </c>
      <c r="F1337" s="126">
        <v>23.41</v>
      </c>
      <c r="G1337" s="125"/>
      <c r="H1337" s="305" t="s">
        <v>985</v>
      </c>
      <c r="I1337" s="305"/>
      <c r="J1337" s="126">
        <v>118.33</v>
      </c>
      <c r="K1337" t="str">
        <f t="shared" si="20"/>
        <v/>
      </c>
    </row>
    <row r="1338" spans="1:11" ht="27" customHeight="1" thickBot="1">
      <c r="A1338" s="127"/>
      <c r="B1338" s="127"/>
      <c r="C1338" s="127"/>
      <c r="D1338" s="127"/>
      <c r="E1338" s="127"/>
      <c r="F1338" s="127"/>
      <c r="G1338" s="127" t="s">
        <v>986</v>
      </c>
      <c r="H1338" s="128" t="s">
        <v>1270</v>
      </c>
      <c r="I1338" s="127" t="s">
        <v>394</v>
      </c>
      <c r="J1338" s="129">
        <v>14199.6</v>
      </c>
      <c r="K1338" t="str">
        <f t="shared" si="20"/>
        <v/>
      </c>
    </row>
    <row r="1339" spans="1:11" ht="15" thickTop="1">
      <c r="A1339" s="130"/>
      <c r="B1339" s="130"/>
      <c r="C1339" s="130"/>
      <c r="D1339" s="130"/>
      <c r="E1339" s="130"/>
      <c r="F1339" s="130"/>
      <c r="G1339" s="130"/>
      <c r="H1339" s="130"/>
      <c r="I1339" s="130"/>
      <c r="J1339" s="130"/>
      <c r="K1339" t="str">
        <f t="shared" si="20"/>
        <v>FALSO</v>
      </c>
    </row>
    <row r="1340" spans="1:11">
      <c r="A1340" s="110" t="s">
        <v>1121</v>
      </c>
      <c r="B1340" s="111" t="s">
        <v>3</v>
      </c>
      <c r="C1340" s="110" t="s">
        <v>4</v>
      </c>
      <c r="D1340" s="110" t="s">
        <v>5</v>
      </c>
      <c r="E1340" s="307" t="s">
        <v>373</v>
      </c>
      <c r="F1340" s="307"/>
      <c r="G1340" s="112" t="s">
        <v>6</v>
      </c>
      <c r="H1340" s="111" t="s">
        <v>7</v>
      </c>
      <c r="I1340" s="111" t="s">
        <v>8</v>
      </c>
      <c r="J1340" s="111" t="s">
        <v>9</v>
      </c>
      <c r="K1340" t="str">
        <f t="shared" si="20"/>
        <v/>
      </c>
    </row>
    <row r="1341" spans="1:11" ht="26.4" customHeight="1">
      <c r="A1341" s="113" t="s">
        <v>374</v>
      </c>
      <c r="B1341" s="133" t="s">
        <v>149</v>
      </c>
      <c r="C1341" s="113" t="s">
        <v>14</v>
      </c>
      <c r="D1341" s="113" t="s">
        <v>150</v>
      </c>
      <c r="E1341" s="306" t="s">
        <v>1505</v>
      </c>
      <c r="F1341" s="306"/>
      <c r="G1341" s="114" t="s">
        <v>77</v>
      </c>
      <c r="H1341" s="115">
        <v>1</v>
      </c>
      <c r="I1341" s="116">
        <v>129.51</v>
      </c>
      <c r="J1341" s="116">
        <v>129.51</v>
      </c>
      <c r="K1341" t="str">
        <f t="shared" si="20"/>
        <v/>
      </c>
    </row>
    <row r="1342" spans="1:11" ht="14.4" customHeight="1">
      <c r="A1342" s="117" t="s">
        <v>375</v>
      </c>
      <c r="B1342" s="134" t="s">
        <v>608</v>
      </c>
      <c r="C1342" s="117" t="s">
        <v>14</v>
      </c>
      <c r="D1342" s="117" t="s">
        <v>609</v>
      </c>
      <c r="E1342" s="303" t="s">
        <v>1365</v>
      </c>
      <c r="F1342" s="303"/>
      <c r="G1342" s="118" t="s">
        <v>378</v>
      </c>
      <c r="H1342" s="119">
        <v>0.31309999999999999</v>
      </c>
      <c r="I1342" s="120">
        <v>27.8</v>
      </c>
      <c r="J1342" s="120">
        <v>8.6999999999999993</v>
      </c>
      <c r="K1342" t="str">
        <f t="shared" si="20"/>
        <v/>
      </c>
    </row>
    <row r="1343" spans="1:11" ht="26.4" customHeight="1">
      <c r="A1343" s="117" t="s">
        <v>375</v>
      </c>
      <c r="B1343" s="134" t="s">
        <v>606</v>
      </c>
      <c r="C1343" s="117" t="s">
        <v>14</v>
      </c>
      <c r="D1343" s="117" t="s">
        <v>607</v>
      </c>
      <c r="E1343" s="303" t="s">
        <v>1365</v>
      </c>
      <c r="F1343" s="303"/>
      <c r="G1343" s="118" t="s">
        <v>378</v>
      </c>
      <c r="H1343" s="119">
        <v>0.31309999999999999</v>
      </c>
      <c r="I1343" s="120">
        <v>23.38</v>
      </c>
      <c r="J1343" s="120">
        <v>7.32</v>
      </c>
      <c r="K1343" t="str">
        <f t="shared" si="20"/>
        <v/>
      </c>
    </row>
    <row r="1344" spans="1:11">
      <c r="A1344" s="121" t="s">
        <v>383</v>
      </c>
      <c r="B1344" s="135" t="s">
        <v>640</v>
      </c>
      <c r="C1344" s="121" t="s">
        <v>14</v>
      </c>
      <c r="D1344" s="121" t="s">
        <v>641</v>
      </c>
      <c r="E1344" s="304" t="s">
        <v>386</v>
      </c>
      <c r="F1344" s="304"/>
      <c r="G1344" s="122" t="s">
        <v>77</v>
      </c>
      <c r="H1344" s="123">
        <v>1.6799999999999999E-2</v>
      </c>
      <c r="I1344" s="124">
        <v>12.9</v>
      </c>
      <c r="J1344" s="124">
        <v>0.21</v>
      </c>
      <c r="K1344" t="str">
        <f t="shared" si="20"/>
        <v/>
      </c>
    </row>
    <row r="1345" spans="1:11" ht="26.4">
      <c r="A1345" s="121" t="s">
        <v>383</v>
      </c>
      <c r="B1345" s="135" t="s">
        <v>642</v>
      </c>
      <c r="C1345" s="121" t="s">
        <v>14</v>
      </c>
      <c r="D1345" s="121" t="s">
        <v>643</v>
      </c>
      <c r="E1345" s="304" t="s">
        <v>386</v>
      </c>
      <c r="F1345" s="304"/>
      <c r="G1345" s="122" t="s">
        <v>77</v>
      </c>
      <c r="H1345" s="123">
        <v>1</v>
      </c>
      <c r="I1345" s="124">
        <v>113.28</v>
      </c>
      <c r="J1345" s="124">
        <v>113.28</v>
      </c>
      <c r="K1345" t="str">
        <f t="shared" si="20"/>
        <v/>
      </c>
    </row>
    <row r="1346" spans="1:11" ht="26.4" customHeight="1">
      <c r="A1346" s="125"/>
      <c r="B1346" s="125"/>
      <c r="C1346" s="125"/>
      <c r="D1346" s="125"/>
      <c r="E1346" s="125" t="s">
        <v>982</v>
      </c>
      <c r="F1346" s="126">
        <v>10.26</v>
      </c>
      <c r="G1346" s="125" t="s">
        <v>983</v>
      </c>
      <c r="H1346" s="126">
        <v>0</v>
      </c>
      <c r="I1346" s="125" t="s">
        <v>393</v>
      </c>
      <c r="J1346" s="126">
        <v>10.26</v>
      </c>
      <c r="K1346" t="str">
        <f t="shared" si="20"/>
        <v/>
      </c>
    </row>
    <row r="1347" spans="1:11" ht="14.4" customHeight="1">
      <c r="A1347" s="125"/>
      <c r="B1347" s="125"/>
      <c r="C1347" s="125"/>
      <c r="D1347" s="125"/>
      <c r="E1347" s="125" t="s">
        <v>984</v>
      </c>
      <c r="F1347" s="126">
        <v>31.94</v>
      </c>
      <c r="G1347" s="125"/>
      <c r="H1347" s="305" t="s">
        <v>985</v>
      </c>
      <c r="I1347" s="305"/>
      <c r="J1347" s="126">
        <v>161.44999999999999</v>
      </c>
      <c r="K1347" t="str">
        <f t="shared" si="20"/>
        <v/>
      </c>
    </row>
    <row r="1348" spans="1:11" ht="27" customHeight="1" thickBot="1">
      <c r="A1348" s="127"/>
      <c r="B1348" s="127"/>
      <c r="C1348" s="127"/>
      <c r="D1348" s="127"/>
      <c r="E1348" s="127"/>
      <c r="F1348" s="127"/>
      <c r="G1348" s="127" t="s">
        <v>986</v>
      </c>
      <c r="H1348" s="128" t="s">
        <v>1506</v>
      </c>
      <c r="I1348" s="127" t="s">
        <v>394</v>
      </c>
      <c r="J1348" s="129">
        <v>2421.75</v>
      </c>
      <c r="K1348" t="str">
        <f t="shared" si="20"/>
        <v/>
      </c>
    </row>
    <row r="1349" spans="1:11" ht="15" thickTop="1">
      <c r="A1349" s="130"/>
      <c r="B1349" s="130"/>
      <c r="C1349" s="130"/>
      <c r="D1349" s="130"/>
      <c r="E1349" s="130"/>
      <c r="F1349" s="130"/>
      <c r="G1349" s="130"/>
      <c r="H1349" s="130"/>
      <c r="I1349" s="130"/>
      <c r="J1349" s="130"/>
      <c r="K1349" t="str">
        <f t="shared" si="20"/>
        <v>FALSO</v>
      </c>
    </row>
    <row r="1350" spans="1:11">
      <c r="A1350" s="110" t="s">
        <v>1122</v>
      </c>
      <c r="B1350" s="111" t="s">
        <v>3</v>
      </c>
      <c r="C1350" s="110" t="s">
        <v>4</v>
      </c>
      <c r="D1350" s="110" t="s">
        <v>5</v>
      </c>
      <c r="E1350" s="307" t="s">
        <v>373</v>
      </c>
      <c r="F1350" s="307"/>
      <c r="G1350" s="112" t="s">
        <v>6</v>
      </c>
      <c r="H1350" s="111" t="s">
        <v>7</v>
      </c>
      <c r="I1350" s="111" t="s">
        <v>8</v>
      </c>
      <c r="J1350" s="111" t="s">
        <v>9</v>
      </c>
      <c r="K1350" t="str">
        <f t="shared" si="20"/>
        <v/>
      </c>
    </row>
    <row r="1351" spans="1:11" ht="26.4" customHeight="1">
      <c r="A1351" s="113" t="s">
        <v>374</v>
      </c>
      <c r="B1351" s="133" t="s">
        <v>151</v>
      </c>
      <c r="C1351" s="113" t="s">
        <v>14</v>
      </c>
      <c r="D1351" s="113" t="s">
        <v>152</v>
      </c>
      <c r="E1351" s="306" t="s">
        <v>1505</v>
      </c>
      <c r="F1351" s="306"/>
      <c r="G1351" s="114" t="s">
        <v>77</v>
      </c>
      <c r="H1351" s="115">
        <v>1</v>
      </c>
      <c r="I1351" s="116">
        <v>74.209999999999994</v>
      </c>
      <c r="J1351" s="116">
        <v>74.209999999999994</v>
      </c>
      <c r="K1351" t="str">
        <f t="shared" si="20"/>
        <v/>
      </c>
    </row>
    <row r="1352" spans="1:11" ht="26.4" customHeight="1">
      <c r="A1352" s="117" t="s">
        <v>375</v>
      </c>
      <c r="B1352" s="134" t="s">
        <v>606</v>
      </c>
      <c r="C1352" s="117" t="s">
        <v>14</v>
      </c>
      <c r="D1352" s="117" t="s">
        <v>607</v>
      </c>
      <c r="E1352" s="303" t="s">
        <v>1365</v>
      </c>
      <c r="F1352" s="303"/>
      <c r="G1352" s="118" t="s">
        <v>378</v>
      </c>
      <c r="H1352" s="119">
        <v>0.22120000000000001</v>
      </c>
      <c r="I1352" s="120">
        <v>23.38</v>
      </c>
      <c r="J1352" s="120">
        <v>5.17</v>
      </c>
      <c r="K1352" t="str">
        <f t="shared" si="20"/>
        <v/>
      </c>
    </row>
    <row r="1353" spans="1:11" ht="14.4" customHeight="1">
      <c r="A1353" s="117" t="s">
        <v>375</v>
      </c>
      <c r="B1353" s="134" t="s">
        <v>608</v>
      </c>
      <c r="C1353" s="117" t="s">
        <v>14</v>
      </c>
      <c r="D1353" s="117" t="s">
        <v>609</v>
      </c>
      <c r="E1353" s="303" t="s">
        <v>1365</v>
      </c>
      <c r="F1353" s="303"/>
      <c r="G1353" s="118" t="s">
        <v>378</v>
      </c>
      <c r="H1353" s="119">
        <v>0.22120000000000001</v>
      </c>
      <c r="I1353" s="120">
        <v>27.8</v>
      </c>
      <c r="J1353" s="120">
        <v>6.14</v>
      </c>
      <c r="K1353" t="str">
        <f t="shared" si="20"/>
        <v/>
      </c>
    </row>
    <row r="1354" spans="1:11" ht="26.4">
      <c r="A1354" s="121" t="s">
        <v>383</v>
      </c>
      <c r="B1354" s="135" t="s">
        <v>644</v>
      </c>
      <c r="C1354" s="121" t="s">
        <v>14</v>
      </c>
      <c r="D1354" s="121" t="s">
        <v>645</v>
      </c>
      <c r="E1354" s="304" t="s">
        <v>386</v>
      </c>
      <c r="F1354" s="304"/>
      <c r="G1354" s="122" t="s">
        <v>77</v>
      </c>
      <c r="H1354" s="123">
        <v>1</v>
      </c>
      <c r="I1354" s="124">
        <v>62.77</v>
      </c>
      <c r="J1354" s="124">
        <v>62.77</v>
      </c>
      <c r="K1354" t="str">
        <f t="shared" si="20"/>
        <v/>
      </c>
    </row>
    <row r="1355" spans="1:11">
      <c r="A1355" s="121" t="s">
        <v>383</v>
      </c>
      <c r="B1355" s="135" t="s">
        <v>640</v>
      </c>
      <c r="C1355" s="121" t="s">
        <v>14</v>
      </c>
      <c r="D1355" s="121" t="s">
        <v>641</v>
      </c>
      <c r="E1355" s="304" t="s">
        <v>386</v>
      </c>
      <c r="F1355" s="304"/>
      <c r="G1355" s="122" t="s">
        <v>77</v>
      </c>
      <c r="H1355" s="123">
        <v>1.06E-2</v>
      </c>
      <c r="I1355" s="124">
        <v>12.9</v>
      </c>
      <c r="J1355" s="124">
        <v>0.13</v>
      </c>
      <c r="K1355" t="str">
        <f t="shared" si="20"/>
        <v/>
      </c>
    </row>
    <row r="1356" spans="1:11" ht="26.4" customHeight="1">
      <c r="A1356" s="125"/>
      <c r="B1356" s="125"/>
      <c r="C1356" s="125"/>
      <c r="D1356" s="125"/>
      <c r="E1356" s="125" t="s">
        <v>982</v>
      </c>
      <c r="F1356" s="126">
        <v>7.24</v>
      </c>
      <c r="G1356" s="125" t="s">
        <v>983</v>
      </c>
      <c r="H1356" s="126">
        <v>0</v>
      </c>
      <c r="I1356" s="125" t="s">
        <v>393</v>
      </c>
      <c r="J1356" s="126">
        <v>7.24</v>
      </c>
      <c r="K1356" t="str">
        <f t="shared" si="20"/>
        <v/>
      </c>
    </row>
    <row r="1357" spans="1:11" ht="27" customHeight="1">
      <c r="A1357" s="125"/>
      <c r="B1357" s="125"/>
      <c r="C1357" s="125"/>
      <c r="D1357" s="125"/>
      <c r="E1357" s="125" t="s">
        <v>984</v>
      </c>
      <c r="F1357" s="126">
        <v>18.3</v>
      </c>
      <c r="G1357" s="125"/>
      <c r="H1357" s="305" t="s">
        <v>985</v>
      </c>
      <c r="I1357" s="305"/>
      <c r="J1357" s="126">
        <v>92.51</v>
      </c>
      <c r="K1357" t="str">
        <f t="shared" si="20"/>
        <v/>
      </c>
    </row>
    <row r="1358" spans="1:11" ht="15" customHeight="1" thickBot="1">
      <c r="A1358" s="127"/>
      <c r="B1358" s="127"/>
      <c r="C1358" s="127"/>
      <c r="D1358" s="127"/>
      <c r="E1358" s="127"/>
      <c r="F1358" s="127"/>
      <c r="G1358" s="127" t="s">
        <v>986</v>
      </c>
      <c r="H1358" s="128" t="s">
        <v>1480</v>
      </c>
      <c r="I1358" s="127" t="s">
        <v>394</v>
      </c>
      <c r="J1358" s="129">
        <v>3700.4</v>
      </c>
      <c r="K1358" t="str">
        <f t="shared" si="20"/>
        <v/>
      </c>
    </row>
    <row r="1359" spans="1:11" ht="26.4" customHeight="1" thickTop="1">
      <c r="A1359" s="130"/>
      <c r="B1359" s="130"/>
      <c r="C1359" s="130"/>
      <c r="D1359" s="130"/>
      <c r="E1359" s="130"/>
      <c r="F1359" s="130"/>
      <c r="G1359" s="130"/>
      <c r="H1359" s="130"/>
      <c r="I1359" s="130"/>
      <c r="J1359" s="130"/>
      <c r="K1359" t="str">
        <f t="shared" si="20"/>
        <v>FALSO</v>
      </c>
    </row>
    <row r="1360" spans="1:11" ht="14.4" customHeight="1">
      <c r="A1360" s="110" t="s">
        <v>1123</v>
      </c>
      <c r="B1360" s="111" t="s">
        <v>3</v>
      </c>
      <c r="C1360" s="110" t="s">
        <v>4</v>
      </c>
      <c r="D1360" s="110" t="s">
        <v>5</v>
      </c>
      <c r="E1360" s="307" t="s">
        <v>373</v>
      </c>
      <c r="F1360" s="307"/>
      <c r="G1360" s="112" t="s">
        <v>6</v>
      </c>
      <c r="H1360" s="111" t="s">
        <v>7</v>
      </c>
      <c r="I1360" s="111" t="s">
        <v>8</v>
      </c>
      <c r="J1360" s="111" t="s">
        <v>9</v>
      </c>
      <c r="K1360" t="str">
        <f t="shared" ref="K1360:K1423" si="21">IF(J1360=0,"FALSO","")</f>
        <v/>
      </c>
    </row>
    <row r="1361" spans="1:11" ht="14.4" customHeight="1">
      <c r="A1361" s="113" t="s">
        <v>374</v>
      </c>
      <c r="B1361" s="133" t="s">
        <v>153</v>
      </c>
      <c r="C1361" s="113" t="s">
        <v>11</v>
      </c>
      <c r="D1361" s="113" t="s">
        <v>154</v>
      </c>
      <c r="E1361" s="306">
        <v>0</v>
      </c>
      <c r="F1361" s="306"/>
      <c r="G1361" s="114" t="s">
        <v>18</v>
      </c>
      <c r="H1361" s="115">
        <v>1</v>
      </c>
      <c r="I1361" s="116">
        <v>12.91</v>
      </c>
      <c r="J1361" s="116">
        <v>12.91</v>
      </c>
      <c r="K1361" t="str">
        <f t="shared" si="21"/>
        <v/>
      </c>
    </row>
    <row r="1362" spans="1:11" ht="14.4" customHeight="1">
      <c r="A1362" s="117" t="s">
        <v>375</v>
      </c>
      <c r="B1362" s="134" t="s">
        <v>648</v>
      </c>
      <c r="C1362" s="117" t="s">
        <v>11</v>
      </c>
      <c r="D1362" s="117" t="s">
        <v>649</v>
      </c>
      <c r="E1362" s="303">
        <v>0</v>
      </c>
      <c r="F1362" s="303"/>
      <c r="G1362" s="118" t="s">
        <v>397</v>
      </c>
      <c r="H1362" s="119">
        <v>0.14000000000000001</v>
      </c>
      <c r="I1362" s="120">
        <v>31.4</v>
      </c>
      <c r="J1362" s="120">
        <v>4.3899999999999997</v>
      </c>
      <c r="K1362" t="str">
        <f t="shared" si="21"/>
        <v/>
      </c>
    </row>
    <row r="1363" spans="1:11" ht="14.4" customHeight="1">
      <c r="A1363" s="117" t="s">
        <v>375</v>
      </c>
      <c r="B1363" s="134" t="s">
        <v>646</v>
      </c>
      <c r="C1363" s="117" t="s">
        <v>11</v>
      </c>
      <c r="D1363" s="117" t="s">
        <v>647</v>
      </c>
      <c r="E1363" s="303">
        <v>0</v>
      </c>
      <c r="F1363" s="303"/>
      <c r="G1363" s="118" t="s">
        <v>397</v>
      </c>
      <c r="H1363" s="119">
        <v>0.14000000000000001</v>
      </c>
      <c r="I1363" s="120">
        <v>25.52</v>
      </c>
      <c r="J1363" s="120">
        <v>3.57</v>
      </c>
      <c r="K1363" t="str">
        <f t="shared" si="21"/>
        <v/>
      </c>
    </row>
    <row r="1364" spans="1:11">
      <c r="A1364" s="121" t="s">
        <v>383</v>
      </c>
      <c r="B1364" s="135" t="s">
        <v>653</v>
      </c>
      <c r="C1364" s="121" t="s">
        <v>11</v>
      </c>
      <c r="D1364" s="121" t="s">
        <v>654</v>
      </c>
      <c r="E1364" s="304" t="s">
        <v>386</v>
      </c>
      <c r="F1364" s="304"/>
      <c r="G1364" s="122" t="s">
        <v>655</v>
      </c>
      <c r="H1364" s="123">
        <v>0.12</v>
      </c>
      <c r="I1364" s="124">
        <v>9.9499999999999993</v>
      </c>
      <c r="J1364" s="124">
        <v>1.19</v>
      </c>
      <c r="K1364" t="str">
        <f t="shared" si="21"/>
        <v/>
      </c>
    </row>
    <row r="1365" spans="1:11">
      <c r="A1365" s="121" t="s">
        <v>383</v>
      </c>
      <c r="B1365" s="135" t="s">
        <v>651</v>
      </c>
      <c r="C1365" s="121" t="s">
        <v>11</v>
      </c>
      <c r="D1365" s="121" t="s">
        <v>652</v>
      </c>
      <c r="E1365" s="304" t="s">
        <v>386</v>
      </c>
      <c r="F1365" s="304"/>
      <c r="G1365" s="122" t="s">
        <v>448</v>
      </c>
      <c r="H1365" s="123">
        <v>0.02</v>
      </c>
      <c r="I1365" s="124">
        <v>55.17</v>
      </c>
      <c r="J1365" s="124">
        <v>1.1000000000000001</v>
      </c>
      <c r="K1365" t="str">
        <f t="shared" si="21"/>
        <v/>
      </c>
    </row>
    <row r="1366" spans="1:11">
      <c r="A1366" s="121" t="s">
        <v>383</v>
      </c>
      <c r="B1366" s="135" t="s">
        <v>650</v>
      </c>
      <c r="C1366" s="121" t="s">
        <v>11</v>
      </c>
      <c r="D1366" s="121" t="s">
        <v>154</v>
      </c>
      <c r="E1366" s="304" t="s">
        <v>386</v>
      </c>
      <c r="F1366" s="304"/>
      <c r="G1366" s="122" t="s">
        <v>18</v>
      </c>
      <c r="H1366" s="123">
        <v>1</v>
      </c>
      <c r="I1366" s="124">
        <v>2.66</v>
      </c>
      <c r="J1366" s="124">
        <v>2.66</v>
      </c>
      <c r="K1366" t="str">
        <f t="shared" si="21"/>
        <v/>
      </c>
    </row>
    <row r="1367" spans="1:11" ht="26.4">
      <c r="A1367" s="125"/>
      <c r="B1367" s="125"/>
      <c r="C1367" s="125"/>
      <c r="D1367" s="125"/>
      <c r="E1367" s="125" t="s">
        <v>982</v>
      </c>
      <c r="F1367" s="126">
        <v>5.38</v>
      </c>
      <c r="G1367" s="125" t="s">
        <v>983</v>
      </c>
      <c r="H1367" s="126">
        <v>0</v>
      </c>
      <c r="I1367" s="125" t="s">
        <v>393</v>
      </c>
      <c r="J1367" s="126">
        <v>5.38</v>
      </c>
      <c r="K1367" t="str">
        <f t="shared" si="21"/>
        <v/>
      </c>
    </row>
    <row r="1368" spans="1:11" ht="26.4" customHeight="1">
      <c r="A1368" s="125"/>
      <c r="B1368" s="125"/>
      <c r="C1368" s="125"/>
      <c r="D1368" s="125"/>
      <c r="E1368" s="125" t="s">
        <v>984</v>
      </c>
      <c r="F1368" s="126">
        <v>3.18</v>
      </c>
      <c r="G1368" s="125"/>
      <c r="H1368" s="305" t="s">
        <v>985</v>
      </c>
      <c r="I1368" s="305"/>
      <c r="J1368" s="126">
        <v>16.09</v>
      </c>
      <c r="K1368" t="str">
        <f t="shared" si="21"/>
        <v/>
      </c>
    </row>
    <row r="1369" spans="1:11" ht="14.4" customHeight="1" thickBot="1">
      <c r="A1369" s="127"/>
      <c r="B1369" s="127"/>
      <c r="C1369" s="127"/>
      <c r="D1369" s="127"/>
      <c r="E1369" s="127"/>
      <c r="F1369" s="127"/>
      <c r="G1369" s="127" t="s">
        <v>986</v>
      </c>
      <c r="H1369" s="128" t="s">
        <v>1538</v>
      </c>
      <c r="I1369" s="127" t="s">
        <v>394</v>
      </c>
      <c r="J1369" s="129">
        <v>1126.3</v>
      </c>
      <c r="K1369" t="str">
        <f t="shared" si="21"/>
        <v/>
      </c>
    </row>
    <row r="1370" spans="1:11" ht="26.4" customHeight="1" thickTop="1">
      <c r="A1370" s="130"/>
      <c r="B1370" s="130"/>
      <c r="C1370" s="130"/>
      <c r="D1370" s="130"/>
      <c r="E1370" s="130"/>
      <c r="F1370" s="130"/>
      <c r="G1370" s="130"/>
      <c r="H1370" s="130"/>
      <c r="I1370" s="130"/>
      <c r="J1370" s="130"/>
      <c r="K1370" t="str">
        <f t="shared" si="21"/>
        <v>FALSO</v>
      </c>
    </row>
    <row r="1371" spans="1:11" ht="26.4" customHeight="1">
      <c r="A1371" s="110" t="s">
        <v>1124</v>
      </c>
      <c r="B1371" s="111" t="s">
        <v>3</v>
      </c>
      <c r="C1371" s="110" t="s">
        <v>4</v>
      </c>
      <c r="D1371" s="110" t="s">
        <v>5</v>
      </c>
      <c r="E1371" s="307" t="s">
        <v>373</v>
      </c>
      <c r="F1371" s="307"/>
      <c r="G1371" s="112" t="s">
        <v>6</v>
      </c>
      <c r="H1371" s="111" t="s">
        <v>7</v>
      </c>
      <c r="I1371" s="111" t="s">
        <v>8</v>
      </c>
      <c r="J1371" s="111" t="s">
        <v>9</v>
      </c>
      <c r="K1371" t="str">
        <f t="shared" si="21"/>
        <v/>
      </c>
    </row>
    <row r="1372" spans="1:11" ht="14.4" customHeight="1">
      <c r="A1372" s="113" t="s">
        <v>374</v>
      </c>
      <c r="B1372" s="133" t="s">
        <v>155</v>
      </c>
      <c r="C1372" s="113" t="s">
        <v>11</v>
      </c>
      <c r="D1372" s="113" t="s">
        <v>156</v>
      </c>
      <c r="E1372" s="306">
        <v>0</v>
      </c>
      <c r="F1372" s="306"/>
      <c r="G1372" s="114" t="s">
        <v>18</v>
      </c>
      <c r="H1372" s="115">
        <v>1</v>
      </c>
      <c r="I1372" s="116">
        <v>11.82</v>
      </c>
      <c r="J1372" s="116">
        <v>11.82</v>
      </c>
      <c r="K1372" t="str">
        <f t="shared" si="21"/>
        <v/>
      </c>
    </row>
    <row r="1373" spans="1:11" ht="14.4" customHeight="1">
      <c r="A1373" s="117" t="s">
        <v>375</v>
      </c>
      <c r="B1373" s="134" t="s">
        <v>648</v>
      </c>
      <c r="C1373" s="117" t="s">
        <v>11</v>
      </c>
      <c r="D1373" s="117" t="s">
        <v>649</v>
      </c>
      <c r="E1373" s="303">
        <v>0</v>
      </c>
      <c r="F1373" s="303"/>
      <c r="G1373" s="118" t="s">
        <v>397</v>
      </c>
      <c r="H1373" s="119">
        <v>0.18</v>
      </c>
      <c r="I1373" s="120">
        <v>31.4</v>
      </c>
      <c r="J1373" s="120">
        <v>5.65</v>
      </c>
      <c r="K1373" t="str">
        <f t="shared" si="21"/>
        <v/>
      </c>
    </row>
    <row r="1374" spans="1:11" ht="26.4">
      <c r="A1374" s="117" t="s">
        <v>375</v>
      </c>
      <c r="B1374" s="134" t="s">
        <v>646</v>
      </c>
      <c r="C1374" s="117" t="s">
        <v>11</v>
      </c>
      <c r="D1374" s="117" t="s">
        <v>647</v>
      </c>
      <c r="E1374" s="303">
        <v>0</v>
      </c>
      <c r="F1374" s="303"/>
      <c r="G1374" s="118" t="s">
        <v>397</v>
      </c>
      <c r="H1374" s="119">
        <v>0.18</v>
      </c>
      <c r="I1374" s="120">
        <v>25.52</v>
      </c>
      <c r="J1374" s="120">
        <v>4.59</v>
      </c>
      <c r="K1374" t="str">
        <f t="shared" si="21"/>
        <v/>
      </c>
    </row>
    <row r="1375" spans="1:11" ht="14.4" customHeight="1">
      <c r="A1375" s="121" t="s">
        <v>383</v>
      </c>
      <c r="B1375" s="135" t="s">
        <v>651</v>
      </c>
      <c r="C1375" s="121" t="s">
        <v>11</v>
      </c>
      <c r="D1375" s="121" t="s">
        <v>652</v>
      </c>
      <c r="E1375" s="304" t="s">
        <v>386</v>
      </c>
      <c r="F1375" s="304"/>
      <c r="G1375" s="122" t="s">
        <v>448</v>
      </c>
      <c r="H1375" s="123">
        <v>2E-3</v>
      </c>
      <c r="I1375" s="124">
        <v>55.17</v>
      </c>
      <c r="J1375" s="124">
        <v>0.11</v>
      </c>
      <c r="K1375" t="str">
        <f t="shared" si="21"/>
        <v/>
      </c>
    </row>
    <row r="1376" spans="1:11">
      <c r="A1376" s="121" t="s">
        <v>383</v>
      </c>
      <c r="B1376" s="135" t="s">
        <v>656</v>
      </c>
      <c r="C1376" s="121" t="s">
        <v>11</v>
      </c>
      <c r="D1376" s="121" t="s">
        <v>657</v>
      </c>
      <c r="E1376" s="304" t="s">
        <v>386</v>
      </c>
      <c r="F1376" s="304"/>
      <c r="G1376" s="122" t="s">
        <v>18</v>
      </c>
      <c r="H1376" s="123">
        <v>1</v>
      </c>
      <c r="I1376" s="124">
        <v>0.78</v>
      </c>
      <c r="J1376" s="124">
        <v>0.78</v>
      </c>
      <c r="K1376" t="str">
        <f t="shared" si="21"/>
        <v/>
      </c>
    </row>
    <row r="1377" spans="1:11">
      <c r="A1377" s="121" t="s">
        <v>383</v>
      </c>
      <c r="B1377" s="135" t="s">
        <v>653</v>
      </c>
      <c r="C1377" s="121" t="s">
        <v>11</v>
      </c>
      <c r="D1377" s="121" t="s">
        <v>654</v>
      </c>
      <c r="E1377" s="304" t="s">
        <v>386</v>
      </c>
      <c r="F1377" s="304"/>
      <c r="G1377" s="122" t="s">
        <v>655</v>
      </c>
      <c r="H1377" s="123">
        <v>7.0000000000000007E-2</v>
      </c>
      <c r="I1377" s="124">
        <v>9.9499999999999993</v>
      </c>
      <c r="J1377" s="124">
        <v>0.69</v>
      </c>
      <c r="K1377" t="str">
        <f t="shared" si="21"/>
        <v/>
      </c>
    </row>
    <row r="1378" spans="1:11" ht="26.4">
      <c r="A1378" s="125"/>
      <c r="B1378" s="125"/>
      <c r="C1378" s="125"/>
      <c r="D1378" s="125"/>
      <c r="E1378" s="125" t="s">
        <v>982</v>
      </c>
      <c r="F1378" s="126">
        <v>6.92</v>
      </c>
      <c r="G1378" s="125" t="s">
        <v>983</v>
      </c>
      <c r="H1378" s="126">
        <v>0</v>
      </c>
      <c r="I1378" s="125" t="s">
        <v>393</v>
      </c>
      <c r="J1378" s="126">
        <v>6.92</v>
      </c>
      <c r="K1378" t="str">
        <f t="shared" si="21"/>
        <v/>
      </c>
    </row>
    <row r="1379" spans="1:11" ht="26.4">
      <c r="A1379" s="125"/>
      <c r="B1379" s="125"/>
      <c r="C1379" s="125"/>
      <c r="D1379" s="125"/>
      <c r="E1379" s="125" t="s">
        <v>984</v>
      </c>
      <c r="F1379" s="126">
        <v>2.91</v>
      </c>
      <c r="G1379" s="125"/>
      <c r="H1379" s="305" t="s">
        <v>985</v>
      </c>
      <c r="I1379" s="305"/>
      <c r="J1379" s="126">
        <v>14.73</v>
      </c>
      <c r="K1379" t="str">
        <f t="shared" si="21"/>
        <v/>
      </c>
    </row>
    <row r="1380" spans="1:11" ht="26.4" customHeight="1" thickBot="1">
      <c r="A1380" s="127"/>
      <c r="B1380" s="127"/>
      <c r="C1380" s="127"/>
      <c r="D1380" s="127"/>
      <c r="E1380" s="127"/>
      <c r="F1380" s="127"/>
      <c r="G1380" s="127" t="s">
        <v>986</v>
      </c>
      <c r="H1380" s="128" t="s">
        <v>1480</v>
      </c>
      <c r="I1380" s="127" t="s">
        <v>394</v>
      </c>
      <c r="J1380" s="129">
        <v>589.20000000000005</v>
      </c>
      <c r="K1380" t="str">
        <f t="shared" si="21"/>
        <v/>
      </c>
    </row>
    <row r="1381" spans="1:11" ht="14.4" customHeight="1" thickTop="1">
      <c r="A1381" s="130"/>
      <c r="B1381" s="130"/>
      <c r="C1381" s="130"/>
      <c r="D1381" s="130"/>
      <c r="E1381" s="130"/>
      <c r="F1381" s="130"/>
      <c r="G1381" s="130"/>
      <c r="H1381" s="130"/>
      <c r="I1381" s="130"/>
      <c r="J1381" s="130"/>
      <c r="K1381" t="str">
        <f t="shared" si="21"/>
        <v>FALSO</v>
      </c>
    </row>
    <row r="1382" spans="1:11" ht="26.4" customHeight="1">
      <c r="A1382" s="110" t="s">
        <v>1125</v>
      </c>
      <c r="B1382" s="111" t="s">
        <v>3</v>
      </c>
      <c r="C1382" s="110" t="s">
        <v>4</v>
      </c>
      <c r="D1382" s="110" t="s">
        <v>5</v>
      </c>
      <c r="E1382" s="307" t="s">
        <v>373</v>
      </c>
      <c r="F1382" s="307"/>
      <c r="G1382" s="112" t="s">
        <v>6</v>
      </c>
      <c r="H1382" s="111" t="s">
        <v>7</v>
      </c>
      <c r="I1382" s="111" t="s">
        <v>8</v>
      </c>
      <c r="J1382" s="111" t="s">
        <v>9</v>
      </c>
      <c r="K1382" t="str">
        <f t="shared" si="21"/>
        <v/>
      </c>
    </row>
    <row r="1383" spans="1:11" ht="14.4" customHeight="1">
      <c r="A1383" s="113" t="s">
        <v>374</v>
      </c>
      <c r="B1383" s="133" t="s">
        <v>157</v>
      </c>
      <c r="C1383" s="113" t="s">
        <v>11</v>
      </c>
      <c r="D1383" s="113" t="s">
        <v>158</v>
      </c>
      <c r="E1383" s="306">
        <v>0</v>
      </c>
      <c r="F1383" s="306"/>
      <c r="G1383" s="114" t="s">
        <v>18</v>
      </c>
      <c r="H1383" s="115">
        <v>1</v>
      </c>
      <c r="I1383" s="116">
        <v>12.49</v>
      </c>
      <c r="J1383" s="116">
        <v>12.49</v>
      </c>
      <c r="K1383" t="str">
        <f t="shared" si="21"/>
        <v/>
      </c>
    </row>
    <row r="1384" spans="1:11" ht="26.4" customHeight="1">
      <c r="A1384" s="117" t="s">
        <v>375</v>
      </c>
      <c r="B1384" s="134" t="s">
        <v>646</v>
      </c>
      <c r="C1384" s="117" t="s">
        <v>11</v>
      </c>
      <c r="D1384" s="117" t="s">
        <v>647</v>
      </c>
      <c r="E1384" s="303">
        <v>0</v>
      </c>
      <c r="F1384" s="303"/>
      <c r="G1384" s="118" t="s">
        <v>397</v>
      </c>
      <c r="H1384" s="119">
        <v>0.18</v>
      </c>
      <c r="I1384" s="120">
        <v>25.52</v>
      </c>
      <c r="J1384" s="120">
        <v>4.59</v>
      </c>
      <c r="K1384" t="str">
        <f t="shared" si="21"/>
        <v/>
      </c>
    </row>
    <row r="1385" spans="1:11">
      <c r="A1385" s="117" t="s">
        <v>375</v>
      </c>
      <c r="B1385" s="134" t="s">
        <v>648</v>
      </c>
      <c r="C1385" s="117" t="s">
        <v>11</v>
      </c>
      <c r="D1385" s="117" t="s">
        <v>649</v>
      </c>
      <c r="E1385" s="303">
        <v>0</v>
      </c>
      <c r="F1385" s="303"/>
      <c r="G1385" s="118" t="s">
        <v>397</v>
      </c>
      <c r="H1385" s="119">
        <v>0.18</v>
      </c>
      <c r="I1385" s="120">
        <v>31.4</v>
      </c>
      <c r="J1385" s="120">
        <v>5.65</v>
      </c>
      <c r="K1385" t="str">
        <f t="shared" si="21"/>
        <v/>
      </c>
    </row>
    <row r="1386" spans="1:11" ht="40.200000000000003" customHeight="1">
      <c r="A1386" s="121" t="s">
        <v>383</v>
      </c>
      <c r="B1386" s="135" t="s">
        <v>651</v>
      </c>
      <c r="C1386" s="121" t="s">
        <v>11</v>
      </c>
      <c r="D1386" s="121" t="s">
        <v>652</v>
      </c>
      <c r="E1386" s="304" t="s">
        <v>386</v>
      </c>
      <c r="F1386" s="304"/>
      <c r="G1386" s="122" t="s">
        <v>448</v>
      </c>
      <c r="H1386" s="123">
        <v>2.3999999999999998E-3</v>
      </c>
      <c r="I1386" s="124">
        <v>55.17</v>
      </c>
      <c r="J1386" s="124">
        <v>0.13</v>
      </c>
      <c r="K1386" t="str">
        <f t="shared" si="21"/>
        <v/>
      </c>
    </row>
    <row r="1387" spans="1:11" ht="40.200000000000003" customHeight="1">
      <c r="A1387" s="121" t="s">
        <v>383</v>
      </c>
      <c r="B1387" s="135" t="s">
        <v>653</v>
      </c>
      <c r="C1387" s="121" t="s">
        <v>11</v>
      </c>
      <c r="D1387" s="121" t="s">
        <v>654</v>
      </c>
      <c r="E1387" s="304" t="s">
        <v>386</v>
      </c>
      <c r="F1387" s="304"/>
      <c r="G1387" s="122" t="s">
        <v>655</v>
      </c>
      <c r="H1387" s="123">
        <v>0.08</v>
      </c>
      <c r="I1387" s="124">
        <v>9.9499999999999993</v>
      </c>
      <c r="J1387" s="124">
        <v>0.79</v>
      </c>
      <c r="K1387" t="str">
        <f t="shared" si="21"/>
        <v/>
      </c>
    </row>
    <row r="1388" spans="1:11" ht="26.4" customHeight="1">
      <c r="A1388" s="121" t="s">
        <v>383</v>
      </c>
      <c r="B1388" s="135" t="s">
        <v>658</v>
      </c>
      <c r="C1388" s="121" t="s">
        <v>11</v>
      </c>
      <c r="D1388" s="121" t="s">
        <v>659</v>
      </c>
      <c r="E1388" s="304" t="s">
        <v>386</v>
      </c>
      <c r="F1388" s="304"/>
      <c r="G1388" s="122" t="s">
        <v>18</v>
      </c>
      <c r="H1388" s="123">
        <v>1</v>
      </c>
      <c r="I1388" s="124">
        <v>1.33</v>
      </c>
      <c r="J1388" s="124">
        <v>1.33</v>
      </c>
      <c r="K1388" t="str">
        <f t="shared" si="21"/>
        <v/>
      </c>
    </row>
    <row r="1389" spans="1:11" ht="14.4" customHeight="1">
      <c r="A1389" s="125"/>
      <c r="B1389" s="125"/>
      <c r="C1389" s="125"/>
      <c r="D1389" s="125"/>
      <c r="E1389" s="125" t="s">
        <v>982</v>
      </c>
      <c r="F1389" s="126">
        <v>6.92</v>
      </c>
      <c r="G1389" s="125" t="s">
        <v>983</v>
      </c>
      <c r="H1389" s="126">
        <v>0</v>
      </c>
      <c r="I1389" s="125" t="s">
        <v>393</v>
      </c>
      <c r="J1389" s="126">
        <v>6.92</v>
      </c>
      <c r="K1389" t="str">
        <f t="shared" si="21"/>
        <v/>
      </c>
    </row>
    <row r="1390" spans="1:11" ht="39.6" customHeight="1">
      <c r="A1390" s="125"/>
      <c r="B1390" s="125"/>
      <c r="C1390" s="125"/>
      <c r="D1390" s="125"/>
      <c r="E1390" s="125" t="s">
        <v>984</v>
      </c>
      <c r="F1390" s="126">
        <v>3.08</v>
      </c>
      <c r="G1390" s="125"/>
      <c r="H1390" s="305" t="s">
        <v>985</v>
      </c>
      <c r="I1390" s="305"/>
      <c r="J1390" s="126">
        <v>15.57</v>
      </c>
      <c r="K1390" t="str">
        <f t="shared" si="21"/>
        <v/>
      </c>
    </row>
    <row r="1391" spans="1:11" ht="39.6" customHeight="1" thickBot="1">
      <c r="A1391" s="127"/>
      <c r="B1391" s="127"/>
      <c r="C1391" s="127"/>
      <c r="D1391" s="127"/>
      <c r="E1391" s="127"/>
      <c r="F1391" s="127"/>
      <c r="G1391" s="127" t="s">
        <v>986</v>
      </c>
      <c r="H1391" s="128" t="s">
        <v>1539</v>
      </c>
      <c r="I1391" s="127" t="s">
        <v>394</v>
      </c>
      <c r="J1391" s="129">
        <v>5138.1000000000004</v>
      </c>
      <c r="K1391" t="str">
        <f t="shared" si="21"/>
        <v/>
      </c>
    </row>
    <row r="1392" spans="1:11" ht="26.4" customHeight="1" thickTop="1">
      <c r="A1392" s="130"/>
      <c r="B1392" s="130"/>
      <c r="C1392" s="130"/>
      <c r="D1392" s="130"/>
      <c r="E1392" s="130"/>
      <c r="F1392" s="130"/>
      <c r="G1392" s="130"/>
      <c r="H1392" s="130"/>
      <c r="I1392" s="130"/>
      <c r="J1392" s="130"/>
      <c r="K1392" t="str">
        <f t="shared" si="21"/>
        <v>FALSO</v>
      </c>
    </row>
    <row r="1393" spans="1:11" ht="14.4" customHeight="1">
      <c r="A1393" s="110" t="s">
        <v>1126</v>
      </c>
      <c r="B1393" s="111" t="s">
        <v>3</v>
      </c>
      <c r="C1393" s="110" t="s">
        <v>4</v>
      </c>
      <c r="D1393" s="110" t="s">
        <v>5</v>
      </c>
      <c r="E1393" s="307" t="s">
        <v>373</v>
      </c>
      <c r="F1393" s="307"/>
      <c r="G1393" s="112" t="s">
        <v>6</v>
      </c>
      <c r="H1393" s="111" t="s">
        <v>7</v>
      </c>
      <c r="I1393" s="111" t="s">
        <v>8</v>
      </c>
      <c r="J1393" s="111" t="s">
        <v>9</v>
      </c>
      <c r="K1393" t="str">
        <f t="shared" si="21"/>
        <v/>
      </c>
    </row>
    <row r="1394" spans="1:11" ht="26.4" customHeight="1">
      <c r="A1394" s="113" t="s">
        <v>374</v>
      </c>
      <c r="B1394" s="133" t="s">
        <v>159</v>
      </c>
      <c r="C1394" s="113" t="s">
        <v>11</v>
      </c>
      <c r="D1394" s="113" t="s">
        <v>160</v>
      </c>
      <c r="E1394" s="306">
        <v>0</v>
      </c>
      <c r="F1394" s="306"/>
      <c r="G1394" s="114" t="s">
        <v>18</v>
      </c>
      <c r="H1394" s="115">
        <v>1</v>
      </c>
      <c r="I1394" s="116">
        <v>14.28</v>
      </c>
      <c r="J1394" s="116">
        <v>14.28</v>
      </c>
      <c r="K1394" t="str">
        <f t="shared" si="21"/>
        <v/>
      </c>
    </row>
    <row r="1395" spans="1:11" ht="26.4" customHeight="1">
      <c r="A1395" s="117" t="s">
        <v>375</v>
      </c>
      <c r="B1395" s="134" t="s">
        <v>646</v>
      </c>
      <c r="C1395" s="117" t="s">
        <v>11</v>
      </c>
      <c r="D1395" s="117" t="s">
        <v>647</v>
      </c>
      <c r="E1395" s="303">
        <v>0</v>
      </c>
      <c r="F1395" s="303"/>
      <c r="G1395" s="118" t="s">
        <v>397</v>
      </c>
      <c r="H1395" s="119">
        <v>0.18</v>
      </c>
      <c r="I1395" s="120">
        <v>25.52</v>
      </c>
      <c r="J1395" s="120">
        <v>4.59</v>
      </c>
      <c r="K1395" t="str">
        <f t="shared" si="21"/>
        <v/>
      </c>
    </row>
    <row r="1396" spans="1:11">
      <c r="A1396" s="117" t="s">
        <v>375</v>
      </c>
      <c r="B1396" s="134" t="s">
        <v>648</v>
      </c>
      <c r="C1396" s="117" t="s">
        <v>11</v>
      </c>
      <c r="D1396" s="117" t="s">
        <v>649</v>
      </c>
      <c r="E1396" s="303">
        <v>0</v>
      </c>
      <c r="F1396" s="303"/>
      <c r="G1396" s="118" t="s">
        <v>397</v>
      </c>
      <c r="H1396" s="119">
        <v>0.18</v>
      </c>
      <c r="I1396" s="120">
        <v>31.4</v>
      </c>
      <c r="J1396" s="120">
        <v>5.65</v>
      </c>
      <c r="K1396" t="str">
        <f t="shared" si="21"/>
        <v/>
      </c>
    </row>
    <row r="1397" spans="1:11">
      <c r="A1397" s="121" t="s">
        <v>383</v>
      </c>
      <c r="B1397" s="135" t="s">
        <v>653</v>
      </c>
      <c r="C1397" s="121" t="s">
        <v>11</v>
      </c>
      <c r="D1397" s="121" t="s">
        <v>654</v>
      </c>
      <c r="E1397" s="304" t="s">
        <v>386</v>
      </c>
      <c r="F1397" s="304"/>
      <c r="G1397" s="122" t="s">
        <v>655</v>
      </c>
      <c r="H1397" s="123">
        <v>0.1</v>
      </c>
      <c r="I1397" s="124">
        <v>9.9499999999999993</v>
      </c>
      <c r="J1397" s="124">
        <v>0.99</v>
      </c>
      <c r="K1397" t="str">
        <f t="shared" si="21"/>
        <v/>
      </c>
    </row>
    <row r="1398" spans="1:11">
      <c r="A1398" s="121" t="s">
        <v>383</v>
      </c>
      <c r="B1398" s="135" t="s">
        <v>660</v>
      </c>
      <c r="C1398" s="121" t="s">
        <v>11</v>
      </c>
      <c r="D1398" s="121" t="s">
        <v>661</v>
      </c>
      <c r="E1398" s="304" t="s">
        <v>386</v>
      </c>
      <c r="F1398" s="304"/>
      <c r="G1398" s="122" t="s">
        <v>18</v>
      </c>
      <c r="H1398" s="123">
        <v>1</v>
      </c>
      <c r="I1398" s="124">
        <v>2.89</v>
      </c>
      <c r="J1398" s="124">
        <v>2.89</v>
      </c>
      <c r="K1398" t="str">
        <f t="shared" si="21"/>
        <v/>
      </c>
    </row>
    <row r="1399" spans="1:11">
      <c r="A1399" s="121" t="s">
        <v>383</v>
      </c>
      <c r="B1399" s="135" t="s">
        <v>651</v>
      </c>
      <c r="C1399" s="121" t="s">
        <v>11</v>
      </c>
      <c r="D1399" s="121" t="s">
        <v>652</v>
      </c>
      <c r="E1399" s="304" t="s">
        <v>386</v>
      </c>
      <c r="F1399" s="304"/>
      <c r="G1399" s="122" t="s">
        <v>448</v>
      </c>
      <c r="H1399" s="123">
        <v>3.0000000000000001E-3</v>
      </c>
      <c r="I1399" s="124">
        <v>55.17</v>
      </c>
      <c r="J1399" s="124">
        <v>0.16</v>
      </c>
      <c r="K1399" t="str">
        <f t="shared" si="21"/>
        <v/>
      </c>
    </row>
    <row r="1400" spans="1:11" ht="26.4">
      <c r="A1400" s="125"/>
      <c r="B1400" s="125"/>
      <c r="C1400" s="125"/>
      <c r="D1400" s="125"/>
      <c r="E1400" s="125" t="s">
        <v>982</v>
      </c>
      <c r="F1400" s="126">
        <v>6.92</v>
      </c>
      <c r="G1400" s="125" t="s">
        <v>983</v>
      </c>
      <c r="H1400" s="126">
        <v>0</v>
      </c>
      <c r="I1400" s="125" t="s">
        <v>393</v>
      </c>
      <c r="J1400" s="126">
        <v>6.92</v>
      </c>
      <c r="K1400" t="str">
        <f t="shared" si="21"/>
        <v/>
      </c>
    </row>
    <row r="1401" spans="1:11" ht="26.4">
      <c r="A1401" s="125"/>
      <c r="B1401" s="125"/>
      <c r="C1401" s="125"/>
      <c r="D1401" s="125"/>
      <c r="E1401" s="125" t="s">
        <v>984</v>
      </c>
      <c r="F1401" s="126">
        <v>3.52</v>
      </c>
      <c r="G1401" s="125"/>
      <c r="H1401" s="305" t="s">
        <v>985</v>
      </c>
      <c r="I1401" s="305"/>
      <c r="J1401" s="126">
        <v>17.8</v>
      </c>
      <c r="K1401" t="str">
        <f t="shared" si="21"/>
        <v/>
      </c>
    </row>
    <row r="1402" spans="1:11" ht="26.4" customHeight="1" thickBot="1">
      <c r="A1402" s="127"/>
      <c r="B1402" s="127"/>
      <c r="C1402" s="127"/>
      <c r="D1402" s="127"/>
      <c r="E1402" s="127"/>
      <c r="F1402" s="127"/>
      <c r="G1402" s="127" t="s">
        <v>986</v>
      </c>
      <c r="H1402" s="128" t="s">
        <v>1540</v>
      </c>
      <c r="I1402" s="127" t="s">
        <v>394</v>
      </c>
      <c r="J1402" s="129">
        <v>2314</v>
      </c>
      <c r="K1402" t="str">
        <f t="shared" si="21"/>
        <v/>
      </c>
    </row>
    <row r="1403" spans="1:11" ht="14.4" customHeight="1" thickTop="1">
      <c r="A1403" s="130"/>
      <c r="B1403" s="130"/>
      <c r="C1403" s="130"/>
      <c r="D1403" s="130"/>
      <c r="E1403" s="130"/>
      <c r="F1403" s="130"/>
      <c r="G1403" s="130"/>
      <c r="H1403" s="130"/>
      <c r="I1403" s="130"/>
      <c r="J1403" s="130"/>
      <c r="K1403" t="str">
        <f t="shared" si="21"/>
        <v>FALSO</v>
      </c>
    </row>
    <row r="1404" spans="1:11" ht="26.4" customHeight="1">
      <c r="A1404" s="110" t="s">
        <v>1127</v>
      </c>
      <c r="B1404" s="111" t="s">
        <v>3</v>
      </c>
      <c r="C1404" s="110" t="s">
        <v>4</v>
      </c>
      <c r="D1404" s="110" t="s">
        <v>5</v>
      </c>
      <c r="E1404" s="307" t="s">
        <v>373</v>
      </c>
      <c r="F1404" s="307"/>
      <c r="G1404" s="112" t="s">
        <v>6</v>
      </c>
      <c r="H1404" s="111" t="s">
        <v>7</v>
      </c>
      <c r="I1404" s="111" t="s">
        <v>8</v>
      </c>
      <c r="J1404" s="111" t="s">
        <v>9</v>
      </c>
      <c r="K1404" t="str">
        <f t="shared" si="21"/>
        <v/>
      </c>
    </row>
    <row r="1405" spans="1:11" ht="14.4" customHeight="1">
      <c r="A1405" s="113" t="s">
        <v>374</v>
      </c>
      <c r="B1405" s="133" t="s">
        <v>161</v>
      </c>
      <c r="C1405" s="113" t="s">
        <v>11</v>
      </c>
      <c r="D1405" s="113" t="s">
        <v>162</v>
      </c>
      <c r="E1405" s="306">
        <v>0</v>
      </c>
      <c r="F1405" s="306"/>
      <c r="G1405" s="114" t="s">
        <v>18</v>
      </c>
      <c r="H1405" s="115">
        <v>1</v>
      </c>
      <c r="I1405" s="116">
        <v>24</v>
      </c>
      <c r="J1405" s="116">
        <v>24</v>
      </c>
      <c r="K1405" t="str">
        <f t="shared" si="21"/>
        <v/>
      </c>
    </row>
    <row r="1406" spans="1:11" ht="26.4" customHeight="1">
      <c r="A1406" s="117" t="s">
        <v>375</v>
      </c>
      <c r="B1406" s="134" t="s">
        <v>648</v>
      </c>
      <c r="C1406" s="117" t="s">
        <v>11</v>
      </c>
      <c r="D1406" s="117" t="s">
        <v>649</v>
      </c>
      <c r="E1406" s="303">
        <v>0</v>
      </c>
      <c r="F1406" s="303"/>
      <c r="G1406" s="118" t="s">
        <v>397</v>
      </c>
      <c r="H1406" s="119">
        <v>0.28000000000000003</v>
      </c>
      <c r="I1406" s="120">
        <v>31.4</v>
      </c>
      <c r="J1406" s="120">
        <v>8.7899999999999991</v>
      </c>
      <c r="K1406" t="str">
        <f t="shared" si="21"/>
        <v/>
      </c>
    </row>
    <row r="1407" spans="1:11" ht="26.4">
      <c r="A1407" s="117" t="s">
        <v>375</v>
      </c>
      <c r="B1407" s="134" t="s">
        <v>646</v>
      </c>
      <c r="C1407" s="117" t="s">
        <v>11</v>
      </c>
      <c r="D1407" s="117" t="s">
        <v>647</v>
      </c>
      <c r="E1407" s="303">
        <v>0</v>
      </c>
      <c r="F1407" s="303"/>
      <c r="G1407" s="118" t="s">
        <v>397</v>
      </c>
      <c r="H1407" s="119">
        <v>0.28000000000000003</v>
      </c>
      <c r="I1407" s="120">
        <v>25.52</v>
      </c>
      <c r="J1407" s="120">
        <v>7.14</v>
      </c>
      <c r="K1407" t="str">
        <f t="shared" si="21"/>
        <v/>
      </c>
    </row>
    <row r="1408" spans="1:11">
      <c r="A1408" s="121" t="s">
        <v>383</v>
      </c>
      <c r="B1408" s="135" t="s">
        <v>653</v>
      </c>
      <c r="C1408" s="121" t="s">
        <v>11</v>
      </c>
      <c r="D1408" s="121" t="s">
        <v>654</v>
      </c>
      <c r="E1408" s="304" t="s">
        <v>386</v>
      </c>
      <c r="F1408" s="304"/>
      <c r="G1408" s="122" t="s">
        <v>655</v>
      </c>
      <c r="H1408" s="123">
        <v>0.13</v>
      </c>
      <c r="I1408" s="124">
        <v>9.9499999999999993</v>
      </c>
      <c r="J1408" s="124">
        <v>1.29</v>
      </c>
      <c r="K1408" t="str">
        <f t="shared" si="21"/>
        <v/>
      </c>
    </row>
    <row r="1409" spans="1:11">
      <c r="A1409" s="121" t="s">
        <v>383</v>
      </c>
      <c r="B1409" s="135" t="s">
        <v>662</v>
      </c>
      <c r="C1409" s="121" t="s">
        <v>11</v>
      </c>
      <c r="D1409" s="121" t="s">
        <v>663</v>
      </c>
      <c r="E1409" s="304" t="s">
        <v>386</v>
      </c>
      <c r="F1409" s="304"/>
      <c r="G1409" s="122" t="s">
        <v>18</v>
      </c>
      <c r="H1409" s="123">
        <v>1</v>
      </c>
      <c r="I1409" s="124">
        <v>6.56</v>
      </c>
      <c r="J1409" s="124">
        <v>6.56</v>
      </c>
      <c r="K1409" t="str">
        <f t="shared" si="21"/>
        <v/>
      </c>
    </row>
    <row r="1410" spans="1:11">
      <c r="A1410" s="121" t="s">
        <v>383</v>
      </c>
      <c r="B1410" s="135" t="s">
        <v>651</v>
      </c>
      <c r="C1410" s="121" t="s">
        <v>11</v>
      </c>
      <c r="D1410" s="121" t="s">
        <v>652</v>
      </c>
      <c r="E1410" s="304" t="s">
        <v>386</v>
      </c>
      <c r="F1410" s="304"/>
      <c r="G1410" s="122" t="s">
        <v>448</v>
      </c>
      <c r="H1410" s="123">
        <v>4.0000000000000001E-3</v>
      </c>
      <c r="I1410" s="124">
        <v>55.17</v>
      </c>
      <c r="J1410" s="124">
        <v>0.22</v>
      </c>
      <c r="K1410" t="str">
        <f t="shared" si="21"/>
        <v/>
      </c>
    </row>
    <row r="1411" spans="1:11" ht="26.4">
      <c r="A1411" s="125"/>
      <c r="B1411" s="125"/>
      <c r="C1411" s="125"/>
      <c r="D1411" s="125"/>
      <c r="E1411" s="125" t="s">
        <v>982</v>
      </c>
      <c r="F1411" s="126">
        <v>10.78</v>
      </c>
      <c r="G1411" s="125" t="s">
        <v>983</v>
      </c>
      <c r="H1411" s="126">
        <v>0</v>
      </c>
      <c r="I1411" s="125" t="s">
        <v>393</v>
      </c>
      <c r="J1411" s="126">
        <v>10.78</v>
      </c>
      <c r="K1411" t="str">
        <f t="shared" si="21"/>
        <v/>
      </c>
    </row>
    <row r="1412" spans="1:11" ht="26.4">
      <c r="A1412" s="125"/>
      <c r="B1412" s="125"/>
      <c r="C1412" s="125"/>
      <c r="D1412" s="125"/>
      <c r="E1412" s="125" t="s">
        <v>984</v>
      </c>
      <c r="F1412" s="126">
        <v>5.92</v>
      </c>
      <c r="G1412" s="125"/>
      <c r="H1412" s="305" t="s">
        <v>985</v>
      </c>
      <c r="I1412" s="305"/>
      <c r="J1412" s="126">
        <v>29.92</v>
      </c>
      <c r="K1412" t="str">
        <f t="shared" si="21"/>
        <v/>
      </c>
    </row>
    <row r="1413" spans="1:11" ht="15" thickBot="1">
      <c r="A1413" s="127"/>
      <c r="B1413" s="127"/>
      <c r="C1413" s="127"/>
      <c r="D1413" s="127"/>
      <c r="E1413" s="127"/>
      <c r="F1413" s="127"/>
      <c r="G1413" s="127" t="s">
        <v>986</v>
      </c>
      <c r="H1413" s="128" t="s">
        <v>1541</v>
      </c>
      <c r="I1413" s="127" t="s">
        <v>394</v>
      </c>
      <c r="J1413" s="129">
        <v>5984</v>
      </c>
      <c r="K1413" t="str">
        <f t="shared" si="21"/>
        <v/>
      </c>
    </row>
    <row r="1414" spans="1:11" ht="15" thickTop="1">
      <c r="A1414" s="130"/>
      <c r="B1414" s="130"/>
      <c r="C1414" s="130"/>
      <c r="D1414" s="130"/>
      <c r="E1414" s="130"/>
      <c r="F1414" s="130"/>
      <c r="G1414" s="130"/>
      <c r="H1414" s="130"/>
      <c r="I1414" s="130"/>
      <c r="J1414" s="130"/>
      <c r="K1414" t="str">
        <f t="shared" si="21"/>
        <v>FALSO</v>
      </c>
    </row>
    <row r="1415" spans="1:11">
      <c r="A1415" s="110" t="s">
        <v>1128</v>
      </c>
      <c r="B1415" s="111" t="s">
        <v>3</v>
      </c>
      <c r="C1415" s="110" t="s">
        <v>4</v>
      </c>
      <c r="D1415" s="110" t="s">
        <v>5</v>
      </c>
      <c r="E1415" s="307" t="s">
        <v>373</v>
      </c>
      <c r="F1415" s="307"/>
      <c r="G1415" s="112" t="s">
        <v>6</v>
      </c>
      <c r="H1415" s="111" t="s">
        <v>7</v>
      </c>
      <c r="I1415" s="111" t="s">
        <v>8</v>
      </c>
      <c r="J1415" s="111" t="s">
        <v>9</v>
      </c>
      <c r="K1415" t="str">
        <f t="shared" si="21"/>
        <v/>
      </c>
    </row>
    <row r="1416" spans="1:11">
      <c r="A1416" s="113" t="s">
        <v>374</v>
      </c>
      <c r="B1416" s="133" t="s">
        <v>322</v>
      </c>
      <c r="C1416" s="113" t="s">
        <v>11</v>
      </c>
      <c r="D1416" s="113" t="s">
        <v>323</v>
      </c>
      <c r="E1416" s="306">
        <v>0</v>
      </c>
      <c r="F1416" s="306"/>
      <c r="G1416" s="114" t="s">
        <v>18</v>
      </c>
      <c r="H1416" s="115">
        <v>1</v>
      </c>
      <c r="I1416" s="116">
        <v>414.23</v>
      </c>
      <c r="J1416" s="116">
        <v>414.23</v>
      </c>
      <c r="K1416" t="str">
        <f t="shared" si="21"/>
        <v/>
      </c>
    </row>
    <row r="1417" spans="1:11">
      <c r="A1417" s="117" t="s">
        <v>375</v>
      </c>
      <c r="B1417" s="134" t="s">
        <v>676</v>
      </c>
      <c r="C1417" s="117" t="s">
        <v>11</v>
      </c>
      <c r="D1417" s="117" t="s">
        <v>677</v>
      </c>
      <c r="E1417" s="303">
        <v>0</v>
      </c>
      <c r="F1417" s="303"/>
      <c r="G1417" s="118" t="s">
        <v>12</v>
      </c>
      <c r="H1417" s="119">
        <v>0.88</v>
      </c>
      <c r="I1417" s="120">
        <v>168.77</v>
      </c>
      <c r="J1417" s="120">
        <v>148.51</v>
      </c>
      <c r="K1417" t="str">
        <f t="shared" si="21"/>
        <v/>
      </c>
    </row>
    <row r="1418" spans="1:11">
      <c r="A1418" s="117" t="s">
        <v>375</v>
      </c>
      <c r="B1418" s="134" t="s">
        <v>666</v>
      </c>
      <c r="C1418" s="117" t="s">
        <v>11</v>
      </c>
      <c r="D1418" s="117" t="s">
        <v>667</v>
      </c>
      <c r="E1418" s="303">
        <v>0</v>
      </c>
      <c r="F1418" s="303"/>
      <c r="G1418" s="118" t="s">
        <v>12</v>
      </c>
      <c r="H1418" s="119">
        <v>0.97</v>
      </c>
      <c r="I1418" s="120">
        <v>50.88</v>
      </c>
      <c r="J1418" s="120">
        <v>49.35</v>
      </c>
      <c r="K1418" t="str">
        <f t="shared" si="21"/>
        <v/>
      </c>
    </row>
    <row r="1419" spans="1:11">
      <c r="A1419" s="117" t="s">
        <v>375</v>
      </c>
      <c r="B1419" s="134" t="s">
        <v>670</v>
      </c>
      <c r="C1419" s="117" t="s">
        <v>11</v>
      </c>
      <c r="D1419" s="117" t="s">
        <v>671</v>
      </c>
      <c r="E1419" s="303">
        <v>0</v>
      </c>
      <c r="F1419" s="303"/>
      <c r="G1419" s="118" t="s">
        <v>21</v>
      </c>
      <c r="H1419" s="119">
        <v>0.26</v>
      </c>
      <c r="I1419" s="120">
        <v>104.52</v>
      </c>
      <c r="J1419" s="120">
        <v>27.17</v>
      </c>
      <c r="K1419" t="str">
        <f t="shared" si="21"/>
        <v/>
      </c>
    </row>
    <row r="1420" spans="1:11">
      <c r="A1420" s="117" t="s">
        <v>375</v>
      </c>
      <c r="B1420" s="134" t="s">
        <v>672</v>
      </c>
      <c r="C1420" s="117" t="s">
        <v>11</v>
      </c>
      <c r="D1420" s="117" t="s">
        <v>673</v>
      </c>
      <c r="E1420" s="303">
        <v>0</v>
      </c>
      <c r="F1420" s="303"/>
      <c r="G1420" s="118" t="s">
        <v>21</v>
      </c>
      <c r="H1420" s="119">
        <v>3.4000000000000002E-2</v>
      </c>
      <c r="I1420" s="120">
        <v>4150.67</v>
      </c>
      <c r="J1420" s="120">
        <v>141.12</v>
      </c>
      <c r="K1420" t="str">
        <f t="shared" si="21"/>
        <v/>
      </c>
    </row>
    <row r="1421" spans="1:11" ht="26.4" customHeight="1">
      <c r="A1421" s="117" t="s">
        <v>375</v>
      </c>
      <c r="B1421" s="134" t="s">
        <v>674</v>
      </c>
      <c r="C1421" s="117" t="s">
        <v>11</v>
      </c>
      <c r="D1421" s="117" t="s">
        <v>675</v>
      </c>
      <c r="E1421" s="303">
        <v>0</v>
      </c>
      <c r="F1421" s="303"/>
      <c r="G1421" s="118" t="s">
        <v>12</v>
      </c>
      <c r="H1421" s="119">
        <v>0.16</v>
      </c>
      <c r="I1421" s="120">
        <v>49.51</v>
      </c>
      <c r="J1421" s="120">
        <v>7.92</v>
      </c>
      <c r="K1421" t="str">
        <f t="shared" si="21"/>
        <v/>
      </c>
    </row>
    <row r="1422" spans="1:11" ht="15" customHeight="1">
      <c r="A1422" s="117" t="s">
        <v>375</v>
      </c>
      <c r="B1422" s="134" t="s">
        <v>664</v>
      </c>
      <c r="C1422" s="117" t="s">
        <v>11</v>
      </c>
      <c r="D1422" s="117" t="s">
        <v>665</v>
      </c>
      <c r="E1422" s="303">
        <v>0</v>
      </c>
      <c r="F1422" s="303"/>
      <c r="G1422" s="118" t="s">
        <v>12</v>
      </c>
      <c r="H1422" s="119">
        <v>0.97</v>
      </c>
      <c r="I1422" s="120">
        <v>16.95</v>
      </c>
      <c r="J1422" s="120">
        <v>16.440000000000001</v>
      </c>
      <c r="K1422" t="str">
        <f t="shared" si="21"/>
        <v/>
      </c>
    </row>
    <row r="1423" spans="1:11" ht="15" customHeight="1">
      <c r="A1423" s="117" t="s">
        <v>375</v>
      </c>
      <c r="B1423" s="134" t="s">
        <v>668</v>
      </c>
      <c r="C1423" s="117" t="s">
        <v>11</v>
      </c>
      <c r="D1423" s="117" t="s">
        <v>669</v>
      </c>
      <c r="E1423" s="303">
        <v>0</v>
      </c>
      <c r="F1423" s="303"/>
      <c r="G1423" s="118" t="s">
        <v>21</v>
      </c>
      <c r="H1423" s="119">
        <v>2.5000000000000001E-2</v>
      </c>
      <c r="I1423" s="120">
        <v>948.96</v>
      </c>
      <c r="J1423" s="120">
        <v>23.72</v>
      </c>
      <c r="K1423" t="str">
        <f t="shared" si="21"/>
        <v/>
      </c>
    </row>
    <row r="1424" spans="1:11" ht="26.4" customHeight="1">
      <c r="A1424" s="125"/>
      <c r="B1424" s="125"/>
      <c r="C1424" s="125"/>
      <c r="D1424" s="125"/>
      <c r="E1424" s="125" t="s">
        <v>982</v>
      </c>
      <c r="F1424" s="126">
        <v>169.59</v>
      </c>
      <c r="G1424" s="125" t="s">
        <v>983</v>
      </c>
      <c r="H1424" s="126">
        <v>0</v>
      </c>
      <c r="I1424" s="125" t="s">
        <v>393</v>
      </c>
      <c r="J1424" s="126">
        <v>169.59</v>
      </c>
      <c r="K1424" t="str">
        <f t="shared" ref="K1424:K1487" si="22">IF(J1424=0,"FALSO","")</f>
        <v/>
      </c>
    </row>
    <row r="1425" spans="1:11" ht="26.4" customHeight="1">
      <c r="A1425" s="125"/>
      <c r="B1425" s="125"/>
      <c r="C1425" s="125"/>
      <c r="D1425" s="125"/>
      <c r="E1425" s="125" t="s">
        <v>984</v>
      </c>
      <c r="F1425" s="126">
        <v>102.15</v>
      </c>
      <c r="G1425" s="125"/>
      <c r="H1425" s="305" t="s">
        <v>985</v>
      </c>
      <c r="I1425" s="305"/>
      <c r="J1425" s="126">
        <v>516.38</v>
      </c>
      <c r="K1425" t="str">
        <f t="shared" si="22"/>
        <v/>
      </c>
    </row>
    <row r="1426" spans="1:11" ht="26.4" customHeight="1" thickBot="1">
      <c r="A1426" s="127"/>
      <c r="B1426" s="127"/>
      <c r="C1426" s="127"/>
      <c r="D1426" s="127"/>
      <c r="E1426" s="127"/>
      <c r="F1426" s="127"/>
      <c r="G1426" s="127" t="s">
        <v>986</v>
      </c>
      <c r="H1426" s="128" t="s">
        <v>1478</v>
      </c>
      <c r="I1426" s="127" t="s">
        <v>394</v>
      </c>
      <c r="J1426" s="129">
        <v>2581.9</v>
      </c>
      <c r="K1426" t="str">
        <f t="shared" si="22"/>
        <v/>
      </c>
    </row>
    <row r="1427" spans="1:11" ht="26.4" customHeight="1" thickTop="1">
      <c r="A1427" s="130"/>
      <c r="B1427" s="130"/>
      <c r="C1427" s="130"/>
      <c r="D1427" s="130"/>
      <c r="E1427" s="130"/>
      <c r="F1427" s="130"/>
      <c r="G1427" s="130"/>
      <c r="H1427" s="130"/>
      <c r="I1427" s="130"/>
      <c r="J1427" s="130"/>
      <c r="K1427" t="str">
        <f t="shared" si="22"/>
        <v>FALSO</v>
      </c>
    </row>
    <row r="1428" spans="1:11" ht="14.4" customHeight="1">
      <c r="A1428" s="110" t="s">
        <v>1129</v>
      </c>
      <c r="B1428" s="111" t="s">
        <v>3</v>
      </c>
      <c r="C1428" s="110" t="s">
        <v>4</v>
      </c>
      <c r="D1428" s="110" t="s">
        <v>5</v>
      </c>
      <c r="E1428" s="307" t="s">
        <v>373</v>
      </c>
      <c r="F1428" s="307"/>
      <c r="G1428" s="112" t="s">
        <v>6</v>
      </c>
      <c r="H1428" s="111" t="s">
        <v>7</v>
      </c>
      <c r="I1428" s="111" t="s">
        <v>8</v>
      </c>
      <c r="J1428" s="111" t="s">
        <v>9</v>
      </c>
      <c r="K1428" t="str">
        <f t="shared" si="22"/>
        <v/>
      </c>
    </row>
    <row r="1429" spans="1:11" ht="26.4" customHeight="1">
      <c r="A1429" s="113" t="s">
        <v>374</v>
      </c>
      <c r="B1429" s="133" t="s">
        <v>355</v>
      </c>
      <c r="C1429" s="113" t="s">
        <v>14</v>
      </c>
      <c r="D1429" s="113" t="s">
        <v>356</v>
      </c>
      <c r="E1429" s="306" t="s">
        <v>1507</v>
      </c>
      <c r="F1429" s="306"/>
      <c r="G1429" s="114" t="s">
        <v>77</v>
      </c>
      <c r="H1429" s="115">
        <v>1</v>
      </c>
      <c r="I1429" s="116">
        <v>4614.13</v>
      </c>
      <c r="J1429" s="116">
        <v>4614.13</v>
      </c>
      <c r="K1429" t="str">
        <f t="shared" si="22"/>
        <v/>
      </c>
    </row>
    <row r="1430" spans="1:11" ht="26.4" customHeight="1">
      <c r="A1430" s="117" t="s">
        <v>375</v>
      </c>
      <c r="B1430" s="134" t="s">
        <v>680</v>
      </c>
      <c r="C1430" s="117" t="s">
        <v>14</v>
      </c>
      <c r="D1430" s="117" t="s">
        <v>681</v>
      </c>
      <c r="E1430" s="303" t="s">
        <v>1367</v>
      </c>
      <c r="F1430" s="303"/>
      <c r="G1430" s="118" t="s">
        <v>410</v>
      </c>
      <c r="H1430" s="119">
        <v>0.26340000000000002</v>
      </c>
      <c r="I1430" s="120">
        <v>353.39</v>
      </c>
      <c r="J1430" s="120">
        <v>93.08</v>
      </c>
      <c r="K1430" t="str">
        <f t="shared" si="22"/>
        <v/>
      </c>
    </row>
    <row r="1431" spans="1:11" ht="39.6" customHeight="1">
      <c r="A1431" s="117" t="s">
        <v>375</v>
      </c>
      <c r="B1431" s="134" t="s">
        <v>608</v>
      </c>
      <c r="C1431" s="117" t="s">
        <v>14</v>
      </c>
      <c r="D1431" s="117" t="s">
        <v>609</v>
      </c>
      <c r="E1431" s="303" t="s">
        <v>1365</v>
      </c>
      <c r="F1431" s="303"/>
      <c r="G1431" s="118" t="s">
        <v>378</v>
      </c>
      <c r="H1431" s="119">
        <v>1.4821</v>
      </c>
      <c r="I1431" s="120">
        <v>27.8</v>
      </c>
      <c r="J1431" s="120">
        <v>41.2</v>
      </c>
      <c r="K1431" t="str">
        <f t="shared" si="22"/>
        <v/>
      </c>
    </row>
    <row r="1432" spans="1:11" ht="15" customHeight="1">
      <c r="A1432" s="117" t="s">
        <v>375</v>
      </c>
      <c r="B1432" s="134" t="s">
        <v>678</v>
      </c>
      <c r="C1432" s="117" t="s">
        <v>14</v>
      </c>
      <c r="D1432" s="117" t="s">
        <v>679</v>
      </c>
      <c r="E1432" s="303" t="s">
        <v>1367</v>
      </c>
      <c r="F1432" s="303"/>
      <c r="G1432" s="118" t="s">
        <v>415</v>
      </c>
      <c r="H1432" s="119">
        <v>2.3611</v>
      </c>
      <c r="I1432" s="120">
        <v>177.88</v>
      </c>
      <c r="J1432" s="120">
        <v>419.99</v>
      </c>
      <c r="K1432" t="str">
        <f t="shared" si="22"/>
        <v/>
      </c>
    </row>
    <row r="1433" spans="1:11" ht="15" customHeight="1">
      <c r="A1433" s="117" t="s">
        <v>375</v>
      </c>
      <c r="B1433" s="134" t="s">
        <v>606</v>
      </c>
      <c r="C1433" s="117" t="s">
        <v>14</v>
      </c>
      <c r="D1433" s="117" t="s">
        <v>607</v>
      </c>
      <c r="E1433" s="303" t="s">
        <v>1365</v>
      </c>
      <c r="F1433" s="303"/>
      <c r="G1433" s="118" t="s">
        <v>378</v>
      </c>
      <c r="H1433" s="119">
        <v>1.4821</v>
      </c>
      <c r="I1433" s="120">
        <v>23.38</v>
      </c>
      <c r="J1433" s="120">
        <v>34.65</v>
      </c>
      <c r="K1433" t="str">
        <f t="shared" si="22"/>
        <v/>
      </c>
    </row>
    <row r="1434" spans="1:11" ht="26.4" customHeight="1">
      <c r="A1434" s="121" t="s">
        <v>383</v>
      </c>
      <c r="B1434" s="135" t="s">
        <v>682</v>
      </c>
      <c r="C1434" s="121" t="s">
        <v>14</v>
      </c>
      <c r="D1434" s="121" t="s">
        <v>683</v>
      </c>
      <c r="E1434" s="304" t="s">
        <v>386</v>
      </c>
      <c r="F1434" s="304"/>
      <c r="G1434" s="122" t="s">
        <v>77</v>
      </c>
      <c r="H1434" s="123">
        <v>1</v>
      </c>
      <c r="I1434" s="124">
        <v>4025.21</v>
      </c>
      <c r="J1434" s="124">
        <v>4025.21</v>
      </c>
      <c r="K1434" t="str">
        <f t="shared" si="22"/>
        <v/>
      </c>
    </row>
    <row r="1435" spans="1:11" ht="26.4" customHeight="1">
      <c r="A1435" s="125"/>
      <c r="B1435" s="125"/>
      <c r="C1435" s="125"/>
      <c r="D1435" s="125"/>
      <c r="E1435" s="125" t="s">
        <v>982</v>
      </c>
      <c r="F1435" s="126">
        <v>101.83</v>
      </c>
      <c r="G1435" s="125" t="s">
        <v>983</v>
      </c>
      <c r="H1435" s="126">
        <v>0</v>
      </c>
      <c r="I1435" s="125" t="s">
        <v>393</v>
      </c>
      <c r="J1435" s="126">
        <v>101.83</v>
      </c>
      <c r="K1435" t="str">
        <f t="shared" si="22"/>
        <v/>
      </c>
    </row>
    <row r="1436" spans="1:11" ht="26.4" customHeight="1">
      <c r="A1436" s="125"/>
      <c r="B1436" s="125"/>
      <c r="C1436" s="125"/>
      <c r="D1436" s="125"/>
      <c r="E1436" s="125" t="s">
        <v>984</v>
      </c>
      <c r="F1436" s="126">
        <v>1137.8399999999999</v>
      </c>
      <c r="G1436" s="125"/>
      <c r="H1436" s="305" t="s">
        <v>985</v>
      </c>
      <c r="I1436" s="305"/>
      <c r="J1436" s="126">
        <v>5751.97</v>
      </c>
      <c r="K1436" t="str">
        <f t="shared" si="22"/>
        <v/>
      </c>
    </row>
    <row r="1437" spans="1:11" ht="26.4" customHeight="1" thickBot="1">
      <c r="A1437" s="127"/>
      <c r="B1437" s="127"/>
      <c r="C1437" s="127"/>
      <c r="D1437" s="127"/>
      <c r="E1437" s="127"/>
      <c r="F1437" s="127"/>
      <c r="G1437" s="127" t="s">
        <v>986</v>
      </c>
      <c r="H1437" s="128" t="s">
        <v>1478</v>
      </c>
      <c r="I1437" s="127" t="s">
        <v>394</v>
      </c>
      <c r="J1437" s="129">
        <v>28759.85</v>
      </c>
      <c r="K1437" t="str">
        <f t="shared" si="22"/>
        <v/>
      </c>
    </row>
    <row r="1438" spans="1:11" ht="14.4" customHeight="1" thickTop="1">
      <c r="A1438" s="130"/>
      <c r="B1438" s="130"/>
      <c r="C1438" s="130"/>
      <c r="D1438" s="130"/>
      <c r="E1438" s="130"/>
      <c r="F1438" s="130"/>
      <c r="G1438" s="130"/>
      <c r="H1438" s="130"/>
      <c r="I1438" s="130"/>
      <c r="J1438" s="130"/>
      <c r="K1438" t="str">
        <f t="shared" si="22"/>
        <v>FALSO</v>
      </c>
    </row>
    <row r="1439" spans="1:11">
      <c r="A1439" s="110" t="s">
        <v>1130</v>
      </c>
      <c r="B1439" s="111" t="s">
        <v>3</v>
      </c>
      <c r="C1439" s="110" t="s">
        <v>4</v>
      </c>
      <c r="D1439" s="110" t="s">
        <v>5</v>
      </c>
      <c r="E1439" s="307" t="s">
        <v>373</v>
      </c>
      <c r="F1439" s="307"/>
      <c r="G1439" s="112" t="s">
        <v>6</v>
      </c>
      <c r="H1439" s="111" t="s">
        <v>7</v>
      </c>
      <c r="I1439" s="111" t="s">
        <v>8</v>
      </c>
      <c r="J1439" s="111" t="s">
        <v>9</v>
      </c>
      <c r="K1439" t="str">
        <f t="shared" si="22"/>
        <v/>
      </c>
    </row>
    <row r="1440" spans="1:11">
      <c r="A1440" s="113" t="s">
        <v>374</v>
      </c>
      <c r="B1440" s="133" t="s">
        <v>283</v>
      </c>
      <c r="C1440" s="113" t="s">
        <v>11</v>
      </c>
      <c r="D1440" s="113" t="s">
        <v>284</v>
      </c>
      <c r="E1440" s="306">
        <v>0</v>
      </c>
      <c r="F1440" s="306"/>
      <c r="G1440" s="114" t="s">
        <v>18</v>
      </c>
      <c r="H1440" s="115">
        <v>1</v>
      </c>
      <c r="I1440" s="116">
        <v>226.18</v>
      </c>
      <c r="J1440" s="116">
        <v>226.18</v>
      </c>
      <c r="K1440" t="str">
        <f t="shared" si="22"/>
        <v/>
      </c>
    </row>
    <row r="1441" spans="1:11" ht="39.6" customHeight="1">
      <c r="A1441" s="117" t="s">
        <v>375</v>
      </c>
      <c r="B1441" s="134" t="s">
        <v>466</v>
      </c>
      <c r="C1441" s="117" t="s">
        <v>11</v>
      </c>
      <c r="D1441" s="117" t="s">
        <v>419</v>
      </c>
      <c r="E1441" s="303">
        <v>0</v>
      </c>
      <c r="F1441" s="303"/>
      <c r="G1441" s="118" t="s">
        <v>397</v>
      </c>
      <c r="H1441" s="119">
        <v>0.4</v>
      </c>
      <c r="I1441" s="120">
        <v>32.119999999999997</v>
      </c>
      <c r="J1441" s="120">
        <v>12.84</v>
      </c>
      <c r="K1441" t="str">
        <f t="shared" si="22"/>
        <v/>
      </c>
    </row>
    <row r="1442" spans="1:11" ht="15" customHeight="1">
      <c r="A1442" s="117" t="s">
        <v>375</v>
      </c>
      <c r="B1442" s="134" t="s">
        <v>496</v>
      </c>
      <c r="C1442" s="117" t="s">
        <v>11</v>
      </c>
      <c r="D1442" s="117" t="s">
        <v>497</v>
      </c>
      <c r="E1442" s="303">
        <v>0</v>
      </c>
      <c r="F1442" s="303"/>
      <c r="G1442" s="118" t="s">
        <v>397</v>
      </c>
      <c r="H1442" s="119">
        <v>0.4</v>
      </c>
      <c r="I1442" s="120">
        <v>26.11</v>
      </c>
      <c r="J1442" s="120">
        <v>10.44</v>
      </c>
      <c r="K1442" t="str">
        <f t="shared" si="22"/>
        <v/>
      </c>
    </row>
    <row r="1443" spans="1:11">
      <c r="A1443" s="121" t="s">
        <v>383</v>
      </c>
      <c r="B1443" s="135" t="s">
        <v>905</v>
      </c>
      <c r="C1443" s="121" t="s">
        <v>11</v>
      </c>
      <c r="D1443" s="121" t="s">
        <v>906</v>
      </c>
      <c r="E1443" s="304" t="s">
        <v>386</v>
      </c>
      <c r="F1443" s="304"/>
      <c r="G1443" s="122" t="s">
        <v>18</v>
      </c>
      <c r="H1443" s="123">
        <v>1</v>
      </c>
      <c r="I1443" s="124">
        <v>200</v>
      </c>
      <c r="J1443" s="124">
        <v>200</v>
      </c>
      <c r="K1443" t="str">
        <f t="shared" si="22"/>
        <v/>
      </c>
    </row>
    <row r="1444" spans="1:11" ht="14.4" customHeight="1">
      <c r="A1444" s="121" t="s">
        <v>383</v>
      </c>
      <c r="B1444" s="135" t="s">
        <v>907</v>
      </c>
      <c r="C1444" s="121" t="s">
        <v>11</v>
      </c>
      <c r="D1444" s="121" t="s">
        <v>908</v>
      </c>
      <c r="E1444" s="304" t="s">
        <v>386</v>
      </c>
      <c r="F1444" s="304"/>
      <c r="G1444" s="122" t="s">
        <v>18</v>
      </c>
      <c r="H1444" s="123">
        <v>2</v>
      </c>
      <c r="I1444" s="124">
        <v>1.45</v>
      </c>
      <c r="J1444" s="124">
        <v>2.9</v>
      </c>
      <c r="K1444" t="str">
        <f t="shared" si="22"/>
        <v/>
      </c>
    </row>
    <row r="1445" spans="1:11" ht="26.4">
      <c r="A1445" s="125"/>
      <c r="B1445" s="125"/>
      <c r="C1445" s="125"/>
      <c r="D1445" s="125"/>
      <c r="E1445" s="125" t="s">
        <v>982</v>
      </c>
      <c r="F1445" s="126">
        <v>15.41</v>
      </c>
      <c r="G1445" s="125" t="s">
        <v>983</v>
      </c>
      <c r="H1445" s="126">
        <v>0</v>
      </c>
      <c r="I1445" s="125" t="s">
        <v>393</v>
      </c>
      <c r="J1445" s="126">
        <v>15.41</v>
      </c>
      <c r="K1445" t="str">
        <f t="shared" si="22"/>
        <v/>
      </c>
    </row>
    <row r="1446" spans="1:11" ht="26.4">
      <c r="A1446" s="125"/>
      <c r="B1446" s="125"/>
      <c r="C1446" s="125"/>
      <c r="D1446" s="125"/>
      <c r="E1446" s="125" t="s">
        <v>984</v>
      </c>
      <c r="F1446" s="126">
        <v>55.78</v>
      </c>
      <c r="G1446" s="125"/>
      <c r="H1446" s="305" t="s">
        <v>985</v>
      </c>
      <c r="I1446" s="305"/>
      <c r="J1446" s="126">
        <v>281.95999999999998</v>
      </c>
      <c r="K1446" t="str">
        <f t="shared" si="22"/>
        <v/>
      </c>
    </row>
    <row r="1447" spans="1:11" ht="15" thickBot="1">
      <c r="A1447" s="127"/>
      <c r="B1447" s="127"/>
      <c r="C1447" s="127"/>
      <c r="D1447" s="127"/>
      <c r="E1447" s="127"/>
      <c r="F1447" s="127"/>
      <c r="G1447" s="127" t="s">
        <v>986</v>
      </c>
      <c r="H1447" s="128" t="s">
        <v>1255</v>
      </c>
      <c r="I1447" s="127" t="s">
        <v>394</v>
      </c>
      <c r="J1447" s="129">
        <v>14098</v>
      </c>
      <c r="K1447" t="str">
        <f t="shared" si="22"/>
        <v/>
      </c>
    </row>
    <row r="1448" spans="1:11" ht="15" thickTop="1">
      <c r="A1448" s="130"/>
      <c r="B1448" s="130"/>
      <c r="C1448" s="130"/>
      <c r="D1448" s="130"/>
      <c r="E1448" s="130"/>
      <c r="F1448" s="130"/>
      <c r="G1448" s="130"/>
      <c r="H1448" s="130"/>
      <c r="I1448" s="130"/>
      <c r="J1448" s="130"/>
      <c r="K1448" t="str">
        <f t="shared" si="22"/>
        <v>FALSO</v>
      </c>
    </row>
    <row r="1449" spans="1:11">
      <c r="A1449" s="110" t="s">
        <v>1131</v>
      </c>
      <c r="B1449" s="111" t="s">
        <v>3</v>
      </c>
      <c r="C1449" s="110" t="s">
        <v>4</v>
      </c>
      <c r="D1449" s="110" t="s">
        <v>5</v>
      </c>
      <c r="E1449" s="307" t="s">
        <v>373</v>
      </c>
      <c r="F1449" s="307"/>
      <c r="G1449" s="112" t="s">
        <v>6</v>
      </c>
      <c r="H1449" s="111" t="s">
        <v>7</v>
      </c>
      <c r="I1449" s="111" t="s">
        <v>8</v>
      </c>
      <c r="J1449" s="111" t="s">
        <v>9</v>
      </c>
      <c r="K1449" t="str">
        <f t="shared" si="22"/>
        <v/>
      </c>
    </row>
    <row r="1450" spans="1:11">
      <c r="A1450" s="113" t="s">
        <v>374</v>
      </c>
      <c r="B1450" s="133" t="s">
        <v>285</v>
      </c>
      <c r="C1450" s="113" t="s">
        <v>11</v>
      </c>
      <c r="D1450" s="113" t="s">
        <v>910</v>
      </c>
      <c r="E1450" s="306">
        <v>0</v>
      </c>
      <c r="F1450" s="306"/>
      <c r="G1450" s="114" t="s">
        <v>18</v>
      </c>
      <c r="H1450" s="115">
        <v>1</v>
      </c>
      <c r="I1450" s="116">
        <v>52.7</v>
      </c>
      <c r="J1450" s="116">
        <v>52.7</v>
      </c>
      <c r="K1450" t="str">
        <f t="shared" si="22"/>
        <v/>
      </c>
    </row>
    <row r="1451" spans="1:11">
      <c r="A1451" s="117" t="s">
        <v>375</v>
      </c>
      <c r="B1451" s="134" t="s">
        <v>466</v>
      </c>
      <c r="C1451" s="117" t="s">
        <v>11</v>
      </c>
      <c r="D1451" s="117" t="s">
        <v>419</v>
      </c>
      <c r="E1451" s="303">
        <v>0</v>
      </c>
      <c r="F1451" s="303"/>
      <c r="G1451" s="118" t="s">
        <v>397</v>
      </c>
      <c r="H1451" s="119">
        <v>0.2</v>
      </c>
      <c r="I1451" s="120">
        <v>32.119999999999997</v>
      </c>
      <c r="J1451" s="120">
        <v>6.42</v>
      </c>
      <c r="K1451" t="str">
        <f t="shared" si="22"/>
        <v/>
      </c>
    </row>
    <row r="1452" spans="1:11">
      <c r="A1452" s="117" t="s">
        <v>375</v>
      </c>
      <c r="B1452" s="134" t="s">
        <v>496</v>
      </c>
      <c r="C1452" s="117" t="s">
        <v>11</v>
      </c>
      <c r="D1452" s="117" t="s">
        <v>497</v>
      </c>
      <c r="E1452" s="303">
        <v>0</v>
      </c>
      <c r="F1452" s="303"/>
      <c r="G1452" s="118" t="s">
        <v>397</v>
      </c>
      <c r="H1452" s="119">
        <v>0.2</v>
      </c>
      <c r="I1452" s="120">
        <v>26.11</v>
      </c>
      <c r="J1452" s="120">
        <v>5.22</v>
      </c>
      <c r="K1452" t="str">
        <f t="shared" si="22"/>
        <v/>
      </c>
    </row>
    <row r="1453" spans="1:11">
      <c r="A1453" s="121" t="s">
        <v>383</v>
      </c>
      <c r="B1453" s="135" t="s">
        <v>909</v>
      </c>
      <c r="C1453" s="121" t="s">
        <v>11</v>
      </c>
      <c r="D1453" s="121" t="s">
        <v>910</v>
      </c>
      <c r="E1453" s="304" t="s">
        <v>386</v>
      </c>
      <c r="F1453" s="304"/>
      <c r="G1453" s="122" t="s">
        <v>18</v>
      </c>
      <c r="H1453" s="123">
        <v>1</v>
      </c>
      <c r="I1453" s="124">
        <v>41.06</v>
      </c>
      <c r="J1453" s="124">
        <v>41.06</v>
      </c>
      <c r="K1453" t="str">
        <f t="shared" si="22"/>
        <v/>
      </c>
    </row>
    <row r="1454" spans="1:11" ht="26.4">
      <c r="A1454" s="125"/>
      <c r="B1454" s="125"/>
      <c r="C1454" s="125"/>
      <c r="D1454" s="125"/>
      <c r="E1454" s="125" t="s">
        <v>982</v>
      </c>
      <c r="F1454" s="126">
        <v>7.7</v>
      </c>
      <c r="G1454" s="125" t="s">
        <v>983</v>
      </c>
      <c r="H1454" s="126">
        <v>0</v>
      </c>
      <c r="I1454" s="125" t="s">
        <v>393</v>
      </c>
      <c r="J1454" s="126">
        <v>7.7</v>
      </c>
      <c r="K1454" t="str">
        <f t="shared" si="22"/>
        <v/>
      </c>
    </row>
    <row r="1455" spans="1:11" ht="26.4">
      <c r="A1455" s="125"/>
      <c r="B1455" s="125"/>
      <c r="C1455" s="125"/>
      <c r="D1455" s="125"/>
      <c r="E1455" s="125" t="s">
        <v>984</v>
      </c>
      <c r="F1455" s="126">
        <v>13</v>
      </c>
      <c r="G1455" s="125"/>
      <c r="H1455" s="305" t="s">
        <v>985</v>
      </c>
      <c r="I1455" s="305"/>
      <c r="J1455" s="126">
        <v>65.7</v>
      </c>
      <c r="K1455" t="str">
        <f t="shared" si="22"/>
        <v/>
      </c>
    </row>
    <row r="1456" spans="1:11" ht="15" thickBot="1">
      <c r="A1456" s="127"/>
      <c r="B1456" s="127"/>
      <c r="C1456" s="127"/>
      <c r="D1456" s="127"/>
      <c r="E1456" s="127"/>
      <c r="F1456" s="127"/>
      <c r="G1456" s="127" t="s">
        <v>986</v>
      </c>
      <c r="H1456" s="128" t="s">
        <v>1255</v>
      </c>
      <c r="I1456" s="127" t="s">
        <v>394</v>
      </c>
      <c r="J1456" s="129">
        <v>3285</v>
      </c>
      <c r="K1456" t="str">
        <f t="shared" si="22"/>
        <v/>
      </c>
    </row>
    <row r="1457" spans="1:11" ht="15" thickTop="1">
      <c r="A1457" s="130"/>
      <c r="B1457" s="130"/>
      <c r="C1457" s="130"/>
      <c r="D1457" s="130"/>
      <c r="E1457" s="130"/>
      <c r="F1457" s="130"/>
      <c r="G1457" s="130"/>
      <c r="H1457" s="130"/>
      <c r="I1457" s="130"/>
      <c r="J1457" s="130"/>
      <c r="K1457" t="str">
        <f t="shared" si="22"/>
        <v>FALSO</v>
      </c>
    </row>
    <row r="1458" spans="1:11">
      <c r="A1458" s="110" t="s">
        <v>1132</v>
      </c>
      <c r="B1458" s="111" t="s">
        <v>3</v>
      </c>
      <c r="C1458" s="110" t="s">
        <v>4</v>
      </c>
      <c r="D1458" s="110" t="s">
        <v>5</v>
      </c>
      <c r="E1458" s="307" t="s">
        <v>373</v>
      </c>
      <c r="F1458" s="307"/>
      <c r="G1458" s="112" t="s">
        <v>6</v>
      </c>
      <c r="H1458" s="111" t="s">
        <v>7</v>
      </c>
      <c r="I1458" s="111" t="s">
        <v>8</v>
      </c>
      <c r="J1458" s="111" t="s">
        <v>9</v>
      </c>
      <c r="K1458" t="str">
        <f t="shared" si="22"/>
        <v/>
      </c>
    </row>
    <row r="1459" spans="1:11">
      <c r="A1459" s="113" t="s">
        <v>374</v>
      </c>
      <c r="B1459" s="133" t="s">
        <v>285</v>
      </c>
      <c r="C1459" s="113" t="s">
        <v>11</v>
      </c>
      <c r="D1459" s="113" t="s">
        <v>910</v>
      </c>
      <c r="E1459" s="306">
        <v>0</v>
      </c>
      <c r="F1459" s="306"/>
      <c r="G1459" s="114" t="s">
        <v>18</v>
      </c>
      <c r="H1459" s="115">
        <v>1</v>
      </c>
      <c r="I1459" s="116">
        <v>52.7</v>
      </c>
      <c r="J1459" s="116">
        <v>52.7</v>
      </c>
      <c r="K1459" t="str">
        <f t="shared" si="22"/>
        <v/>
      </c>
    </row>
    <row r="1460" spans="1:11" ht="26.4" customHeight="1">
      <c r="A1460" s="117" t="s">
        <v>375</v>
      </c>
      <c r="B1460" s="134" t="s">
        <v>466</v>
      </c>
      <c r="C1460" s="117" t="s">
        <v>11</v>
      </c>
      <c r="D1460" s="117" t="s">
        <v>419</v>
      </c>
      <c r="E1460" s="303">
        <v>0</v>
      </c>
      <c r="F1460" s="303"/>
      <c r="G1460" s="118" t="s">
        <v>397</v>
      </c>
      <c r="H1460" s="119">
        <v>0.2</v>
      </c>
      <c r="I1460" s="120">
        <v>32.119999999999997</v>
      </c>
      <c r="J1460" s="120">
        <v>6.42</v>
      </c>
      <c r="K1460" t="str">
        <f t="shared" si="22"/>
        <v/>
      </c>
    </row>
    <row r="1461" spans="1:11" ht="15" customHeight="1">
      <c r="A1461" s="117" t="s">
        <v>375</v>
      </c>
      <c r="B1461" s="134" t="s">
        <v>496</v>
      </c>
      <c r="C1461" s="117" t="s">
        <v>11</v>
      </c>
      <c r="D1461" s="117" t="s">
        <v>497</v>
      </c>
      <c r="E1461" s="303">
        <v>0</v>
      </c>
      <c r="F1461" s="303"/>
      <c r="G1461" s="118" t="s">
        <v>397</v>
      </c>
      <c r="H1461" s="119">
        <v>0.2</v>
      </c>
      <c r="I1461" s="120">
        <v>26.11</v>
      </c>
      <c r="J1461" s="120">
        <v>5.22</v>
      </c>
      <c r="K1461" t="str">
        <f t="shared" si="22"/>
        <v/>
      </c>
    </row>
    <row r="1462" spans="1:11" ht="15" customHeight="1">
      <c r="A1462" s="121" t="s">
        <v>383</v>
      </c>
      <c r="B1462" s="135" t="s">
        <v>909</v>
      </c>
      <c r="C1462" s="121" t="s">
        <v>11</v>
      </c>
      <c r="D1462" s="121" t="s">
        <v>910</v>
      </c>
      <c r="E1462" s="304" t="s">
        <v>386</v>
      </c>
      <c r="F1462" s="304"/>
      <c r="G1462" s="122" t="s">
        <v>18</v>
      </c>
      <c r="H1462" s="123">
        <v>1</v>
      </c>
      <c r="I1462" s="124">
        <v>41.06</v>
      </c>
      <c r="J1462" s="124">
        <v>41.06</v>
      </c>
      <c r="K1462" t="str">
        <f t="shared" si="22"/>
        <v/>
      </c>
    </row>
    <row r="1463" spans="1:11" ht="26.4">
      <c r="A1463" s="125"/>
      <c r="B1463" s="125"/>
      <c r="C1463" s="125"/>
      <c r="D1463" s="125"/>
      <c r="E1463" s="125" t="s">
        <v>982</v>
      </c>
      <c r="F1463" s="126">
        <v>7.7</v>
      </c>
      <c r="G1463" s="125" t="s">
        <v>983</v>
      </c>
      <c r="H1463" s="126">
        <v>0</v>
      </c>
      <c r="I1463" s="125" t="s">
        <v>393</v>
      </c>
      <c r="J1463" s="126">
        <v>7.7</v>
      </c>
      <c r="K1463" t="str">
        <f t="shared" si="22"/>
        <v/>
      </c>
    </row>
    <row r="1464" spans="1:11" ht="26.4">
      <c r="A1464" s="125"/>
      <c r="B1464" s="125"/>
      <c r="C1464" s="125"/>
      <c r="D1464" s="125"/>
      <c r="E1464" s="125" t="s">
        <v>984</v>
      </c>
      <c r="F1464" s="126">
        <v>13</v>
      </c>
      <c r="G1464" s="125"/>
      <c r="H1464" s="305" t="s">
        <v>985</v>
      </c>
      <c r="I1464" s="305"/>
      <c r="J1464" s="126">
        <v>65.7</v>
      </c>
      <c r="K1464" t="str">
        <f t="shared" si="22"/>
        <v/>
      </c>
    </row>
    <row r="1465" spans="1:11" ht="15" thickBot="1">
      <c r="A1465" s="127"/>
      <c r="B1465" s="127"/>
      <c r="C1465" s="127"/>
      <c r="D1465" s="127"/>
      <c r="E1465" s="127"/>
      <c r="F1465" s="127"/>
      <c r="G1465" s="127" t="s">
        <v>986</v>
      </c>
      <c r="H1465" s="128" t="s">
        <v>1504</v>
      </c>
      <c r="I1465" s="127" t="s">
        <v>394</v>
      </c>
      <c r="J1465" s="129">
        <v>1314</v>
      </c>
      <c r="K1465" t="str">
        <f t="shared" si="22"/>
        <v/>
      </c>
    </row>
    <row r="1466" spans="1:11" ht="15" thickTop="1">
      <c r="A1466" s="130"/>
      <c r="B1466" s="130"/>
      <c r="C1466" s="130"/>
      <c r="D1466" s="130"/>
      <c r="E1466" s="130"/>
      <c r="F1466" s="130"/>
      <c r="G1466" s="130"/>
      <c r="H1466" s="130"/>
      <c r="I1466" s="130"/>
      <c r="J1466" s="130"/>
      <c r="K1466" t="str">
        <f t="shared" si="22"/>
        <v>FALSO</v>
      </c>
    </row>
    <row r="1467" spans="1:11">
      <c r="A1467" s="107" t="s">
        <v>1133</v>
      </c>
      <c r="B1467" s="107"/>
      <c r="C1467" s="107"/>
      <c r="D1467" s="107" t="s">
        <v>953</v>
      </c>
      <c r="E1467" s="107"/>
      <c r="F1467" s="314"/>
      <c r="G1467" s="314"/>
      <c r="H1467" s="108"/>
      <c r="I1467" s="107"/>
      <c r="J1467" s="109">
        <v>316565.74</v>
      </c>
      <c r="K1467" t="str">
        <f t="shared" si="22"/>
        <v/>
      </c>
    </row>
    <row r="1468" spans="1:11">
      <c r="A1468" s="110" t="s">
        <v>1134</v>
      </c>
      <c r="B1468" s="111" t="s">
        <v>3</v>
      </c>
      <c r="C1468" s="110" t="s">
        <v>4</v>
      </c>
      <c r="D1468" s="110" t="s">
        <v>5</v>
      </c>
      <c r="E1468" s="307" t="s">
        <v>373</v>
      </c>
      <c r="F1468" s="307"/>
      <c r="G1468" s="112" t="s">
        <v>6</v>
      </c>
      <c r="H1468" s="111" t="s">
        <v>7</v>
      </c>
      <c r="I1468" s="111" t="s">
        <v>8</v>
      </c>
      <c r="J1468" s="111" t="s">
        <v>9</v>
      </c>
      <c r="K1468" t="str">
        <f t="shared" si="22"/>
        <v/>
      </c>
    </row>
    <row r="1469" spans="1:11" ht="39.6" customHeight="1">
      <c r="A1469" s="113" t="s">
        <v>374</v>
      </c>
      <c r="B1469" s="133" t="s">
        <v>163</v>
      </c>
      <c r="C1469" s="113" t="s">
        <v>14</v>
      </c>
      <c r="D1469" s="113" t="s">
        <v>164</v>
      </c>
      <c r="E1469" s="306" t="s">
        <v>1508</v>
      </c>
      <c r="F1469" s="306"/>
      <c r="G1469" s="114" t="s">
        <v>16</v>
      </c>
      <c r="H1469" s="115">
        <v>1</v>
      </c>
      <c r="I1469" s="116">
        <v>22.16</v>
      </c>
      <c r="J1469" s="116">
        <v>22.16</v>
      </c>
      <c r="K1469" t="str">
        <f t="shared" si="22"/>
        <v/>
      </c>
    </row>
    <row r="1470" spans="1:11" ht="14.4" customHeight="1">
      <c r="A1470" s="117" t="s">
        <v>375</v>
      </c>
      <c r="B1470" s="134" t="s">
        <v>608</v>
      </c>
      <c r="C1470" s="117" t="s">
        <v>14</v>
      </c>
      <c r="D1470" s="117" t="s">
        <v>609</v>
      </c>
      <c r="E1470" s="303" t="s">
        <v>1365</v>
      </c>
      <c r="F1470" s="303"/>
      <c r="G1470" s="118" t="s">
        <v>378</v>
      </c>
      <c r="H1470" s="119">
        <v>0.29299999999999998</v>
      </c>
      <c r="I1470" s="120">
        <v>27.8</v>
      </c>
      <c r="J1470" s="120">
        <v>8.14</v>
      </c>
      <c r="K1470" t="str">
        <f t="shared" si="22"/>
        <v/>
      </c>
    </row>
    <row r="1471" spans="1:11" ht="26.4" customHeight="1">
      <c r="A1471" s="117" t="s">
        <v>375</v>
      </c>
      <c r="B1471" s="134" t="s">
        <v>606</v>
      </c>
      <c r="C1471" s="117" t="s">
        <v>14</v>
      </c>
      <c r="D1471" s="117" t="s">
        <v>607</v>
      </c>
      <c r="E1471" s="303" t="s">
        <v>1365</v>
      </c>
      <c r="F1471" s="303"/>
      <c r="G1471" s="118" t="s">
        <v>378</v>
      </c>
      <c r="H1471" s="119">
        <v>0.29299999999999998</v>
      </c>
      <c r="I1471" s="120">
        <v>23.38</v>
      </c>
      <c r="J1471" s="120">
        <v>6.85</v>
      </c>
      <c r="K1471" t="str">
        <f t="shared" si="22"/>
        <v/>
      </c>
    </row>
    <row r="1472" spans="1:11">
      <c r="A1472" s="121" t="s">
        <v>383</v>
      </c>
      <c r="B1472" s="135" t="s">
        <v>610</v>
      </c>
      <c r="C1472" s="121" t="s">
        <v>14</v>
      </c>
      <c r="D1472" s="121" t="s">
        <v>611</v>
      </c>
      <c r="E1472" s="304" t="s">
        <v>386</v>
      </c>
      <c r="F1472" s="304"/>
      <c r="G1472" s="122" t="s">
        <v>77</v>
      </c>
      <c r="H1472" s="123">
        <v>1.6299999999999999E-2</v>
      </c>
      <c r="I1472" s="124">
        <v>1.97</v>
      </c>
      <c r="J1472" s="124">
        <v>0.03</v>
      </c>
      <c r="K1472" t="str">
        <f t="shared" si="22"/>
        <v/>
      </c>
    </row>
    <row r="1473" spans="1:11">
      <c r="A1473" s="121" t="s">
        <v>383</v>
      </c>
      <c r="B1473" s="135" t="s">
        <v>684</v>
      </c>
      <c r="C1473" s="121" t="s">
        <v>14</v>
      </c>
      <c r="D1473" s="121" t="s">
        <v>685</v>
      </c>
      <c r="E1473" s="304" t="s">
        <v>386</v>
      </c>
      <c r="F1473" s="304"/>
      <c r="G1473" s="122" t="s">
        <v>16</v>
      </c>
      <c r="H1473" s="123">
        <v>1.0548999999999999</v>
      </c>
      <c r="I1473" s="124">
        <v>6.77</v>
      </c>
      <c r="J1473" s="124">
        <v>7.14</v>
      </c>
      <c r="K1473" t="str">
        <f t="shared" si="22"/>
        <v/>
      </c>
    </row>
    <row r="1474" spans="1:11" ht="26.4">
      <c r="A1474" s="125"/>
      <c r="B1474" s="125"/>
      <c r="C1474" s="125"/>
      <c r="D1474" s="125"/>
      <c r="E1474" s="125" t="s">
        <v>982</v>
      </c>
      <c r="F1474" s="126">
        <v>9.6</v>
      </c>
      <c r="G1474" s="125" t="s">
        <v>983</v>
      </c>
      <c r="H1474" s="126">
        <v>0</v>
      </c>
      <c r="I1474" s="125" t="s">
        <v>393</v>
      </c>
      <c r="J1474" s="126">
        <v>9.6</v>
      </c>
      <c r="K1474" t="str">
        <f t="shared" si="22"/>
        <v/>
      </c>
    </row>
    <row r="1475" spans="1:11" ht="26.4">
      <c r="A1475" s="125"/>
      <c r="B1475" s="125"/>
      <c r="C1475" s="125"/>
      <c r="D1475" s="125"/>
      <c r="E1475" s="125" t="s">
        <v>984</v>
      </c>
      <c r="F1475" s="126">
        <v>5.46</v>
      </c>
      <c r="G1475" s="125"/>
      <c r="H1475" s="305" t="s">
        <v>985</v>
      </c>
      <c r="I1475" s="305"/>
      <c r="J1475" s="126">
        <v>27.62</v>
      </c>
      <c r="K1475" t="str">
        <f t="shared" si="22"/>
        <v/>
      </c>
    </row>
    <row r="1476" spans="1:11" ht="15" thickBot="1">
      <c r="A1476" s="127"/>
      <c r="B1476" s="127"/>
      <c r="C1476" s="127"/>
      <c r="D1476" s="127"/>
      <c r="E1476" s="127"/>
      <c r="F1476" s="127"/>
      <c r="G1476" s="127" t="s">
        <v>986</v>
      </c>
      <c r="H1476" s="128" t="s">
        <v>1509</v>
      </c>
      <c r="I1476" s="127" t="s">
        <v>394</v>
      </c>
      <c r="J1476" s="129">
        <v>16163.22</v>
      </c>
      <c r="K1476" t="str">
        <f t="shared" si="22"/>
        <v/>
      </c>
    </row>
    <row r="1477" spans="1:11" ht="15" thickTop="1">
      <c r="A1477" s="130"/>
      <c r="B1477" s="130"/>
      <c r="C1477" s="130"/>
      <c r="D1477" s="130"/>
      <c r="E1477" s="130"/>
      <c r="F1477" s="130"/>
      <c r="G1477" s="130"/>
      <c r="H1477" s="130"/>
      <c r="I1477" s="130"/>
      <c r="J1477" s="130"/>
      <c r="K1477" t="str">
        <f t="shared" si="22"/>
        <v>FALSO</v>
      </c>
    </row>
    <row r="1478" spans="1:11">
      <c r="A1478" s="110" t="s">
        <v>1135</v>
      </c>
      <c r="B1478" s="111" t="s">
        <v>3</v>
      </c>
      <c r="C1478" s="110" t="s">
        <v>4</v>
      </c>
      <c r="D1478" s="110" t="s">
        <v>5</v>
      </c>
      <c r="E1478" s="307" t="s">
        <v>373</v>
      </c>
      <c r="F1478" s="307"/>
      <c r="G1478" s="112" t="s">
        <v>6</v>
      </c>
      <c r="H1478" s="111" t="s">
        <v>7</v>
      </c>
      <c r="I1478" s="111" t="s">
        <v>8</v>
      </c>
      <c r="J1478" s="111" t="s">
        <v>9</v>
      </c>
      <c r="K1478" t="str">
        <f t="shared" si="22"/>
        <v/>
      </c>
    </row>
    <row r="1479" spans="1:11" ht="26.4" customHeight="1">
      <c r="A1479" s="113" t="s">
        <v>374</v>
      </c>
      <c r="B1479" s="133" t="s">
        <v>165</v>
      </c>
      <c r="C1479" s="113" t="s">
        <v>14</v>
      </c>
      <c r="D1479" s="113" t="s">
        <v>166</v>
      </c>
      <c r="E1479" s="306" t="s">
        <v>1508</v>
      </c>
      <c r="F1479" s="306"/>
      <c r="G1479" s="114" t="s">
        <v>16</v>
      </c>
      <c r="H1479" s="115">
        <v>1</v>
      </c>
      <c r="I1479" s="116">
        <v>28.09</v>
      </c>
      <c r="J1479" s="116">
        <v>28.09</v>
      </c>
      <c r="K1479" t="str">
        <f t="shared" si="22"/>
        <v/>
      </c>
    </row>
    <row r="1480" spans="1:11" ht="26.4" customHeight="1">
      <c r="A1480" s="117" t="s">
        <v>375</v>
      </c>
      <c r="B1480" s="134" t="s">
        <v>606</v>
      </c>
      <c r="C1480" s="117" t="s">
        <v>14</v>
      </c>
      <c r="D1480" s="117" t="s">
        <v>607</v>
      </c>
      <c r="E1480" s="303" t="s">
        <v>1365</v>
      </c>
      <c r="F1480" s="303"/>
      <c r="G1480" s="118" t="s">
        <v>378</v>
      </c>
      <c r="H1480" s="119">
        <v>0.31819999999999998</v>
      </c>
      <c r="I1480" s="120">
        <v>23.38</v>
      </c>
      <c r="J1480" s="120">
        <v>7.43</v>
      </c>
      <c r="K1480" t="str">
        <f t="shared" si="22"/>
        <v/>
      </c>
    </row>
    <row r="1481" spans="1:11" ht="26.4" customHeight="1">
      <c r="A1481" s="117" t="s">
        <v>375</v>
      </c>
      <c r="B1481" s="134" t="s">
        <v>608</v>
      </c>
      <c r="C1481" s="117" t="s">
        <v>14</v>
      </c>
      <c r="D1481" s="117" t="s">
        <v>609</v>
      </c>
      <c r="E1481" s="303" t="s">
        <v>1365</v>
      </c>
      <c r="F1481" s="303"/>
      <c r="G1481" s="118" t="s">
        <v>378</v>
      </c>
      <c r="H1481" s="119">
        <v>0.31819999999999998</v>
      </c>
      <c r="I1481" s="120">
        <v>27.8</v>
      </c>
      <c r="J1481" s="120">
        <v>8.84</v>
      </c>
      <c r="K1481" t="str">
        <f t="shared" si="22"/>
        <v/>
      </c>
    </row>
    <row r="1482" spans="1:11" ht="26.4" customHeight="1">
      <c r="A1482" s="121" t="s">
        <v>383</v>
      </c>
      <c r="B1482" s="135" t="s">
        <v>610</v>
      </c>
      <c r="C1482" s="121" t="s">
        <v>14</v>
      </c>
      <c r="D1482" s="121" t="s">
        <v>611</v>
      </c>
      <c r="E1482" s="304" t="s">
        <v>386</v>
      </c>
      <c r="F1482" s="304"/>
      <c r="G1482" s="122" t="s">
        <v>77</v>
      </c>
      <c r="H1482" s="123">
        <v>1.77E-2</v>
      </c>
      <c r="I1482" s="124">
        <v>1.97</v>
      </c>
      <c r="J1482" s="124">
        <v>0.03</v>
      </c>
      <c r="K1482" t="str">
        <f t="shared" si="22"/>
        <v/>
      </c>
    </row>
    <row r="1483" spans="1:11" ht="14.4" customHeight="1">
      <c r="A1483" s="121" t="s">
        <v>383</v>
      </c>
      <c r="B1483" s="135" t="s">
        <v>686</v>
      </c>
      <c r="C1483" s="121" t="s">
        <v>14</v>
      </c>
      <c r="D1483" s="121" t="s">
        <v>687</v>
      </c>
      <c r="E1483" s="304" t="s">
        <v>386</v>
      </c>
      <c r="F1483" s="304"/>
      <c r="G1483" s="122" t="s">
        <v>16</v>
      </c>
      <c r="H1483" s="123">
        <v>1.0548999999999999</v>
      </c>
      <c r="I1483" s="124">
        <v>11.18</v>
      </c>
      <c r="J1483" s="124">
        <v>11.79</v>
      </c>
      <c r="K1483" t="str">
        <f t="shared" si="22"/>
        <v/>
      </c>
    </row>
    <row r="1484" spans="1:11" ht="26.4" customHeight="1">
      <c r="A1484" s="125"/>
      <c r="B1484" s="125"/>
      <c r="C1484" s="125"/>
      <c r="D1484" s="125"/>
      <c r="E1484" s="125" t="s">
        <v>982</v>
      </c>
      <c r="F1484" s="126">
        <v>10.43</v>
      </c>
      <c r="G1484" s="125" t="s">
        <v>983</v>
      </c>
      <c r="H1484" s="126">
        <v>0</v>
      </c>
      <c r="I1484" s="125" t="s">
        <v>393</v>
      </c>
      <c r="J1484" s="126">
        <v>10.43</v>
      </c>
      <c r="K1484" t="str">
        <f t="shared" si="22"/>
        <v/>
      </c>
    </row>
    <row r="1485" spans="1:11" ht="26.4">
      <c r="A1485" s="125"/>
      <c r="B1485" s="125"/>
      <c r="C1485" s="125"/>
      <c r="D1485" s="125"/>
      <c r="E1485" s="125" t="s">
        <v>984</v>
      </c>
      <c r="F1485" s="126">
        <v>6.93</v>
      </c>
      <c r="G1485" s="125"/>
      <c r="H1485" s="305" t="s">
        <v>985</v>
      </c>
      <c r="I1485" s="305"/>
      <c r="J1485" s="126">
        <v>35.020000000000003</v>
      </c>
      <c r="K1485" t="str">
        <f t="shared" si="22"/>
        <v/>
      </c>
    </row>
    <row r="1486" spans="1:11" ht="15" thickBot="1">
      <c r="A1486" s="127"/>
      <c r="B1486" s="127"/>
      <c r="C1486" s="127"/>
      <c r="D1486" s="127"/>
      <c r="E1486" s="127"/>
      <c r="F1486" s="127"/>
      <c r="G1486" s="127" t="s">
        <v>986</v>
      </c>
      <c r="H1486" s="128" t="s">
        <v>1510</v>
      </c>
      <c r="I1486" s="127" t="s">
        <v>394</v>
      </c>
      <c r="J1486" s="129">
        <v>11048.81</v>
      </c>
      <c r="K1486" t="str">
        <f t="shared" si="22"/>
        <v/>
      </c>
    </row>
    <row r="1487" spans="1:11" ht="27" customHeight="1" thickTop="1">
      <c r="A1487" s="130"/>
      <c r="B1487" s="130"/>
      <c r="C1487" s="130"/>
      <c r="D1487" s="130"/>
      <c r="E1487" s="130"/>
      <c r="F1487" s="130"/>
      <c r="G1487" s="130"/>
      <c r="H1487" s="130"/>
      <c r="I1487" s="130"/>
      <c r="J1487" s="130"/>
      <c r="K1487" t="str">
        <f t="shared" si="22"/>
        <v>FALSO</v>
      </c>
    </row>
    <row r="1488" spans="1:11" ht="26.4" customHeight="1">
      <c r="A1488" s="110" t="s">
        <v>1136</v>
      </c>
      <c r="B1488" s="111" t="s">
        <v>3</v>
      </c>
      <c r="C1488" s="110" t="s">
        <v>4</v>
      </c>
      <c r="D1488" s="110" t="s">
        <v>5</v>
      </c>
      <c r="E1488" s="307" t="s">
        <v>373</v>
      </c>
      <c r="F1488" s="307"/>
      <c r="G1488" s="112" t="s">
        <v>6</v>
      </c>
      <c r="H1488" s="111" t="s">
        <v>7</v>
      </c>
      <c r="I1488" s="111" t="s">
        <v>8</v>
      </c>
      <c r="J1488" s="111" t="s">
        <v>9</v>
      </c>
      <c r="K1488" t="str">
        <f t="shared" ref="K1488:K1551" si="23">IF(J1488=0,"FALSO","")</f>
        <v/>
      </c>
    </row>
    <row r="1489" spans="1:11" ht="26.4" customHeight="1">
      <c r="A1489" s="113" t="s">
        <v>374</v>
      </c>
      <c r="B1489" s="133" t="s">
        <v>167</v>
      </c>
      <c r="C1489" s="113" t="s">
        <v>14</v>
      </c>
      <c r="D1489" s="113" t="s">
        <v>168</v>
      </c>
      <c r="E1489" s="306" t="s">
        <v>1508</v>
      </c>
      <c r="F1489" s="306"/>
      <c r="G1489" s="114" t="s">
        <v>16</v>
      </c>
      <c r="H1489" s="115">
        <v>1</v>
      </c>
      <c r="I1489" s="116">
        <v>35.020000000000003</v>
      </c>
      <c r="J1489" s="116">
        <v>35.020000000000003</v>
      </c>
      <c r="K1489" t="str">
        <f t="shared" si="23"/>
        <v/>
      </c>
    </row>
    <row r="1490" spans="1:11" ht="39.6" customHeight="1">
      <c r="A1490" s="117" t="s">
        <v>375</v>
      </c>
      <c r="B1490" s="134" t="s">
        <v>608</v>
      </c>
      <c r="C1490" s="117" t="s">
        <v>14</v>
      </c>
      <c r="D1490" s="117" t="s">
        <v>609</v>
      </c>
      <c r="E1490" s="303" t="s">
        <v>1365</v>
      </c>
      <c r="F1490" s="303"/>
      <c r="G1490" s="118" t="s">
        <v>378</v>
      </c>
      <c r="H1490" s="119">
        <v>0.38129999999999997</v>
      </c>
      <c r="I1490" s="120">
        <v>27.8</v>
      </c>
      <c r="J1490" s="120">
        <v>10.6</v>
      </c>
      <c r="K1490" t="str">
        <f t="shared" si="23"/>
        <v/>
      </c>
    </row>
    <row r="1491" spans="1:11" ht="14.4" customHeight="1">
      <c r="A1491" s="117" t="s">
        <v>375</v>
      </c>
      <c r="B1491" s="134" t="s">
        <v>606</v>
      </c>
      <c r="C1491" s="117" t="s">
        <v>14</v>
      </c>
      <c r="D1491" s="117" t="s">
        <v>607</v>
      </c>
      <c r="E1491" s="303" t="s">
        <v>1365</v>
      </c>
      <c r="F1491" s="303"/>
      <c r="G1491" s="118" t="s">
        <v>378</v>
      </c>
      <c r="H1491" s="119">
        <v>0.38129999999999997</v>
      </c>
      <c r="I1491" s="120">
        <v>23.38</v>
      </c>
      <c r="J1491" s="120">
        <v>8.91</v>
      </c>
      <c r="K1491" t="str">
        <f t="shared" si="23"/>
        <v/>
      </c>
    </row>
    <row r="1492" spans="1:11" ht="26.4" customHeight="1">
      <c r="A1492" s="121" t="s">
        <v>383</v>
      </c>
      <c r="B1492" s="135" t="s">
        <v>688</v>
      </c>
      <c r="C1492" s="121" t="s">
        <v>14</v>
      </c>
      <c r="D1492" s="121" t="s">
        <v>689</v>
      </c>
      <c r="E1492" s="304" t="s">
        <v>386</v>
      </c>
      <c r="F1492" s="304"/>
      <c r="G1492" s="122" t="s">
        <v>16</v>
      </c>
      <c r="H1492" s="123">
        <v>1.0548999999999999</v>
      </c>
      <c r="I1492" s="124">
        <v>14.67</v>
      </c>
      <c r="J1492" s="124">
        <v>15.47</v>
      </c>
      <c r="K1492" t="str">
        <f t="shared" si="23"/>
        <v/>
      </c>
    </row>
    <row r="1493" spans="1:11" ht="26.4" customHeight="1">
      <c r="A1493" s="121" t="s">
        <v>383</v>
      </c>
      <c r="B1493" s="135" t="s">
        <v>610</v>
      </c>
      <c r="C1493" s="121" t="s">
        <v>14</v>
      </c>
      <c r="D1493" s="121" t="s">
        <v>611</v>
      </c>
      <c r="E1493" s="304" t="s">
        <v>386</v>
      </c>
      <c r="F1493" s="304"/>
      <c r="G1493" s="122" t="s">
        <v>77</v>
      </c>
      <c r="H1493" s="123">
        <v>2.12E-2</v>
      </c>
      <c r="I1493" s="124">
        <v>1.97</v>
      </c>
      <c r="J1493" s="124">
        <v>0.04</v>
      </c>
      <c r="K1493" t="str">
        <f t="shared" si="23"/>
        <v/>
      </c>
    </row>
    <row r="1494" spans="1:11" ht="26.4" customHeight="1">
      <c r="A1494" s="125"/>
      <c r="B1494" s="125"/>
      <c r="C1494" s="125"/>
      <c r="D1494" s="125"/>
      <c r="E1494" s="125" t="s">
        <v>982</v>
      </c>
      <c r="F1494" s="126">
        <v>12.5</v>
      </c>
      <c r="G1494" s="125" t="s">
        <v>983</v>
      </c>
      <c r="H1494" s="126">
        <v>0</v>
      </c>
      <c r="I1494" s="125" t="s">
        <v>393</v>
      </c>
      <c r="J1494" s="126">
        <v>12.5</v>
      </c>
      <c r="K1494" t="str">
        <f t="shared" si="23"/>
        <v/>
      </c>
    </row>
    <row r="1495" spans="1:11" ht="27" customHeight="1">
      <c r="A1495" s="125"/>
      <c r="B1495" s="125"/>
      <c r="C1495" s="125"/>
      <c r="D1495" s="125"/>
      <c r="E1495" s="125" t="s">
        <v>984</v>
      </c>
      <c r="F1495" s="126">
        <v>8.64</v>
      </c>
      <c r="G1495" s="125"/>
      <c r="H1495" s="305" t="s">
        <v>985</v>
      </c>
      <c r="I1495" s="305"/>
      <c r="J1495" s="126">
        <v>43.66</v>
      </c>
      <c r="K1495" t="str">
        <f t="shared" si="23"/>
        <v/>
      </c>
    </row>
    <row r="1496" spans="1:11" ht="26.4" customHeight="1" thickBot="1">
      <c r="A1496" s="127"/>
      <c r="B1496" s="127"/>
      <c r="C1496" s="127"/>
      <c r="D1496" s="127"/>
      <c r="E1496" s="127"/>
      <c r="F1496" s="127"/>
      <c r="G1496" s="127" t="s">
        <v>986</v>
      </c>
      <c r="H1496" s="128" t="s">
        <v>1511</v>
      </c>
      <c r="I1496" s="127" t="s">
        <v>394</v>
      </c>
      <c r="J1496" s="129">
        <v>2060.75</v>
      </c>
      <c r="K1496" t="str">
        <f t="shared" si="23"/>
        <v/>
      </c>
    </row>
    <row r="1497" spans="1:11" ht="26.4" customHeight="1" thickTop="1">
      <c r="A1497" s="130"/>
      <c r="B1497" s="130"/>
      <c r="C1497" s="130"/>
      <c r="D1497" s="130"/>
      <c r="E1497" s="130"/>
      <c r="F1497" s="130"/>
      <c r="G1497" s="130"/>
      <c r="H1497" s="130"/>
      <c r="I1497" s="130"/>
      <c r="J1497" s="130"/>
      <c r="K1497" t="str">
        <f t="shared" si="23"/>
        <v>FALSO</v>
      </c>
    </row>
    <row r="1498" spans="1:11" ht="26.4" customHeight="1">
      <c r="A1498" s="110" t="s">
        <v>1137</v>
      </c>
      <c r="B1498" s="111" t="s">
        <v>3</v>
      </c>
      <c r="C1498" s="110" t="s">
        <v>4</v>
      </c>
      <c r="D1498" s="110" t="s">
        <v>5</v>
      </c>
      <c r="E1498" s="307" t="s">
        <v>373</v>
      </c>
      <c r="F1498" s="307"/>
      <c r="G1498" s="112" t="s">
        <v>6</v>
      </c>
      <c r="H1498" s="111" t="s">
        <v>7</v>
      </c>
      <c r="I1498" s="111" t="s">
        <v>8</v>
      </c>
      <c r="J1498" s="111" t="s">
        <v>9</v>
      </c>
      <c r="K1498" t="str">
        <f t="shared" si="23"/>
        <v/>
      </c>
    </row>
    <row r="1499" spans="1:11" ht="26.4" customHeight="1">
      <c r="A1499" s="113" t="s">
        <v>374</v>
      </c>
      <c r="B1499" s="133" t="s">
        <v>169</v>
      </c>
      <c r="C1499" s="113" t="s">
        <v>14</v>
      </c>
      <c r="D1499" s="113" t="s">
        <v>170</v>
      </c>
      <c r="E1499" s="306" t="s">
        <v>1508</v>
      </c>
      <c r="F1499" s="306"/>
      <c r="G1499" s="114" t="s">
        <v>16</v>
      </c>
      <c r="H1499" s="115">
        <v>1</v>
      </c>
      <c r="I1499" s="116">
        <v>39.130000000000003</v>
      </c>
      <c r="J1499" s="116">
        <v>39.130000000000003</v>
      </c>
      <c r="K1499" t="str">
        <f t="shared" si="23"/>
        <v/>
      </c>
    </row>
    <row r="1500" spans="1:11" ht="39.6" customHeight="1">
      <c r="A1500" s="117" t="s">
        <v>375</v>
      </c>
      <c r="B1500" s="134" t="s">
        <v>606</v>
      </c>
      <c r="C1500" s="117" t="s">
        <v>14</v>
      </c>
      <c r="D1500" s="117" t="s">
        <v>607</v>
      </c>
      <c r="E1500" s="303" t="s">
        <v>1365</v>
      </c>
      <c r="F1500" s="303"/>
      <c r="G1500" s="118" t="s">
        <v>378</v>
      </c>
      <c r="H1500" s="119">
        <v>0.44440000000000002</v>
      </c>
      <c r="I1500" s="120">
        <v>23.38</v>
      </c>
      <c r="J1500" s="120">
        <v>10.39</v>
      </c>
      <c r="K1500" t="str">
        <f t="shared" si="23"/>
        <v/>
      </c>
    </row>
    <row r="1501" spans="1:11" ht="14.4" customHeight="1">
      <c r="A1501" s="117" t="s">
        <v>375</v>
      </c>
      <c r="B1501" s="134" t="s">
        <v>608</v>
      </c>
      <c r="C1501" s="117" t="s">
        <v>14</v>
      </c>
      <c r="D1501" s="117" t="s">
        <v>609</v>
      </c>
      <c r="E1501" s="303" t="s">
        <v>1365</v>
      </c>
      <c r="F1501" s="303"/>
      <c r="G1501" s="118" t="s">
        <v>378</v>
      </c>
      <c r="H1501" s="119">
        <v>0.44440000000000002</v>
      </c>
      <c r="I1501" s="120">
        <v>27.8</v>
      </c>
      <c r="J1501" s="120">
        <v>12.35</v>
      </c>
      <c r="K1501" t="str">
        <f t="shared" si="23"/>
        <v/>
      </c>
    </row>
    <row r="1502" spans="1:11" ht="27" customHeight="1">
      <c r="A1502" s="121" t="s">
        <v>383</v>
      </c>
      <c r="B1502" s="135" t="s">
        <v>610</v>
      </c>
      <c r="C1502" s="121" t="s">
        <v>14</v>
      </c>
      <c r="D1502" s="121" t="s">
        <v>611</v>
      </c>
      <c r="E1502" s="304" t="s">
        <v>386</v>
      </c>
      <c r="F1502" s="304"/>
      <c r="G1502" s="122" t="s">
        <v>77</v>
      </c>
      <c r="H1502" s="123">
        <v>2.47E-2</v>
      </c>
      <c r="I1502" s="124">
        <v>1.97</v>
      </c>
      <c r="J1502" s="124">
        <v>0.04</v>
      </c>
      <c r="K1502" t="str">
        <f t="shared" si="23"/>
        <v/>
      </c>
    </row>
    <row r="1503" spans="1:11" ht="27" customHeight="1">
      <c r="A1503" s="121" t="s">
        <v>383</v>
      </c>
      <c r="B1503" s="135" t="s">
        <v>690</v>
      </c>
      <c r="C1503" s="121" t="s">
        <v>14</v>
      </c>
      <c r="D1503" s="121" t="s">
        <v>691</v>
      </c>
      <c r="E1503" s="304" t="s">
        <v>386</v>
      </c>
      <c r="F1503" s="304"/>
      <c r="G1503" s="122" t="s">
        <v>16</v>
      </c>
      <c r="H1503" s="123">
        <v>1.0548999999999999</v>
      </c>
      <c r="I1503" s="124">
        <v>15.5</v>
      </c>
      <c r="J1503" s="124">
        <v>16.350000000000001</v>
      </c>
      <c r="K1503" t="str">
        <f t="shared" si="23"/>
        <v/>
      </c>
    </row>
    <row r="1504" spans="1:11" ht="26.4" customHeight="1">
      <c r="A1504" s="125"/>
      <c r="B1504" s="125"/>
      <c r="C1504" s="125"/>
      <c r="D1504" s="125"/>
      <c r="E1504" s="125" t="s">
        <v>982</v>
      </c>
      <c r="F1504" s="126">
        <v>14.57</v>
      </c>
      <c r="G1504" s="125" t="s">
        <v>983</v>
      </c>
      <c r="H1504" s="126">
        <v>0</v>
      </c>
      <c r="I1504" s="125" t="s">
        <v>393</v>
      </c>
      <c r="J1504" s="126">
        <v>14.57</v>
      </c>
      <c r="K1504" t="str">
        <f t="shared" si="23"/>
        <v/>
      </c>
    </row>
    <row r="1505" spans="1:11" ht="26.4" customHeight="1">
      <c r="A1505" s="125"/>
      <c r="B1505" s="125"/>
      <c r="C1505" s="125"/>
      <c r="D1505" s="125"/>
      <c r="E1505" s="125" t="s">
        <v>984</v>
      </c>
      <c r="F1505" s="126">
        <v>9.65</v>
      </c>
      <c r="G1505" s="125"/>
      <c r="H1505" s="305" t="s">
        <v>985</v>
      </c>
      <c r="I1505" s="305"/>
      <c r="J1505" s="126">
        <v>48.78</v>
      </c>
      <c r="K1505" t="str">
        <f t="shared" si="23"/>
        <v/>
      </c>
    </row>
    <row r="1506" spans="1:11" ht="15" thickBot="1">
      <c r="A1506" s="127"/>
      <c r="B1506" s="127"/>
      <c r="C1506" s="127"/>
      <c r="D1506" s="127"/>
      <c r="E1506" s="127"/>
      <c r="F1506" s="127"/>
      <c r="G1506" s="127" t="s">
        <v>986</v>
      </c>
      <c r="H1506" s="128" t="s">
        <v>1512</v>
      </c>
      <c r="I1506" s="127" t="s">
        <v>394</v>
      </c>
      <c r="J1506" s="129">
        <v>25238.77</v>
      </c>
      <c r="K1506" t="str">
        <f t="shared" si="23"/>
        <v/>
      </c>
    </row>
    <row r="1507" spans="1:11" ht="15" thickTop="1">
      <c r="A1507" s="130"/>
      <c r="B1507" s="130"/>
      <c r="C1507" s="130"/>
      <c r="D1507" s="130"/>
      <c r="E1507" s="130"/>
      <c r="F1507" s="130"/>
      <c r="G1507" s="130"/>
      <c r="H1507" s="130"/>
      <c r="I1507" s="130"/>
      <c r="J1507" s="130"/>
      <c r="K1507" t="str">
        <f t="shared" si="23"/>
        <v>FALSO</v>
      </c>
    </row>
    <row r="1508" spans="1:11">
      <c r="A1508" s="110" t="s">
        <v>1138</v>
      </c>
      <c r="B1508" s="111" t="s">
        <v>3</v>
      </c>
      <c r="C1508" s="110" t="s">
        <v>4</v>
      </c>
      <c r="D1508" s="110" t="s">
        <v>5</v>
      </c>
      <c r="E1508" s="307" t="s">
        <v>373</v>
      </c>
      <c r="F1508" s="307"/>
      <c r="G1508" s="112" t="s">
        <v>6</v>
      </c>
      <c r="H1508" s="111" t="s">
        <v>7</v>
      </c>
      <c r="I1508" s="111" t="s">
        <v>8</v>
      </c>
      <c r="J1508" s="111" t="s">
        <v>9</v>
      </c>
      <c r="K1508" t="str">
        <f t="shared" si="23"/>
        <v/>
      </c>
    </row>
    <row r="1509" spans="1:11" ht="39.6" customHeight="1">
      <c r="A1509" s="113" t="s">
        <v>374</v>
      </c>
      <c r="B1509" s="133" t="s">
        <v>171</v>
      </c>
      <c r="C1509" s="113" t="s">
        <v>14</v>
      </c>
      <c r="D1509" s="113" t="s">
        <v>172</v>
      </c>
      <c r="E1509" s="306" t="s">
        <v>1508</v>
      </c>
      <c r="F1509" s="306"/>
      <c r="G1509" s="114" t="s">
        <v>77</v>
      </c>
      <c r="H1509" s="115">
        <v>1</v>
      </c>
      <c r="I1509" s="116">
        <v>10.75</v>
      </c>
      <c r="J1509" s="116">
        <v>10.75</v>
      </c>
      <c r="K1509" t="str">
        <f t="shared" si="23"/>
        <v/>
      </c>
    </row>
    <row r="1510" spans="1:11" ht="40.200000000000003" customHeight="1">
      <c r="A1510" s="117" t="s">
        <v>375</v>
      </c>
      <c r="B1510" s="134" t="s">
        <v>606</v>
      </c>
      <c r="C1510" s="117" t="s">
        <v>14</v>
      </c>
      <c r="D1510" s="117" t="s">
        <v>607</v>
      </c>
      <c r="E1510" s="303" t="s">
        <v>1365</v>
      </c>
      <c r="F1510" s="303"/>
      <c r="G1510" s="118" t="s">
        <v>378</v>
      </c>
      <c r="H1510" s="119">
        <v>0.127</v>
      </c>
      <c r="I1510" s="120">
        <v>23.38</v>
      </c>
      <c r="J1510" s="120">
        <v>2.96</v>
      </c>
      <c r="K1510" t="str">
        <f t="shared" si="23"/>
        <v/>
      </c>
    </row>
    <row r="1511" spans="1:11" ht="27" customHeight="1">
      <c r="A1511" s="117" t="s">
        <v>375</v>
      </c>
      <c r="B1511" s="134" t="s">
        <v>608</v>
      </c>
      <c r="C1511" s="117" t="s">
        <v>14</v>
      </c>
      <c r="D1511" s="117" t="s">
        <v>609</v>
      </c>
      <c r="E1511" s="303" t="s">
        <v>1365</v>
      </c>
      <c r="F1511" s="303"/>
      <c r="G1511" s="118" t="s">
        <v>378</v>
      </c>
      <c r="H1511" s="119">
        <v>0.127</v>
      </c>
      <c r="I1511" s="120">
        <v>27.8</v>
      </c>
      <c r="J1511" s="120">
        <v>3.53</v>
      </c>
      <c r="K1511" t="str">
        <f t="shared" si="23"/>
        <v/>
      </c>
    </row>
    <row r="1512" spans="1:11" ht="26.4" customHeight="1">
      <c r="A1512" s="121" t="s">
        <v>383</v>
      </c>
      <c r="B1512" s="135" t="s">
        <v>624</v>
      </c>
      <c r="C1512" s="121" t="s">
        <v>14</v>
      </c>
      <c r="D1512" s="121" t="s">
        <v>625</v>
      </c>
      <c r="E1512" s="304" t="s">
        <v>386</v>
      </c>
      <c r="F1512" s="304"/>
      <c r="G1512" s="122" t="s">
        <v>77</v>
      </c>
      <c r="H1512" s="123">
        <v>1.4999999999999999E-2</v>
      </c>
      <c r="I1512" s="124">
        <v>77.23</v>
      </c>
      <c r="J1512" s="124">
        <v>1.1499999999999999</v>
      </c>
      <c r="K1512" t="str">
        <f t="shared" si="23"/>
        <v/>
      </c>
    </row>
    <row r="1513" spans="1:11" ht="26.4" customHeight="1">
      <c r="A1513" s="121" t="s">
        <v>383</v>
      </c>
      <c r="B1513" s="135" t="s">
        <v>692</v>
      </c>
      <c r="C1513" s="121" t="s">
        <v>14</v>
      </c>
      <c r="D1513" s="121" t="s">
        <v>693</v>
      </c>
      <c r="E1513" s="304" t="s">
        <v>386</v>
      </c>
      <c r="F1513" s="304"/>
      <c r="G1513" s="122" t="s">
        <v>77</v>
      </c>
      <c r="H1513" s="123">
        <v>1</v>
      </c>
      <c r="I1513" s="124">
        <v>2.4300000000000002</v>
      </c>
      <c r="J1513" s="124">
        <v>2.4300000000000002</v>
      </c>
      <c r="K1513" t="str">
        <f t="shared" si="23"/>
        <v/>
      </c>
    </row>
    <row r="1514" spans="1:11">
      <c r="A1514" s="121" t="s">
        <v>383</v>
      </c>
      <c r="B1514" s="135" t="s">
        <v>610</v>
      </c>
      <c r="C1514" s="121" t="s">
        <v>14</v>
      </c>
      <c r="D1514" s="121" t="s">
        <v>611</v>
      </c>
      <c r="E1514" s="304" t="s">
        <v>386</v>
      </c>
      <c r="F1514" s="304"/>
      <c r="G1514" s="122" t="s">
        <v>77</v>
      </c>
      <c r="H1514" s="123">
        <v>7.1000000000000004E-3</v>
      </c>
      <c r="I1514" s="124">
        <v>1.97</v>
      </c>
      <c r="J1514" s="124">
        <v>0.01</v>
      </c>
      <c r="K1514" t="str">
        <f t="shared" si="23"/>
        <v/>
      </c>
    </row>
    <row r="1515" spans="1:11">
      <c r="A1515" s="121" t="s">
        <v>383</v>
      </c>
      <c r="B1515" s="135" t="s">
        <v>620</v>
      </c>
      <c r="C1515" s="121" t="s">
        <v>14</v>
      </c>
      <c r="D1515" s="121" t="s">
        <v>621</v>
      </c>
      <c r="E1515" s="304" t="s">
        <v>386</v>
      </c>
      <c r="F1515" s="304"/>
      <c r="G1515" s="122" t="s">
        <v>77</v>
      </c>
      <c r="H1515" s="123">
        <v>9.9000000000000008E-3</v>
      </c>
      <c r="I1515" s="124">
        <v>68.17</v>
      </c>
      <c r="J1515" s="124">
        <v>0.67</v>
      </c>
      <c r="K1515" t="str">
        <f t="shared" si="23"/>
        <v/>
      </c>
    </row>
    <row r="1516" spans="1:11" ht="26.4">
      <c r="A1516" s="125"/>
      <c r="B1516" s="125"/>
      <c r="C1516" s="125"/>
      <c r="D1516" s="125"/>
      <c r="E1516" s="125" t="s">
        <v>982</v>
      </c>
      <c r="F1516" s="126">
        <v>4.16</v>
      </c>
      <c r="G1516" s="125" t="s">
        <v>983</v>
      </c>
      <c r="H1516" s="126">
        <v>0</v>
      </c>
      <c r="I1516" s="125" t="s">
        <v>393</v>
      </c>
      <c r="J1516" s="126">
        <v>4.16</v>
      </c>
      <c r="K1516" t="str">
        <f t="shared" si="23"/>
        <v/>
      </c>
    </row>
    <row r="1517" spans="1:11" ht="26.4">
      <c r="A1517" s="125"/>
      <c r="B1517" s="125"/>
      <c r="C1517" s="125"/>
      <c r="D1517" s="125"/>
      <c r="E1517" s="125" t="s">
        <v>984</v>
      </c>
      <c r="F1517" s="126">
        <v>2.65</v>
      </c>
      <c r="G1517" s="125"/>
      <c r="H1517" s="305" t="s">
        <v>985</v>
      </c>
      <c r="I1517" s="305"/>
      <c r="J1517" s="126">
        <v>13.4</v>
      </c>
      <c r="K1517" t="str">
        <f t="shared" si="23"/>
        <v/>
      </c>
    </row>
    <row r="1518" spans="1:11" ht="15" thickBot="1">
      <c r="A1518" s="127"/>
      <c r="B1518" s="127"/>
      <c r="C1518" s="127"/>
      <c r="D1518" s="127"/>
      <c r="E1518" s="127"/>
      <c r="F1518" s="127"/>
      <c r="G1518" s="127" t="s">
        <v>986</v>
      </c>
      <c r="H1518" s="128" t="s">
        <v>1513</v>
      </c>
      <c r="I1518" s="127" t="s">
        <v>394</v>
      </c>
      <c r="J1518" s="129">
        <v>2412</v>
      </c>
      <c r="K1518" t="str">
        <f t="shared" si="23"/>
        <v/>
      </c>
    </row>
    <row r="1519" spans="1:11" ht="27" customHeight="1" thickTop="1">
      <c r="A1519" s="130"/>
      <c r="B1519" s="130"/>
      <c r="C1519" s="130"/>
      <c r="D1519" s="130"/>
      <c r="E1519" s="130"/>
      <c r="F1519" s="130"/>
      <c r="G1519" s="130"/>
      <c r="H1519" s="130"/>
      <c r="I1519" s="130"/>
      <c r="J1519" s="130"/>
      <c r="K1519" t="str">
        <f t="shared" si="23"/>
        <v>FALSO</v>
      </c>
    </row>
    <row r="1520" spans="1:11" ht="26.4" customHeight="1">
      <c r="A1520" s="110" t="s">
        <v>1139</v>
      </c>
      <c r="B1520" s="111" t="s">
        <v>3</v>
      </c>
      <c r="C1520" s="110" t="s">
        <v>4</v>
      </c>
      <c r="D1520" s="110" t="s">
        <v>5</v>
      </c>
      <c r="E1520" s="307" t="s">
        <v>373</v>
      </c>
      <c r="F1520" s="307"/>
      <c r="G1520" s="112" t="s">
        <v>6</v>
      </c>
      <c r="H1520" s="111" t="s">
        <v>7</v>
      </c>
      <c r="I1520" s="111" t="s">
        <v>8</v>
      </c>
      <c r="J1520" s="111" t="s">
        <v>9</v>
      </c>
      <c r="K1520" t="str">
        <f t="shared" si="23"/>
        <v/>
      </c>
    </row>
    <row r="1521" spans="1:11" ht="26.4" customHeight="1">
      <c r="A1521" s="113" t="s">
        <v>374</v>
      </c>
      <c r="B1521" s="133" t="s">
        <v>173</v>
      </c>
      <c r="C1521" s="113" t="s">
        <v>14</v>
      </c>
      <c r="D1521" s="113" t="s">
        <v>174</v>
      </c>
      <c r="E1521" s="306" t="s">
        <v>1508</v>
      </c>
      <c r="F1521" s="306"/>
      <c r="G1521" s="114" t="s">
        <v>77</v>
      </c>
      <c r="H1521" s="115">
        <v>1</v>
      </c>
      <c r="I1521" s="116">
        <v>17.53</v>
      </c>
      <c r="J1521" s="116">
        <v>17.53</v>
      </c>
      <c r="K1521" t="str">
        <f t="shared" si="23"/>
        <v/>
      </c>
    </row>
    <row r="1522" spans="1:11" ht="26.4" customHeight="1">
      <c r="A1522" s="117" t="s">
        <v>375</v>
      </c>
      <c r="B1522" s="134" t="s">
        <v>606</v>
      </c>
      <c r="C1522" s="117" t="s">
        <v>14</v>
      </c>
      <c r="D1522" s="117" t="s">
        <v>607</v>
      </c>
      <c r="E1522" s="303" t="s">
        <v>1365</v>
      </c>
      <c r="F1522" s="303"/>
      <c r="G1522" s="118" t="s">
        <v>378</v>
      </c>
      <c r="H1522" s="119">
        <v>0.13789999999999999</v>
      </c>
      <c r="I1522" s="120">
        <v>23.38</v>
      </c>
      <c r="J1522" s="120">
        <v>3.22</v>
      </c>
      <c r="K1522" t="str">
        <f t="shared" si="23"/>
        <v/>
      </c>
    </row>
    <row r="1523" spans="1:11" ht="14.4" customHeight="1">
      <c r="A1523" s="117" t="s">
        <v>375</v>
      </c>
      <c r="B1523" s="134" t="s">
        <v>608</v>
      </c>
      <c r="C1523" s="117" t="s">
        <v>14</v>
      </c>
      <c r="D1523" s="117" t="s">
        <v>609</v>
      </c>
      <c r="E1523" s="303" t="s">
        <v>1365</v>
      </c>
      <c r="F1523" s="303"/>
      <c r="G1523" s="118" t="s">
        <v>378</v>
      </c>
      <c r="H1523" s="119">
        <v>0.13789999999999999</v>
      </c>
      <c r="I1523" s="120">
        <v>27.8</v>
      </c>
      <c r="J1523" s="120">
        <v>3.83</v>
      </c>
      <c r="K1523" t="str">
        <f t="shared" si="23"/>
        <v/>
      </c>
    </row>
    <row r="1524" spans="1:11">
      <c r="A1524" s="121" t="s">
        <v>383</v>
      </c>
      <c r="B1524" s="135" t="s">
        <v>694</v>
      </c>
      <c r="C1524" s="121" t="s">
        <v>14</v>
      </c>
      <c r="D1524" s="121" t="s">
        <v>695</v>
      </c>
      <c r="E1524" s="304" t="s">
        <v>386</v>
      </c>
      <c r="F1524" s="304"/>
      <c r="G1524" s="122" t="s">
        <v>77</v>
      </c>
      <c r="H1524" s="123">
        <v>1</v>
      </c>
      <c r="I1524" s="124">
        <v>3.94</v>
      </c>
      <c r="J1524" s="124">
        <v>3.94</v>
      </c>
      <c r="K1524" t="str">
        <f t="shared" si="23"/>
        <v/>
      </c>
    </row>
    <row r="1525" spans="1:11" ht="26.4">
      <c r="A1525" s="121" t="s">
        <v>383</v>
      </c>
      <c r="B1525" s="135" t="s">
        <v>696</v>
      </c>
      <c r="C1525" s="121" t="s">
        <v>14</v>
      </c>
      <c r="D1525" s="121" t="s">
        <v>697</v>
      </c>
      <c r="E1525" s="304" t="s">
        <v>386</v>
      </c>
      <c r="F1525" s="304"/>
      <c r="G1525" s="122" t="s">
        <v>77</v>
      </c>
      <c r="H1525" s="123">
        <v>0.05</v>
      </c>
      <c r="I1525" s="124">
        <v>28.13</v>
      </c>
      <c r="J1525" s="124">
        <v>1.4</v>
      </c>
      <c r="K1525" t="str">
        <f t="shared" si="23"/>
        <v/>
      </c>
    </row>
    <row r="1526" spans="1:11">
      <c r="A1526" s="121" t="s">
        <v>383</v>
      </c>
      <c r="B1526" s="135" t="s">
        <v>698</v>
      </c>
      <c r="C1526" s="121" t="s">
        <v>14</v>
      </c>
      <c r="D1526" s="121" t="s">
        <v>699</v>
      </c>
      <c r="E1526" s="304" t="s">
        <v>386</v>
      </c>
      <c r="F1526" s="304"/>
      <c r="G1526" s="122" t="s">
        <v>77</v>
      </c>
      <c r="H1526" s="123">
        <v>2</v>
      </c>
      <c r="I1526" s="124">
        <v>2.57</v>
      </c>
      <c r="J1526" s="124">
        <v>5.14</v>
      </c>
      <c r="K1526" t="str">
        <f t="shared" si="23"/>
        <v/>
      </c>
    </row>
    <row r="1527" spans="1:11" ht="27" customHeight="1">
      <c r="A1527" s="125"/>
      <c r="B1527" s="125"/>
      <c r="C1527" s="125"/>
      <c r="D1527" s="125"/>
      <c r="E1527" s="125" t="s">
        <v>982</v>
      </c>
      <c r="F1527" s="126">
        <v>4.51</v>
      </c>
      <c r="G1527" s="125" t="s">
        <v>983</v>
      </c>
      <c r="H1527" s="126">
        <v>0</v>
      </c>
      <c r="I1527" s="125" t="s">
        <v>393</v>
      </c>
      <c r="J1527" s="126">
        <v>4.51</v>
      </c>
      <c r="K1527" t="str">
        <f t="shared" si="23"/>
        <v/>
      </c>
    </row>
    <row r="1528" spans="1:11" ht="26.4" customHeight="1">
      <c r="A1528" s="125"/>
      <c r="B1528" s="125"/>
      <c r="C1528" s="125"/>
      <c r="D1528" s="125"/>
      <c r="E1528" s="125" t="s">
        <v>984</v>
      </c>
      <c r="F1528" s="126">
        <v>4.32</v>
      </c>
      <c r="G1528" s="125"/>
      <c r="H1528" s="305" t="s">
        <v>985</v>
      </c>
      <c r="I1528" s="305"/>
      <c r="J1528" s="126">
        <v>21.85</v>
      </c>
      <c r="K1528" t="str">
        <f t="shared" si="23"/>
        <v/>
      </c>
    </row>
    <row r="1529" spans="1:11" ht="26.4" customHeight="1" thickBot="1">
      <c r="A1529" s="127"/>
      <c r="B1529" s="127"/>
      <c r="C1529" s="127"/>
      <c r="D1529" s="127"/>
      <c r="E1529" s="127"/>
      <c r="F1529" s="127"/>
      <c r="G1529" s="127" t="s">
        <v>986</v>
      </c>
      <c r="H1529" s="128" t="s">
        <v>1491</v>
      </c>
      <c r="I1529" s="127" t="s">
        <v>394</v>
      </c>
      <c r="J1529" s="129">
        <v>1748</v>
      </c>
      <c r="K1529" t="str">
        <f t="shared" si="23"/>
        <v/>
      </c>
    </row>
    <row r="1530" spans="1:11" ht="39.6" customHeight="1" thickTop="1">
      <c r="A1530" s="130"/>
      <c r="B1530" s="130"/>
      <c r="C1530" s="130"/>
      <c r="D1530" s="130"/>
      <c r="E1530" s="130"/>
      <c r="F1530" s="130"/>
      <c r="G1530" s="130"/>
      <c r="H1530" s="130"/>
      <c r="I1530" s="130"/>
      <c r="J1530" s="130"/>
      <c r="K1530" t="str">
        <f t="shared" si="23"/>
        <v>FALSO</v>
      </c>
    </row>
    <row r="1531" spans="1:11" ht="26.4" customHeight="1">
      <c r="A1531" s="110" t="s">
        <v>1140</v>
      </c>
      <c r="B1531" s="111" t="s">
        <v>3</v>
      </c>
      <c r="C1531" s="110" t="s">
        <v>4</v>
      </c>
      <c r="D1531" s="110" t="s">
        <v>5</v>
      </c>
      <c r="E1531" s="307" t="s">
        <v>373</v>
      </c>
      <c r="F1531" s="307"/>
      <c r="G1531" s="112" t="s">
        <v>6</v>
      </c>
      <c r="H1531" s="111" t="s">
        <v>7</v>
      </c>
      <c r="I1531" s="111" t="s">
        <v>8</v>
      </c>
      <c r="J1531" s="111" t="s">
        <v>9</v>
      </c>
      <c r="K1531" t="str">
        <f t="shared" si="23"/>
        <v/>
      </c>
    </row>
    <row r="1532" spans="1:11" ht="14.4" customHeight="1">
      <c r="A1532" s="113" t="s">
        <v>374</v>
      </c>
      <c r="B1532" s="133" t="s">
        <v>175</v>
      </c>
      <c r="C1532" s="113" t="s">
        <v>14</v>
      </c>
      <c r="D1532" s="113" t="s">
        <v>176</v>
      </c>
      <c r="E1532" s="306" t="s">
        <v>1508</v>
      </c>
      <c r="F1532" s="306"/>
      <c r="G1532" s="114" t="s">
        <v>77</v>
      </c>
      <c r="H1532" s="115">
        <v>1</v>
      </c>
      <c r="I1532" s="116">
        <v>26.35</v>
      </c>
      <c r="J1532" s="116">
        <v>26.35</v>
      </c>
      <c r="K1532" t="str">
        <f t="shared" si="23"/>
        <v/>
      </c>
    </row>
    <row r="1533" spans="1:11" ht="14.4" customHeight="1">
      <c r="A1533" s="117" t="s">
        <v>375</v>
      </c>
      <c r="B1533" s="134" t="s">
        <v>606</v>
      </c>
      <c r="C1533" s="117" t="s">
        <v>14</v>
      </c>
      <c r="D1533" s="117" t="s">
        <v>607</v>
      </c>
      <c r="E1533" s="303" t="s">
        <v>1365</v>
      </c>
      <c r="F1533" s="303"/>
      <c r="G1533" s="118" t="s">
        <v>378</v>
      </c>
      <c r="H1533" s="119">
        <v>0.16520000000000001</v>
      </c>
      <c r="I1533" s="120">
        <v>23.38</v>
      </c>
      <c r="J1533" s="120">
        <v>3.86</v>
      </c>
      <c r="K1533" t="str">
        <f t="shared" si="23"/>
        <v/>
      </c>
    </row>
    <row r="1534" spans="1:11" ht="27" customHeight="1">
      <c r="A1534" s="117" t="s">
        <v>375</v>
      </c>
      <c r="B1534" s="134" t="s">
        <v>608</v>
      </c>
      <c r="C1534" s="117" t="s">
        <v>14</v>
      </c>
      <c r="D1534" s="117" t="s">
        <v>609</v>
      </c>
      <c r="E1534" s="303" t="s">
        <v>1365</v>
      </c>
      <c r="F1534" s="303"/>
      <c r="G1534" s="118" t="s">
        <v>378</v>
      </c>
      <c r="H1534" s="119">
        <v>0.16520000000000001</v>
      </c>
      <c r="I1534" s="120">
        <v>27.8</v>
      </c>
      <c r="J1534" s="120">
        <v>4.59</v>
      </c>
      <c r="K1534" t="str">
        <f t="shared" si="23"/>
        <v/>
      </c>
    </row>
    <row r="1535" spans="1:11" ht="15" customHeight="1">
      <c r="A1535" s="121" t="s">
        <v>383</v>
      </c>
      <c r="B1535" s="135" t="s">
        <v>700</v>
      </c>
      <c r="C1535" s="121" t="s">
        <v>14</v>
      </c>
      <c r="D1535" s="121" t="s">
        <v>701</v>
      </c>
      <c r="E1535" s="304" t="s">
        <v>386</v>
      </c>
      <c r="F1535" s="304"/>
      <c r="G1535" s="122" t="s">
        <v>77</v>
      </c>
      <c r="H1535" s="123">
        <v>1</v>
      </c>
      <c r="I1535" s="124">
        <v>8.24</v>
      </c>
      <c r="J1535" s="124">
        <v>8.24</v>
      </c>
      <c r="K1535" t="str">
        <f t="shared" si="23"/>
        <v/>
      </c>
    </row>
    <row r="1536" spans="1:11" ht="14.4" customHeight="1">
      <c r="A1536" s="121" t="s">
        <v>383</v>
      </c>
      <c r="B1536" s="135" t="s">
        <v>696</v>
      </c>
      <c r="C1536" s="121" t="s">
        <v>14</v>
      </c>
      <c r="D1536" s="121" t="s">
        <v>697</v>
      </c>
      <c r="E1536" s="304" t="s">
        <v>386</v>
      </c>
      <c r="F1536" s="304"/>
      <c r="G1536" s="122" t="s">
        <v>77</v>
      </c>
      <c r="H1536" s="123">
        <v>7.4999999999999997E-2</v>
      </c>
      <c r="I1536" s="124">
        <v>28.13</v>
      </c>
      <c r="J1536" s="124">
        <v>2.1</v>
      </c>
      <c r="K1536" t="str">
        <f t="shared" si="23"/>
        <v/>
      </c>
    </row>
    <row r="1537" spans="1:11" ht="14.4" customHeight="1">
      <c r="A1537" s="121" t="s">
        <v>383</v>
      </c>
      <c r="B1537" s="135" t="s">
        <v>702</v>
      </c>
      <c r="C1537" s="121" t="s">
        <v>14</v>
      </c>
      <c r="D1537" s="121" t="s">
        <v>703</v>
      </c>
      <c r="E1537" s="304" t="s">
        <v>386</v>
      </c>
      <c r="F1537" s="304"/>
      <c r="G1537" s="122" t="s">
        <v>77</v>
      </c>
      <c r="H1537" s="123">
        <v>2</v>
      </c>
      <c r="I1537" s="124">
        <v>3.78</v>
      </c>
      <c r="J1537" s="124">
        <v>7.56</v>
      </c>
      <c r="K1537" t="str">
        <f t="shared" si="23"/>
        <v/>
      </c>
    </row>
    <row r="1538" spans="1:11" ht="26.4">
      <c r="A1538" s="125"/>
      <c r="B1538" s="125"/>
      <c r="C1538" s="125"/>
      <c r="D1538" s="125"/>
      <c r="E1538" s="125" t="s">
        <v>982</v>
      </c>
      <c r="F1538" s="126">
        <v>5.41</v>
      </c>
      <c r="G1538" s="125" t="s">
        <v>983</v>
      </c>
      <c r="H1538" s="126">
        <v>0</v>
      </c>
      <c r="I1538" s="125" t="s">
        <v>393</v>
      </c>
      <c r="J1538" s="126">
        <v>5.41</v>
      </c>
      <c r="K1538" t="str">
        <f t="shared" si="23"/>
        <v/>
      </c>
    </row>
    <row r="1539" spans="1:11" ht="26.4">
      <c r="A1539" s="125"/>
      <c r="B1539" s="125"/>
      <c r="C1539" s="125"/>
      <c r="D1539" s="125"/>
      <c r="E1539" s="125" t="s">
        <v>984</v>
      </c>
      <c r="F1539" s="126">
        <v>6.5</v>
      </c>
      <c r="G1539" s="125"/>
      <c r="H1539" s="305" t="s">
        <v>985</v>
      </c>
      <c r="I1539" s="305"/>
      <c r="J1539" s="126">
        <v>32.85</v>
      </c>
      <c r="K1539" t="str">
        <f t="shared" si="23"/>
        <v/>
      </c>
    </row>
    <row r="1540" spans="1:11" ht="15" thickBot="1">
      <c r="A1540" s="127"/>
      <c r="B1540" s="127"/>
      <c r="C1540" s="127"/>
      <c r="D1540" s="127"/>
      <c r="E1540" s="127"/>
      <c r="F1540" s="127"/>
      <c r="G1540" s="127" t="s">
        <v>986</v>
      </c>
      <c r="H1540" s="128" t="s">
        <v>1271</v>
      </c>
      <c r="I1540" s="127" t="s">
        <v>394</v>
      </c>
      <c r="J1540" s="129">
        <v>1971</v>
      </c>
      <c r="K1540" t="str">
        <f t="shared" si="23"/>
        <v/>
      </c>
    </row>
    <row r="1541" spans="1:11" ht="15" thickTop="1">
      <c r="A1541" s="130"/>
      <c r="B1541" s="130"/>
      <c r="C1541" s="130"/>
      <c r="D1541" s="130"/>
      <c r="E1541" s="130"/>
      <c r="F1541" s="130"/>
      <c r="G1541" s="130"/>
      <c r="H1541" s="130"/>
      <c r="I1541" s="130"/>
      <c r="J1541" s="130"/>
      <c r="K1541" t="str">
        <f t="shared" si="23"/>
        <v>FALSO</v>
      </c>
    </row>
    <row r="1542" spans="1:11" ht="40.200000000000003" customHeight="1">
      <c r="A1542" s="110" t="s">
        <v>1141</v>
      </c>
      <c r="B1542" s="111" t="s">
        <v>3</v>
      </c>
      <c r="C1542" s="110" t="s">
        <v>4</v>
      </c>
      <c r="D1542" s="110" t="s">
        <v>5</v>
      </c>
      <c r="E1542" s="307" t="s">
        <v>373</v>
      </c>
      <c r="F1542" s="307"/>
      <c r="G1542" s="112" t="s">
        <v>6</v>
      </c>
      <c r="H1542" s="111" t="s">
        <v>7</v>
      </c>
      <c r="I1542" s="111" t="s">
        <v>8</v>
      </c>
      <c r="J1542" s="111" t="s">
        <v>9</v>
      </c>
      <c r="K1542" t="str">
        <f t="shared" si="23"/>
        <v/>
      </c>
    </row>
    <row r="1543" spans="1:11" ht="15" customHeight="1">
      <c r="A1543" s="113" t="s">
        <v>374</v>
      </c>
      <c r="B1543" s="133" t="s">
        <v>177</v>
      </c>
      <c r="C1543" s="113" t="s">
        <v>14</v>
      </c>
      <c r="D1543" s="113" t="s">
        <v>178</v>
      </c>
      <c r="E1543" s="306" t="s">
        <v>1508</v>
      </c>
      <c r="F1543" s="306"/>
      <c r="G1543" s="114" t="s">
        <v>77</v>
      </c>
      <c r="H1543" s="115">
        <v>1</v>
      </c>
      <c r="I1543" s="116">
        <v>31.69</v>
      </c>
      <c r="J1543" s="116">
        <v>31.69</v>
      </c>
      <c r="K1543" t="str">
        <f t="shared" si="23"/>
        <v/>
      </c>
    </row>
    <row r="1544" spans="1:11" ht="14.4" customHeight="1">
      <c r="A1544" s="117" t="s">
        <v>375</v>
      </c>
      <c r="B1544" s="134" t="s">
        <v>608</v>
      </c>
      <c r="C1544" s="117" t="s">
        <v>14</v>
      </c>
      <c r="D1544" s="117" t="s">
        <v>609</v>
      </c>
      <c r="E1544" s="303" t="s">
        <v>1365</v>
      </c>
      <c r="F1544" s="303"/>
      <c r="G1544" s="118" t="s">
        <v>378</v>
      </c>
      <c r="H1544" s="119">
        <v>0.19259999999999999</v>
      </c>
      <c r="I1544" s="120">
        <v>27.8</v>
      </c>
      <c r="J1544" s="120">
        <v>5.35</v>
      </c>
      <c r="K1544" t="str">
        <f t="shared" si="23"/>
        <v/>
      </c>
    </row>
    <row r="1545" spans="1:11" ht="14.4" customHeight="1">
      <c r="A1545" s="117" t="s">
        <v>375</v>
      </c>
      <c r="B1545" s="134" t="s">
        <v>606</v>
      </c>
      <c r="C1545" s="117" t="s">
        <v>14</v>
      </c>
      <c r="D1545" s="117" t="s">
        <v>607</v>
      </c>
      <c r="E1545" s="303" t="s">
        <v>1365</v>
      </c>
      <c r="F1545" s="303"/>
      <c r="G1545" s="118" t="s">
        <v>378</v>
      </c>
      <c r="H1545" s="119">
        <v>0.19259999999999999</v>
      </c>
      <c r="I1545" s="120">
        <v>23.38</v>
      </c>
      <c r="J1545" s="120">
        <v>4.5</v>
      </c>
      <c r="K1545" t="str">
        <f t="shared" si="23"/>
        <v/>
      </c>
    </row>
    <row r="1546" spans="1:11" ht="14.4" customHeight="1">
      <c r="A1546" s="121" t="s">
        <v>383</v>
      </c>
      <c r="B1546" s="135" t="s">
        <v>706</v>
      </c>
      <c r="C1546" s="121" t="s">
        <v>14</v>
      </c>
      <c r="D1546" s="121" t="s">
        <v>707</v>
      </c>
      <c r="E1546" s="304" t="s">
        <v>386</v>
      </c>
      <c r="F1546" s="304"/>
      <c r="G1546" s="122" t="s">
        <v>77</v>
      </c>
      <c r="H1546" s="123">
        <v>2</v>
      </c>
      <c r="I1546" s="124">
        <v>4.55</v>
      </c>
      <c r="J1546" s="124">
        <v>9.1</v>
      </c>
      <c r="K1546" t="str">
        <f t="shared" si="23"/>
        <v/>
      </c>
    </row>
    <row r="1547" spans="1:11" ht="26.4">
      <c r="A1547" s="121" t="s">
        <v>383</v>
      </c>
      <c r="B1547" s="135" t="s">
        <v>696</v>
      </c>
      <c r="C1547" s="121" t="s">
        <v>14</v>
      </c>
      <c r="D1547" s="121" t="s">
        <v>697</v>
      </c>
      <c r="E1547" s="304" t="s">
        <v>386</v>
      </c>
      <c r="F1547" s="304"/>
      <c r="G1547" s="122" t="s">
        <v>77</v>
      </c>
      <c r="H1547" s="123">
        <v>0.115</v>
      </c>
      <c r="I1547" s="124">
        <v>28.13</v>
      </c>
      <c r="J1547" s="124">
        <v>3.23</v>
      </c>
      <c r="K1547" t="str">
        <f t="shared" si="23"/>
        <v/>
      </c>
    </row>
    <row r="1548" spans="1:11">
      <c r="A1548" s="121" t="s">
        <v>383</v>
      </c>
      <c r="B1548" s="135" t="s">
        <v>704</v>
      </c>
      <c r="C1548" s="121" t="s">
        <v>14</v>
      </c>
      <c r="D1548" s="121" t="s">
        <v>705</v>
      </c>
      <c r="E1548" s="304" t="s">
        <v>386</v>
      </c>
      <c r="F1548" s="304"/>
      <c r="G1548" s="122" t="s">
        <v>77</v>
      </c>
      <c r="H1548" s="123">
        <v>1</v>
      </c>
      <c r="I1548" s="124">
        <v>9.51</v>
      </c>
      <c r="J1548" s="124">
        <v>9.51</v>
      </c>
      <c r="K1548" t="str">
        <f t="shared" si="23"/>
        <v/>
      </c>
    </row>
    <row r="1549" spans="1:11" ht="26.4">
      <c r="A1549" s="125"/>
      <c r="B1549" s="125"/>
      <c r="C1549" s="125"/>
      <c r="D1549" s="125"/>
      <c r="E1549" s="125" t="s">
        <v>982</v>
      </c>
      <c r="F1549" s="126">
        <v>6.31</v>
      </c>
      <c r="G1549" s="125" t="s">
        <v>983</v>
      </c>
      <c r="H1549" s="126">
        <v>0</v>
      </c>
      <c r="I1549" s="125" t="s">
        <v>393</v>
      </c>
      <c r="J1549" s="126">
        <v>6.31</v>
      </c>
      <c r="K1549" t="str">
        <f t="shared" si="23"/>
        <v/>
      </c>
    </row>
    <row r="1550" spans="1:11" ht="26.4">
      <c r="A1550" s="125"/>
      <c r="B1550" s="125"/>
      <c r="C1550" s="125"/>
      <c r="D1550" s="125"/>
      <c r="E1550" s="125" t="s">
        <v>984</v>
      </c>
      <c r="F1550" s="126">
        <v>7.81</v>
      </c>
      <c r="G1550" s="125"/>
      <c r="H1550" s="305" t="s">
        <v>985</v>
      </c>
      <c r="I1550" s="305"/>
      <c r="J1550" s="126">
        <v>39.5</v>
      </c>
      <c r="K1550" t="str">
        <f t="shared" si="23"/>
        <v/>
      </c>
    </row>
    <row r="1551" spans="1:11" ht="15" thickBot="1">
      <c r="A1551" s="127"/>
      <c r="B1551" s="127"/>
      <c r="C1551" s="127"/>
      <c r="D1551" s="127"/>
      <c r="E1551" s="127"/>
      <c r="F1551" s="127"/>
      <c r="G1551" s="127" t="s">
        <v>986</v>
      </c>
      <c r="H1551" s="128" t="s">
        <v>1262</v>
      </c>
      <c r="I1551" s="127" t="s">
        <v>394</v>
      </c>
      <c r="J1551" s="129">
        <v>3950</v>
      </c>
      <c r="K1551" t="str">
        <f t="shared" si="23"/>
        <v/>
      </c>
    </row>
    <row r="1552" spans="1:11" ht="15" thickTop="1">
      <c r="A1552" s="130"/>
      <c r="B1552" s="130"/>
      <c r="C1552" s="130"/>
      <c r="D1552" s="130"/>
      <c r="E1552" s="130"/>
      <c r="F1552" s="130"/>
      <c r="G1552" s="130"/>
      <c r="H1552" s="130"/>
      <c r="I1552" s="130"/>
      <c r="J1552" s="130"/>
      <c r="K1552" t="str">
        <f t="shared" ref="K1552:K1615" si="24">IF(J1552=0,"FALSO","")</f>
        <v>FALSO</v>
      </c>
    </row>
    <row r="1553" spans="1:11" ht="39.6" customHeight="1">
      <c r="A1553" s="110" t="s">
        <v>1142</v>
      </c>
      <c r="B1553" s="111" t="s">
        <v>3</v>
      </c>
      <c r="C1553" s="110" t="s">
        <v>4</v>
      </c>
      <c r="D1553" s="110" t="s">
        <v>5</v>
      </c>
      <c r="E1553" s="307" t="s">
        <v>373</v>
      </c>
      <c r="F1553" s="307"/>
      <c r="G1553" s="112" t="s">
        <v>6</v>
      </c>
      <c r="H1553" s="111" t="s">
        <v>7</v>
      </c>
      <c r="I1553" s="111" t="s">
        <v>8</v>
      </c>
      <c r="J1553" s="111" t="s">
        <v>9</v>
      </c>
      <c r="K1553" t="str">
        <f t="shared" si="24"/>
        <v/>
      </c>
    </row>
    <row r="1554" spans="1:11" ht="14.4" customHeight="1">
      <c r="A1554" s="113" t="s">
        <v>374</v>
      </c>
      <c r="B1554" s="133" t="s">
        <v>179</v>
      </c>
      <c r="C1554" s="113" t="s">
        <v>14</v>
      </c>
      <c r="D1554" s="113" t="s">
        <v>180</v>
      </c>
      <c r="E1554" s="306" t="s">
        <v>1508</v>
      </c>
      <c r="F1554" s="306"/>
      <c r="G1554" s="114" t="s">
        <v>77</v>
      </c>
      <c r="H1554" s="115">
        <v>1</v>
      </c>
      <c r="I1554" s="116">
        <v>10.52</v>
      </c>
      <c r="J1554" s="116">
        <v>10.52</v>
      </c>
      <c r="K1554" t="str">
        <f t="shared" si="24"/>
        <v/>
      </c>
    </row>
    <row r="1555" spans="1:11" ht="14.4" customHeight="1">
      <c r="A1555" s="117" t="s">
        <v>375</v>
      </c>
      <c r="B1555" s="134" t="s">
        <v>608</v>
      </c>
      <c r="C1555" s="117" t="s">
        <v>14</v>
      </c>
      <c r="D1555" s="117" t="s">
        <v>609</v>
      </c>
      <c r="E1555" s="303" t="s">
        <v>1365</v>
      </c>
      <c r="F1555" s="303"/>
      <c r="G1555" s="118" t="s">
        <v>378</v>
      </c>
      <c r="H1555" s="119">
        <v>0.127</v>
      </c>
      <c r="I1555" s="120">
        <v>27.8</v>
      </c>
      <c r="J1555" s="120">
        <v>3.53</v>
      </c>
      <c r="K1555" t="str">
        <f t="shared" si="24"/>
        <v/>
      </c>
    </row>
    <row r="1556" spans="1:11" ht="26.4" customHeight="1">
      <c r="A1556" s="117" t="s">
        <v>375</v>
      </c>
      <c r="B1556" s="134" t="s">
        <v>606</v>
      </c>
      <c r="C1556" s="117" t="s">
        <v>14</v>
      </c>
      <c r="D1556" s="117" t="s">
        <v>607</v>
      </c>
      <c r="E1556" s="303" t="s">
        <v>1365</v>
      </c>
      <c r="F1556" s="303"/>
      <c r="G1556" s="118" t="s">
        <v>378</v>
      </c>
      <c r="H1556" s="119">
        <v>0.127</v>
      </c>
      <c r="I1556" s="120">
        <v>23.38</v>
      </c>
      <c r="J1556" s="120">
        <v>2.96</v>
      </c>
      <c r="K1556" t="str">
        <f t="shared" si="24"/>
        <v/>
      </c>
    </row>
    <row r="1557" spans="1:11" ht="14.4" customHeight="1">
      <c r="A1557" s="121" t="s">
        <v>383</v>
      </c>
      <c r="B1557" s="135" t="s">
        <v>620</v>
      </c>
      <c r="C1557" s="121" t="s">
        <v>14</v>
      </c>
      <c r="D1557" s="121" t="s">
        <v>621</v>
      </c>
      <c r="E1557" s="304" t="s">
        <v>386</v>
      </c>
      <c r="F1557" s="304"/>
      <c r="G1557" s="122" t="s">
        <v>77</v>
      </c>
      <c r="H1557" s="123">
        <v>9.9000000000000008E-3</v>
      </c>
      <c r="I1557" s="124">
        <v>68.17</v>
      </c>
      <c r="J1557" s="124">
        <v>0.67</v>
      </c>
      <c r="K1557" t="str">
        <f t="shared" si="24"/>
        <v/>
      </c>
    </row>
    <row r="1558" spans="1:11" ht="26.4" customHeight="1">
      <c r="A1558" s="121" t="s">
        <v>383</v>
      </c>
      <c r="B1558" s="135" t="s">
        <v>624</v>
      </c>
      <c r="C1558" s="121" t="s">
        <v>14</v>
      </c>
      <c r="D1558" s="121" t="s">
        <v>625</v>
      </c>
      <c r="E1558" s="304" t="s">
        <v>386</v>
      </c>
      <c r="F1558" s="304"/>
      <c r="G1558" s="122" t="s">
        <v>77</v>
      </c>
      <c r="H1558" s="123">
        <v>1.4999999999999999E-2</v>
      </c>
      <c r="I1558" s="124">
        <v>77.23</v>
      </c>
      <c r="J1558" s="124">
        <v>1.1499999999999999</v>
      </c>
      <c r="K1558" t="str">
        <f t="shared" si="24"/>
        <v/>
      </c>
    </row>
    <row r="1559" spans="1:11">
      <c r="A1559" s="121" t="s">
        <v>383</v>
      </c>
      <c r="B1559" s="135" t="s">
        <v>610</v>
      </c>
      <c r="C1559" s="121" t="s">
        <v>14</v>
      </c>
      <c r="D1559" s="121" t="s">
        <v>611</v>
      </c>
      <c r="E1559" s="304" t="s">
        <v>386</v>
      </c>
      <c r="F1559" s="304"/>
      <c r="G1559" s="122" t="s">
        <v>77</v>
      </c>
      <c r="H1559" s="123">
        <v>7.1000000000000004E-3</v>
      </c>
      <c r="I1559" s="124">
        <v>1.97</v>
      </c>
      <c r="J1559" s="124">
        <v>0.01</v>
      </c>
      <c r="K1559" t="str">
        <f t="shared" si="24"/>
        <v/>
      </c>
    </row>
    <row r="1560" spans="1:11" ht="26.4">
      <c r="A1560" s="121" t="s">
        <v>383</v>
      </c>
      <c r="B1560" s="135" t="s">
        <v>708</v>
      </c>
      <c r="C1560" s="121" t="s">
        <v>14</v>
      </c>
      <c r="D1560" s="121" t="s">
        <v>709</v>
      </c>
      <c r="E1560" s="304" t="s">
        <v>386</v>
      </c>
      <c r="F1560" s="304"/>
      <c r="G1560" s="122" t="s">
        <v>77</v>
      </c>
      <c r="H1560" s="123">
        <v>1</v>
      </c>
      <c r="I1560" s="124">
        <v>2.2000000000000002</v>
      </c>
      <c r="J1560" s="124">
        <v>2.2000000000000002</v>
      </c>
      <c r="K1560" t="str">
        <f t="shared" si="24"/>
        <v/>
      </c>
    </row>
    <row r="1561" spans="1:11" ht="26.4">
      <c r="A1561" s="125"/>
      <c r="B1561" s="125"/>
      <c r="C1561" s="125"/>
      <c r="D1561" s="125"/>
      <c r="E1561" s="125" t="s">
        <v>982</v>
      </c>
      <c r="F1561" s="126">
        <v>4.16</v>
      </c>
      <c r="G1561" s="125" t="s">
        <v>983</v>
      </c>
      <c r="H1561" s="126">
        <v>0</v>
      </c>
      <c r="I1561" s="125" t="s">
        <v>393</v>
      </c>
      <c r="J1561" s="126">
        <v>4.16</v>
      </c>
      <c r="K1561" t="str">
        <f t="shared" si="24"/>
        <v/>
      </c>
    </row>
    <row r="1562" spans="1:11" ht="39.6" customHeight="1">
      <c r="A1562" s="125"/>
      <c r="B1562" s="125"/>
      <c r="C1562" s="125"/>
      <c r="D1562" s="125"/>
      <c r="E1562" s="125" t="s">
        <v>984</v>
      </c>
      <c r="F1562" s="126">
        <v>2.59</v>
      </c>
      <c r="G1562" s="125"/>
      <c r="H1562" s="305" t="s">
        <v>985</v>
      </c>
      <c r="I1562" s="305"/>
      <c r="J1562" s="126">
        <v>13.11</v>
      </c>
      <c r="K1562" t="str">
        <f t="shared" si="24"/>
        <v/>
      </c>
    </row>
    <row r="1563" spans="1:11" ht="14.4" customHeight="1" thickBot="1">
      <c r="A1563" s="127"/>
      <c r="B1563" s="127"/>
      <c r="C1563" s="127"/>
      <c r="D1563" s="127"/>
      <c r="E1563" s="127"/>
      <c r="F1563" s="127"/>
      <c r="G1563" s="127" t="s">
        <v>986</v>
      </c>
      <c r="H1563" s="128" t="s">
        <v>1309</v>
      </c>
      <c r="I1563" s="127" t="s">
        <v>394</v>
      </c>
      <c r="J1563" s="129">
        <v>5244</v>
      </c>
      <c r="K1563" t="str">
        <f t="shared" si="24"/>
        <v/>
      </c>
    </row>
    <row r="1564" spans="1:11" ht="14.4" customHeight="1" thickTop="1">
      <c r="A1564" s="130"/>
      <c r="B1564" s="130"/>
      <c r="C1564" s="130"/>
      <c r="D1564" s="130"/>
      <c r="E1564" s="130"/>
      <c r="F1564" s="130"/>
      <c r="G1564" s="130"/>
      <c r="H1564" s="130"/>
      <c r="I1564" s="130"/>
      <c r="J1564" s="130"/>
      <c r="K1564" t="str">
        <f t="shared" si="24"/>
        <v>FALSO</v>
      </c>
    </row>
    <row r="1565" spans="1:11" ht="14.4" customHeight="1">
      <c r="A1565" s="110" t="s">
        <v>1143</v>
      </c>
      <c r="B1565" s="111" t="s">
        <v>3</v>
      </c>
      <c r="C1565" s="110" t="s">
        <v>4</v>
      </c>
      <c r="D1565" s="110" t="s">
        <v>5</v>
      </c>
      <c r="E1565" s="307" t="s">
        <v>373</v>
      </c>
      <c r="F1565" s="307"/>
      <c r="G1565" s="112" t="s">
        <v>6</v>
      </c>
      <c r="H1565" s="111" t="s">
        <v>7</v>
      </c>
      <c r="I1565" s="111" t="s">
        <v>8</v>
      </c>
      <c r="J1565" s="111" t="s">
        <v>9</v>
      </c>
      <c r="K1565" t="str">
        <f t="shared" si="24"/>
        <v/>
      </c>
    </row>
    <row r="1566" spans="1:11" ht="26.4" customHeight="1">
      <c r="A1566" s="113" t="s">
        <v>374</v>
      </c>
      <c r="B1566" s="133" t="s">
        <v>181</v>
      </c>
      <c r="C1566" s="113" t="s">
        <v>14</v>
      </c>
      <c r="D1566" s="113" t="s">
        <v>182</v>
      </c>
      <c r="E1566" s="306" t="s">
        <v>1508</v>
      </c>
      <c r="F1566" s="306"/>
      <c r="G1566" s="114" t="s">
        <v>77</v>
      </c>
      <c r="H1566" s="115">
        <v>1</v>
      </c>
      <c r="I1566" s="116">
        <v>16.77</v>
      </c>
      <c r="J1566" s="116">
        <v>16.77</v>
      </c>
      <c r="K1566" t="str">
        <f t="shared" si="24"/>
        <v/>
      </c>
    </row>
    <row r="1567" spans="1:11" ht="14.4" customHeight="1">
      <c r="A1567" s="117" t="s">
        <v>375</v>
      </c>
      <c r="B1567" s="134" t="s">
        <v>608</v>
      </c>
      <c r="C1567" s="117" t="s">
        <v>14</v>
      </c>
      <c r="D1567" s="117" t="s">
        <v>609</v>
      </c>
      <c r="E1567" s="303" t="s">
        <v>1365</v>
      </c>
      <c r="F1567" s="303"/>
      <c r="G1567" s="118" t="s">
        <v>378</v>
      </c>
      <c r="H1567" s="119">
        <v>0.13789999999999999</v>
      </c>
      <c r="I1567" s="120">
        <v>27.8</v>
      </c>
      <c r="J1567" s="120">
        <v>3.83</v>
      </c>
      <c r="K1567" t="str">
        <f t="shared" si="24"/>
        <v/>
      </c>
    </row>
    <row r="1568" spans="1:11" ht="26.4" customHeight="1">
      <c r="A1568" s="117" t="s">
        <v>375</v>
      </c>
      <c r="B1568" s="134" t="s">
        <v>606</v>
      </c>
      <c r="C1568" s="117" t="s">
        <v>14</v>
      </c>
      <c r="D1568" s="117" t="s">
        <v>607</v>
      </c>
      <c r="E1568" s="303" t="s">
        <v>1365</v>
      </c>
      <c r="F1568" s="303"/>
      <c r="G1568" s="118" t="s">
        <v>378</v>
      </c>
      <c r="H1568" s="119">
        <v>0.13789999999999999</v>
      </c>
      <c r="I1568" s="120">
        <v>23.38</v>
      </c>
      <c r="J1568" s="120">
        <v>3.22</v>
      </c>
      <c r="K1568" t="str">
        <f t="shared" si="24"/>
        <v/>
      </c>
    </row>
    <row r="1569" spans="1:11">
      <c r="A1569" s="121" t="s">
        <v>383</v>
      </c>
      <c r="B1569" s="135" t="s">
        <v>710</v>
      </c>
      <c r="C1569" s="121" t="s">
        <v>14</v>
      </c>
      <c r="D1569" s="121" t="s">
        <v>711</v>
      </c>
      <c r="E1569" s="304" t="s">
        <v>386</v>
      </c>
      <c r="F1569" s="304"/>
      <c r="G1569" s="122" t="s">
        <v>77</v>
      </c>
      <c r="H1569" s="123">
        <v>1</v>
      </c>
      <c r="I1569" s="124">
        <v>3.18</v>
      </c>
      <c r="J1569" s="124">
        <v>3.18</v>
      </c>
      <c r="K1569" t="str">
        <f t="shared" si="24"/>
        <v/>
      </c>
    </row>
    <row r="1570" spans="1:11">
      <c r="A1570" s="121" t="s">
        <v>383</v>
      </c>
      <c r="B1570" s="135" t="s">
        <v>698</v>
      </c>
      <c r="C1570" s="121" t="s">
        <v>14</v>
      </c>
      <c r="D1570" s="121" t="s">
        <v>699</v>
      </c>
      <c r="E1570" s="304" t="s">
        <v>386</v>
      </c>
      <c r="F1570" s="304"/>
      <c r="G1570" s="122" t="s">
        <v>77</v>
      </c>
      <c r="H1570" s="123">
        <v>2</v>
      </c>
      <c r="I1570" s="124">
        <v>2.57</v>
      </c>
      <c r="J1570" s="124">
        <v>5.14</v>
      </c>
      <c r="K1570" t="str">
        <f t="shared" si="24"/>
        <v/>
      </c>
    </row>
    <row r="1571" spans="1:11" ht="39.6" customHeight="1">
      <c r="A1571" s="121" t="s">
        <v>383</v>
      </c>
      <c r="B1571" s="135" t="s">
        <v>696</v>
      </c>
      <c r="C1571" s="121" t="s">
        <v>14</v>
      </c>
      <c r="D1571" s="121" t="s">
        <v>697</v>
      </c>
      <c r="E1571" s="304" t="s">
        <v>386</v>
      </c>
      <c r="F1571" s="304"/>
      <c r="G1571" s="122" t="s">
        <v>77</v>
      </c>
      <c r="H1571" s="123">
        <v>0.05</v>
      </c>
      <c r="I1571" s="124">
        <v>28.13</v>
      </c>
      <c r="J1571" s="124">
        <v>1.4</v>
      </c>
      <c r="K1571" t="str">
        <f t="shared" si="24"/>
        <v/>
      </c>
    </row>
    <row r="1572" spans="1:11" ht="14.4" customHeight="1">
      <c r="A1572" s="125"/>
      <c r="B1572" s="125"/>
      <c r="C1572" s="125"/>
      <c r="D1572" s="125"/>
      <c r="E1572" s="125" t="s">
        <v>982</v>
      </c>
      <c r="F1572" s="126">
        <v>4.51</v>
      </c>
      <c r="G1572" s="125" t="s">
        <v>983</v>
      </c>
      <c r="H1572" s="126">
        <v>0</v>
      </c>
      <c r="I1572" s="125" t="s">
        <v>393</v>
      </c>
      <c r="J1572" s="126">
        <v>4.51</v>
      </c>
      <c r="K1572" t="str">
        <f t="shared" si="24"/>
        <v/>
      </c>
    </row>
    <row r="1573" spans="1:11" ht="14.4" customHeight="1">
      <c r="A1573" s="125"/>
      <c r="B1573" s="125"/>
      <c r="C1573" s="125"/>
      <c r="D1573" s="125"/>
      <c r="E1573" s="125" t="s">
        <v>984</v>
      </c>
      <c r="F1573" s="126">
        <v>4.1399999999999997</v>
      </c>
      <c r="G1573" s="125"/>
      <c r="H1573" s="305" t="s">
        <v>985</v>
      </c>
      <c r="I1573" s="305"/>
      <c r="J1573" s="126">
        <v>20.91</v>
      </c>
      <c r="K1573" t="str">
        <f t="shared" si="24"/>
        <v/>
      </c>
    </row>
    <row r="1574" spans="1:11" ht="15" thickBot="1">
      <c r="A1574" s="127"/>
      <c r="B1574" s="127"/>
      <c r="C1574" s="127"/>
      <c r="D1574" s="127"/>
      <c r="E1574" s="127"/>
      <c r="F1574" s="127"/>
      <c r="G1574" s="127" t="s">
        <v>986</v>
      </c>
      <c r="H1574" s="128" t="s">
        <v>1491</v>
      </c>
      <c r="I1574" s="127" t="s">
        <v>394</v>
      </c>
      <c r="J1574" s="129">
        <v>1672.8</v>
      </c>
      <c r="K1574" t="str">
        <f t="shared" si="24"/>
        <v/>
      </c>
    </row>
    <row r="1575" spans="1:11" ht="39.6" customHeight="1" thickTop="1">
      <c r="A1575" s="130"/>
      <c r="B1575" s="130"/>
      <c r="C1575" s="130"/>
      <c r="D1575" s="130"/>
      <c r="E1575" s="130"/>
      <c r="F1575" s="130"/>
      <c r="G1575" s="130"/>
      <c r="H1575" s="130"/>
      <c r="I1575" s="130"/>
      <c r="J1575" s="130"/>
      <c r="K1575" t="str">
        <f t="shared" si="24"/>
        <v>FALSO</v>
      </c>
    </row>
    <row r="1576" spans="1:11" ht="26.4" customHeight="1">
      <c r="A1576" s="110" t="s">
        <v>1144</v>
      </c>
      <c r="B1576" s="111" t="s">
        <v>3</v>
      </c>
      <c r="C1576" s="110" t="s">
        <v>4</v>
      </c>
      <c r="D1576" s="110" t="s">
        <v>5</v>
      </c>
      <c r="E1576" s="307" t="s">
        <v>373</v>
      </c>
      <c r="F1576" s="307"/>
      <c r="G1576" s="112" t="s">
        <v>6</v>
      </c>
      <c r="H1576" s="111" t="s">
        <v>7</v>
      </c>
      <c r="I1576" s="111" t="s">
        <v>8</v>
      </c>
      <c r="J1576" s="111" t="s">
        <v>9</v>
      </c>
      <c r="K1576" t="str">
        <f t="shared" si="24"/>
        <v/>
      </c>
    </row>
    <row r="1577" spans="1:11" ht="14.4" customHeight="1">
      <c r="A1577" s="113" t="s">
        <v>374</v>
      </c>
      <c r="B1577" s="133" t="s">
        <v>183</v>
      </c>
      <c r="C1577" s="113" t="s">
        <v>14</v>
      </c>
      <c r="D1577" s="113" t="s">
        <v>184</v>
      </c>
      <c r="E1577" s="306" t="s">
        <v>1508</v>
      </c>
      <c r="F1577" s="306"/>
      <c r="G1577" s="114" t="s">
        <v>77</v>
      </c>
      <c r="H1577" s="115">
        <v>1</v>
      </c>
      <c r="I1577" s="116">
        <v>30.82</v>
      </c>
      <c r="J1577" s="116">
        <v>30.82</v>
      </c>
      <c r="K1577" t="str">
        <f t="shared" si="24"/>
        <v/>
      </c>
    </row>
    <row r="1578" spans="1:11" ht="27" customHeight="1">
      <c r="A1578" s="117" t="s">
        <v>375</v>
      </c>
      <c r="B1578" s="134" t="s">
        <v>608</v>
      </c>
      <c r="C1578" s="117" t="s">
        <v>14</v>
      </c>
      <c r="D1578" s="117" t="s">
        <v>609</v>
      </c>
      <c r="E1578" s="303" t="s">
        <v>1365</v>
      </c>
      <c r="F1578" s="303"/>
      <c r="G1578" s="118" t="s">
        <v>378</v>
      </c>
      <c r="H1578" s="119">
        <v>0.19259999999999999</v>
      </c>
      <c r="I1578" s="120">
        <v>27.8</v>
      </c>
      <c r="J1578" s="120">
        <v>5.35</v>
      </c>
      <c r="K1578" t="str">
        <f t="shared" si="24"/>
        <v/>
      </c>
    </row>
    <row r="1579" spans="1:11" ht="15" customHeight="1">
      <c r="A1579" s="117" t="s">
        <v>375</v>
      </c>
      <c r="B1579" s="134" t="s">
        <v>606</v>
      </c>
      <c r="C1579" s="117" t="s">
        <v>14</v>
      </c>
      <c r="D1579" s="117" t="s">
        <v>607</v>
      </c>
      <c r="E1579" s="303" t="s">
        <v>1365</v>
      </c>
      <c r="F1579" s="303"/>
      <c r="G1579" s="118" t="s">
        <v>378</v>
      </c>
      <c r="H1579" s="119">
        <v>0.19259999999999999</v>
      </c>
      <c r="I1579" s="120">
        <v>23.38</v>
      </c>
      <c r="J1579" s="120">
        <v>4.5</v>
      </c>
      <c r="K1579" t="str">
        <f t="shared" si="24"/>
        <v/>
      </c>
    </row>
    <row r="1580" spans="1:11" ht="26.4" customHeight="1">
      <c r="A1580" s="121" t="s">
        <v>383</v>
      </c>
      <c r="B1580" s="135" t="s">
        <v>712</v>
      </c>
      <c r="C1580" s="121" t="s">
        <v>14</v>
      </c>
      <c r="D1580" s="121" t="s">
        <v>713</v>
      </c>
      <c r="E1580" s="304" t="s">
        <v>386</v>
      </c>
      <c r="F1580" s="304"/>
      <c r="G1580" s="122" t="s">
        <v>77</v>
      </c>
      <c r="H1580" s="123">
        <v>1</v>
      </c>
      <c r="I1580" s="124">
        <v>8.64</v>
      </c>
      <c r="J1580" s="124">
        <v>8.64</v>
      </c>
      <c r="K1580" t="str">
        <f t="shared" si="24"/>
        <v/>
      </c>
    </row>
    <row r="1581" spans="1:11" ht="26.4" customHeight="1">
      <c r="A1581" s="121" t="s">
        <v>383</v>
      </c>
      <c r="B1581" s="135" t="s">
        <v>706</v>
      </c>
      <c r="C1581" s="121" t="s">
        <v>14</v>
      </c>
      <c r="D1581" s="121" t="s">
        <v>707</v>
      </c>
      <c r="E1581" s="304" t="s">
        <v>386</v>
      </c>
      <c r="F1581" s="304"/>
      <c r="G1581" s="122" t="s">
        <v>77</v>
      </c>
      <c r="H1581" s="123">
        <v>2</v>
      </c>
      <c r="I1581" s="124">
        <v>4.55</v>
      </c>
      <c r="J1581" s="124">
        <v>9.1</v>
      </c>
      <c r="K1581" t="str">
        <f t="shared" si="24"/>
        <v/>
      </c>
    </row>
    <row r="1582" spans="1:11" ht="26.4" customHeight="1">
      <c r="A1582" s="121" t="s">
        <v>383</v>
      </c>
      <c r="B1582" s="135" t="s">
        <v>696</v>
      </c>
      <c r="C1582" s="121" t="s">
        <v>14</v>
      </c>
      <c r="D1582" s="121" t="s">
        <v>697</v>
      </c>
      <c r="E1582" s="304" t="s">
        <v>386</v>
      </c>
      <c r="F1582" s="304"/>
      <c r="G1582" s="122" t="s">
        <v>77</v>
      </c>
      <c r="H1582" s="123">
        <v>0.115</v>
      </c>
      <c r="I1582" s="124">
        <v>28.13</v>
      </c>
      <c r="J1582" s="124">
        <v>3.23</v>
      </c>
      <c r="K1582" t="str">
        <f t="shared" si="24"/>
        <v/>
      </c>
    </row>
    <row r="1583" spans="1:11" ht="26.4">
      <c r="A1583" s="125"/>
      <c r="B1583" s="125"/>
      <c r="C1583" s="125"/>
      <c r="D1583" s="125"/>
      <c r="E1583" s="125" t="s">
        <v>982</v>
      </c>
      <c r="F1583" s="126">
        <v>6.31</v>
      </c>
      <c r="G1583" s="125" t="s">
        <v>983</v>
      </c>
      <c r="H1583" s="126">
        <v>0</v>
      </c>
      <c r="I1583" s="125" t="s">
        <v>393</v>
      </c>
      <c r="J1583" s="126">
        <v>6.31</v>
      </c>
      <c r="K1583" t="str">
        <f t="shared" si="24"/>
        <v/>
      </c>
    </row>
    <row r="1584" spans="1:11" ht="26.4">
      <c r="A1584" s="125"/>
      <c r="B1584" s="125"/>
      <c r="C1584" s="125"/>
      <c r="D1584" s="125"/>
      <c r="E1584" s="125" t="s">
        <v>984</v>
      </c>
      <c r="F1584" s="126">
        <v>7.6</v>
      </c>
      <c r="G1584" s="125"/>
      <c r="H1584" s="305" t="s">
        <v>985</v>
      </c>
      <c r="I1584" s="305"/>
      <c r="J1584" s="126">
        <v>38.42</v>
      </c>
      <c r="K1584" t="str">
        <f t="shared" si="24"/>
        <v/>
      </c>
    </row>
    <row r="1585" spans="1:11" ht="15" thickBot="1">
      <c r="A1585" s="127"/>
      <c r="B1585" s="127"/>
      <c r="C1585" s="127"/>
      <c r="D1585" s="127"/>
      <c r="E1585" s="127"/>
      <c r="F1585" s="127"/>
      <c r="G1585" s="127" t="s">
        <v>986</v>
      </c>
      <c r="H1585" s="128" t="s">
        <v>1271</v>
      </c>
      <c r="I1585" s="127" t="s">
        <v>394</v>
      </c>
      <c r="J1585" s="129">
        <v>2305.1999999999998</v>
      </c>
      <c r="K1585" t="str">
        <f t="shared" si="24"/>
        <v/>
      </c>
    </row>
    <row r="1586" spans="1:11" ht="39.6" customHeight="1" thickTop="1">
      <c r="A1586" s="130"/>
      <c r="B1586" s="130"/>
      <c r="C1586" s="130"/>
      <c r="D1586" s="130"/>
      <c r="E1586" s="130"/>
      <c r="F1586" s="130"/>
      <c r="G1586" s="130"/>
      <c r="H1586" s="130"/>
      <c r="I1586" s="130"/>
      <c r="J1586" s="130"/>
      <c r="K1586" t="str">
        <f t="shared" si="24"/>
        <v>FALSO</v>
      </c>
    </row>
    <row r="1587" spans="1:11" ht="40.200000000000003" customHeight="1">
      <c r="A1587" s="110" t="s">
        <v>1145</v>
      </c>
      <c r="B1587" s="111" t="s">
        <v>3</v>
      </c>
      <c r="C1587" s="110" t="s">
        <v>4</v>
      </c>
      <c r="D1587" s="110" t="s">
        <v>5</v>
      </c>
      <c r="E1587" s="307" t="s">
        <v>373</v>
      </c>
      <c r="F1587" s="307"/>
      <c r="G1587" s="112" t="s">
        <v>6</v>
      </c>
      <c r="H1587" s="111" t="s">
        <v>7</v>
      </c>
      <c r="I1587" s="111" t="s">
        <v>8</v>
      </c>
      <c r="J1587" s="111" t="s">
        <v>9</v>
      </c>
      <c r="K1587" t="str">
        <f t="shared" si="24"/>
        <v/>
      </c>
    </row>
    <row r="1588" spans="1:11" ht="40.200000000000003" customHeight="1">
      <c r="A1588" s="113" t="s">
        <v>374</v>
      </c>
      <c r="B1588" s="133" t="s">
        <v>185</v>
      </c>
      <c r="C1588" s="113" t="s">
        <v>14</v>
      </c>
      <c r="D1588" s="113" t="s">
        <v>186</v>
      </c>
      <c r="E1588" s="306" t="s">
        <v>1508</v>
      </c>
      <c r="F1588" s="306"/>
      <c r="G1588" s="114" t="s">
        <v>77</v>
      </c>
      <c r="H1588" s="115">
        <v>1</v>
      </c>
      <c r="I1588" s="116">
        <v>15.33</v>
      </c>
      <c r="J1588" s="116">
        <v>15.33</v>
      </c>
      <c r="K1588" t="str">
        <f t="shared" si="24"/>
        <v/>
      </c>
    </row>
    <row r="1589" spans="1:11" ht="14.4" customHeight="1">
      <c r="A1589" s="117" t="s">
        <v>375</v>
      </c>
      <c r="B1589" s="134" t="s">
        <v>606</v>
      </c>
      <c r="C1589" s="117" t="s">
        <v>14</v>
      </c>
      <c r="D1589" s="117" t="s">
        <v>607</v>
      </c>
      <c r="E1589" s="303" t="s">
        <v>1365</v>
      </c>
      <c r="F1589" s="303"/>
      <c r="G1589" s="118" t="s">
        <v>378</v>
      </c>
      <c r="H1589" s="119">
        <v>0.16930000000000001</v>
      </c>
      <c r="I1589" s="120">
        <v>23.38</v>
      </c>
      <c r="J1589" s="120">
        <v>3.95</v>
      </c>
      <c r="K1589" t="str">
        <f t="shared" si="24"/>
        <v/>
      </c>
    </row>
    <row r="1590" spans="1:11" ht="14.4" customHeight="1">
      <c r="A1590" s="117" t="s">
        <v>375</v>
      </c>
      <c r="B1590" s="134" t="s">
        <v>608</v>
      </c>
      <c r="C1590" s="117" t="s">
        <v>14</v>
      </c>
      <c r="D1590" s="117" t="s">
        <v>609</v>
      </c>
      <c r="E1590" s="303" t="s">
        <v>1365</v>
      </c>
      <c r="F1590" s="303"/>
      <c r="G1590" s="118" t="s">
        <v>378</v>
      </c>
      <c r="H1590" s="119">
        <v>0.16930000000000001</v>
      </c>
      <c r="I1590" s="120">
        <v>27.8</v>
      </c>
      <c r="J1590" s="120">
        <v>4.7</v>
      </c>
      <c r="K1590" t="str">
        <f t="shared" si="24"/>
        <v/>
      </c>
    </row>
    <row r="1591" spans="1:11">
      <c r="A1591" s="121" t="s">
        <v>383</v>
      </c>
      <c r="B1591" s="135" t="s">
        <v>624</v>
      </c>
      <c r="C1591" s="121" t="s">
        <v>14</v>
      </c>
      <c r="D1591" s="121" t="s">
        <v>625</v>
      </c>
      <c r="E1591" s="304" t="s">
        <v>386</v>
      </c>
      <c r="F1591" s="304"/>
      <c r="G1591" s="122" t="s">
        <v>77</v>
      </c>
      <c r="H1591" s="123">
        <v>2.2499999999999999E-2</v>
      </c>
      <c r="I1591" s="124">
        <v>77.23</v>
      </c>
      <c r="J1591" s="124">
        <v>1.73</v>
      </c>
      <c r="K1591" t="str">
        <f t="shared" si="24"/>
        <v/>
      </c>
    </row>
    <row r="1592" spans="1:11" ht="26.4">
      <c r="A1592" s="121" t="s">
        <v>383</v>
      </c>
      <c r="B1592" s="135" t="s">
        <v>714</v>
      </c>
      <c r="C1592" s="121" t="s">
        <v>14</v>
      </c>
      <c r="D1592" s="121" t="s">
        <v>715</v>
      </c>
      <c r="E1592" s="304" t="s">
        <v>386</v>
      </c>
      <c r="F1592" s="304"/>
      <c r="G1592" s="122" t="s">
        <v>77</v>
      </c>
      <c r="H1592" s="123">
        <v>1</v>
      </c>
      <c r="I1592" s="124">
        <v>3.93</v>
      </c>
      <c r="J1592" s="124">
        <v>3.93</v>
      </c>
      <c r="K1592" t="str">
        <f t="shared" si="24"/>
        <v/>
      </c>
    </row>
    <row r="1593" spans="1:11">
      <c r="A1593" s="121" t="s">
        <v>383</v>
      </c>
      <c r="B1593" s="135" t="s">
        <v>620</v>
      </c>
      <c r="C1593" s="121" t="s">
        <v>14</v>
      </c>
      <c r="D1593" s="121" t="s">
        <v>621</v>
      </c>
      <c r="E1593" s="304" t="s">
        <v>386</v>
      </c>
      <c r="F1593" s="304"/>
      <c r="G1593" s="122" t="s">
        <v>77</v>
      </c>
      <c r="H1593" s="123">
        <v>1.4800000000000001E-2</v>
      </c>
      <c r="I1593" s="124">
        <v>68.17</v>
      </c>
      <c r="J1593" s="124">
        <v>1</v>
      </c>
      <c r="K1593" t="str">
        <f t="shared" si="24"/>
        <v/>
      </c>
    </row>
    <row r="1594" spans="1:11">
      <c r="A1594" s="121" t="s">
        <v>383</v>
      </c>
      <c r="B1594" s="135" t="s">
        <v>610</v>
      </c>
      <c r="C1594" s="121" t="s">
        <v>14</v>
      </c>
      <c r="D1594" s="121" t="s">
        <v>611</v>
      </c>
      <c r="E1594" s="304" t="s">
        <v>386</v>
      </c>
      <c r="F1594" s="304"/>
      <c r="G1594" s="122" t="s">
        <v>77</v>
      </c>
      <c r="H1594" s="123">
        <v>1.0699999999999999E-2</v>
      </c>
      <c r="I1594" s="124">
        <v>1.97</v>
      </c>
      <c r="J1594" s="124">
        <v>0.02</v>
      </c>
      <c r="K1594" t="str">
        <f t="shared" si="24"/>
        <v/>
      </c>
    </row>
    <row r="1595" spans="1:11" ht="26.4">
      <c r="A1595" s="125"/>
      <c r="B1595" s="125"/>
      <c r="C1595" s="125"/>
      <c r="D1595" s="125"/>
      <c r="E1595" s="125" t="s">
        <v>982</v>
      </c>
      <c r="F1595" s="126">
        <v>5.55</v>
      </c>
      <c r="G1595" s="125" t="s">
        <v>983</v>
      </c>
      <c r="H1595" s="126">
        <v>0</v>
      </c>
      <c r="I1595" s="125" t="s">
        <v>393</v>
      </c>
      <c r="J1595" s="126">
        <v>5.55</v>
      </c>
      <c r="K1595" t="str">
        <f t="shared" si="24"/>
        <v/>
      </c>
    </row>
    <row r="1596" spans="1:11" ht="39.6" customHeight="1">
      <c r="A1596" s="125"/>
      <c r="B1596" s="125"/>
      <c r="C1596" s="125"/>
      <c r="D1596" s="125"/>
      <c r="E1596" s="125" t="s">
        <v>984</v>
      </c>
      <c r="F1596" s="126">
        <v>3.78</v>
      </c>
      <c r="G1596" s="125"/>
      <c r="H1596" s="305" t="s">
        <v>985</v>
      </c>
      <c r="I1596" s="305"/>
      <c r="J1596" s="126">
        <v>19.11</v>
      </c>
      <c r="K1596" t="str">
        <f t="shared" si="24"/>
        <v/>
      </c>
    </row>
    <row r="1597" spans="1:11" ht="14.4" customHeight="1" thickBot="1">
      <c r="A1597" s="127"/>
      <c r="B1597" s="127"/>
      <c r="C1597" s="127"/>
      <c r="D1597" s="127"/>
      <c r="E1597" s="127"/>
      <c r="F1597" s="127"/>
      <c r="G1597" s="127" t="s">
        <v>986</v>
      </c>
      <c r="H1597" s="128" t="s">
        <v>1491</v>
      </c>
      <c r="I1597" s="127" t="s">
        <v>394</v>
      </c>
      <c r="J1597" s="129">
        <v>1528.8</v>
      </c>
      <c r="K1597" t="str">
        <f t="shared" si="24"/>
        <v/>
      </c>
    </row>
    <row r="1598" spans="1:11" ht="39.6" customHeight="1" thickTop="1">
      <c r="A1598" s="130"/>
      <c r="B1598" s="130"/>
      <c r="C1598" s="130"/>
      <c r="D1598" s="130"/>
      <c r="E1598" s="130"/>
      <c r="F1598" s="130"/>
      <c r="G1598" s="130"/>
      <c r="H1598" s="130"/>
      <c r="I1598" s="130"/>
      <c r="J1598" s="130"/>
      <c r="K1598" t="str">
        <f t="shared" si="24"/>
        <v>FALSO</v>
      </c>
    </row>
    <row r="1599" spans="1:11" ht="26.4" customHeight="1">
      <c r="A1599" s="110" t="s">
        <v>1146</v>
      </c>
      <c r="B1599" s="111" t="s">
        <v>3</v>
      </c>
      <c r="C1599" s="110" t="s">
        <v>4</v>
      </c>
      <c r="D1599" s="110" t="s">
        <v>5</v>
      </c>
      <c r="E1599" s="307" t="s">
        <v>373</v>
      </c>
      <c r="F1599" s="307"/>
      <c r="G1599" s="112" t="s">
        <v>6</v>
      </c>
      <c r="H1599" s="111" t="s">
        <v>7</v>
      </c>
      <c r="I1599" s="111" t="s">
        <v>8</v>
      </c>
      <c r="J1599" s="111" t="s">
        <v>9</v>
      </c>
      <c r="K1599" t="str">
        <f t="shared" si="24"/>
        <v/>
      </c>
    </row>
    <row r="1600" spans="1:11" ht="14.4" customHeight="1">
      <c r="A1600" s="113" t="s">
        <v>374</v>
      </c>
      <c r="B1600" s="133" t="s">
        <v>187</v>
      </c>
      <c r="C1600" s="113" t="s">
        <v>14</v>
      </c>
      <c r="D1600" s="113" t="s">
        <v>188</v>
      </c>
      <c r="E1600" s="306" t="s">
        <v>1508</v>
      </c>
      <c r="F1600" s="306"/>
      <c r="G1600" s="114" t="s">
        <v>77</v>
      </c>
      <c r="H1600" s="115">
        <v>1</v>
      </c>
      <c r="I1600" s="116">
        <v>29.46</v>
      </c>
      <c r="J1600" s="116">
        <v>29.46</v>
      </c>
      <c r="K1600" t="str">
        <f t="shared" si="24"/>
        <v/>
      </c>
    </row>
    <row r="1601" spans="1:11" ht="14.4" customHeight="1">
      <c r="A1601" s="117" t="s">
        <v>375</v>
      </c>
      <c r="B1601" s="134" t="s">
        <v>606</v>
      </c>
      <c r="C1601" s="117" t="s">
        <v>14</v>
      </c>
      <c r="D1601" s="117" t="s">
        <v>607</v>
      </c>
      <c r="E1601" s="303" t="s">
        <v>1365</v>
      </c>
      <c r="F1601" s="303"/>
      <c r="G1601" s="118" t="s">
        <v>378</v>
      </c>
      <c r="H1601" s="119">
        <v>0.18390000000000001</v>
      </c>
      <c r="I1601" s="120">
        <v>23.38</v>
      </c>
      <c r="J1601" s="120">
        <v>4.29</v>
      </c>
      <c r="K1601" t="str">
        <f t="shared" si="24"/>
        <v/>
      </c>
    </row>
    <row r="1602" spans="1:11" ht="14.4" customHeight="1">
      <c r="A1602" s="117" t="s">
        <v>375</v>
      </c>
      <c r="B1602" s="134" t="s">
        <v>608</v>
      </c>
      <c r="C1602" s="117" t="s">
        <v>14</v>
      </c>
      <c r="D1602" s="117" t="s">
        <v>609</v>
      </c>
      <c r="E1602" s="303" t="s">
        <v>1365</v>
      </c>
      <c r="F1602" s="303"/>
      <c r="G1602" s="118" t="s">
        <v>378</v>
      </c>
      <c r="H1602" s="119">
        <v>0.18390000000000001</v>
      </c>
      <c r="I1602" s="120">
        <v>27.8</v>
      </c>
      <c r="J1602" s="120">
        <v>5.1100000000000003</v>
      </c>
      <c r="K1602" t="str">
        <f t="shared" si="24"/>
        <v/>
      </c>
    </row>
    <row r="1603" spans="1:11">
      <c r="A1603" s="121" t="s">
        <v>383</v>
      </c>
      <c r="B1603" s="135" t="s">
        <v>698</v>
      </c>
      <c r="C1603" s="121" t="s">
        <v>14</v>
      </c>
      <c r="D1603" s="121" t="s">
        <v>699</v>
      </c>
      <c r="E1603" s="304" t="s">
        <v>386</v>
      </c>
      <c r="F1603" s="304"/>
      <c r="G1603" s="122" t="s">
        <v>77</v>
      </c>
      <c r="H1603" s="123">
        <v>3</v>
      </c>
      <c r="I1603" s="124">
        <v>2.57</v>
      </c>
      <c r="J1603" s="124">
        <v>7.71</v>
      </c>
      <c r="K1603" t="str">
        <f t="shared" si="24"/>
        <v/>
      </c>
    </row>
    <row r="1604" spans="1:11" ht="26.4">
      <c r="A1604" s="121" t="s">
        <v>383</v>
      </c>
      <c r="B1604" s="135" t="s">
        <v>716</v>
      </c>
      <c r="C1604" s="121" t="s">
        <v>14</v>
      </c>
      <c r="D1604" s="121" t="s">
        <v>717</v>
      </c>
      <c r="E1604" s="304" t="s">
        <v>386</v>
      </c>
      <c r="F1604" s="304"/>
      <c r="G1604" s="122" t="s">
        <v>77</v>
      </c>
      <c r="H1604" s="123">
        <v>1</v>
      </c>
      <c r="I1604" s="124">
        <v>10.25</v>
      </c>
      <c r="J1604" s="124">
        <v>10.25</v>
      </c>
      <c r="K1604" t="str">
        <f t="shared" si="24"/>
        <v/>
      </c>
    </row>
    <row r="1605" spans="1:11" ht="26.4">
      <c r="A1605" s="121" t="s">
        <v>383</v>
      </c>
      <c r="B1605" s="135" t="s">
        <v>696</v>
      </c>
      <c r="C1605" s="121" t="s">
        <v>14</v>
      </c>
      <c r="D1605" s="121" t="s">
        <v>697</v>
      </c>
      <c r="E1605" s="304" t="s">
        <v>386</v>
      </c>
      <c r="F1605" s="304"/>
      <c r="G1605" s="122" t="s">
        <v>77</v>
      </c>
      <c r="H1605" s="123">
        <v>7.4999999999999997E-2</v>
      </c>
      <c r="I1605" s="124">
        <v>28.13</v>
      </c>
      <c r="J1605" s="124">
        <v>2.1</v>
      </c>
      <c r="K1605" t="str">
        <f t="shared" si="24"/>
        <v/>
      </c>
    </row>
    <row r="1606" spans="1:11" ht="26.4" customHeight="1">
      <c r="A1606" s="125"/>
      <c r="B1606" s="125"/>
      <c r="C1606" s="125"/>
      <c r="D1606" s="125"/>
      <c r="E1606" s="125" t="s">
        <v>982</v>
      </c>
      <c r="F1606" s="126">
        <v>6.02</v>
      </c>
      <c r="G1606" s="125" t="s">
        <v>983</v>
      </c>
      <c r="H1606" s="126">
        <v>0</v>
      </c>
      <c r="I1606" s="125" t="s">
        <v>393</v>
      </c>
      <c r="J1606" s="126">
        <v>6.02</v>
      </c>
      <c r="K1606" t="str">
        <f t="shared" si="24"/>
        <v/>
      </c>
    </row>
    <row r="1607" spans="1:11" ht="14.4" customHeight="1">
      <c r="A1607" s="125"/>
      <c r="B1607" s="125"/>
      <c r="C1607" s="125"/>
      <c r="D1607" s="125"/>
      <c r="E1607" s="125" t="s">
        <v>984</v>
      </c>
      <c r="F1607" s="126">
        <v>7.26</v>
      </c>
      <c r="G1607" s="125"/>
      <c r="H1607" s="305" t="s">
        <v>985</v>
      </c>
      <c r="I1607" s="305"/>
      <c r="J1607" s="126">
        <v>36.72</v>
      </c>
      <c r="K1607" t="str">
        <f t="shared" si="24"/>
        <v/>
      </c>
    </row>
    <row r="1608" spans="1:11" ht="14.4" customHeight="1" thickBot="1">
      <c r="A1608" s="127"/>
      <c r="B1608" s="127"/>
      <c r="C1608" s="127"/>
      <c r="D1608" s="127"/>
      <c r="E1608" s="127"/>
      <c r="F1608" s="127"/>
      <c r="G1608" s="127" t="s">
        <v>986</v>
      </c>
      <c r="H1608" s="128" t="s">
        <v>1480</v>
      </c>
      <c r="I1608" s="127" t="s">
        <v>394</v>
      </c>
      <c r="J1608" s="129">
        <v>1468.8</v>
      </c>
      <c r="K1608" t="str">
        <f t="shared" si="24"/>
        <v/>
      </c>
    </row>
    <row r="1609" spans="1:11" ht="39.6" customHeight="1" thickTop="1">
      <c r="A1609" s="130"/>
      <c r="B1609" s="130"/>
      <c r="C1609" s="130"/>
      <c r="D1609" s="130"/>
      <c r="E1609" s="130"/>
      <c r="F1609" s="130"/>
      <c r="G1609" s="130"/>
      <c r="H1609" s="130"/>
      <c r="I1609" s="130"/>
      <c r="J1609" s="130"/>
      <c r="K1609" t="str">
        <f t="shared" si="24"/>
        <v>FALSO</v>
      </c>
    </row>
    <row r="1610" spans="1:11" ht="26.4" customHeight="1">
      <c r="A1610" s="110" t="s">
        <v>1147</v>
      </c>
      <c r="B1610" s="111" t="s">
        <v>3</v>
      </c>
      <c r="C1610" s="110" t="s">
        <v>4</v>
      </c>
      <c r="D1610" s="110" t="s">
        <v>5</v>
      </c>
      <c r="E1610" s="307" t="s">
        <v>373</v>
      </c>
      <c r="F1610" s="307"/>
      <c r="G1610" s="112" t="s">
        <v>6</v>
      </c>
      <c r="H1610" s="111" t="s">
        <v>7</v>
      </c>
      <c r="I1610" s="111" t="s">
        <v>8</v>
      </c>
      <c r="J1610" s="111" t="s">
        <v>9</v>
      </c>
      <c r="K1610" t="str">
        <f t="shared" si="24"/>
        <v/>
      </c>
    </row>
    <row r="1611" spans="1:11" ht="14.4" customHeight="1">
      <c r="A1611" s="113" t="s">
        <v>374</v>
      </c>
      <c r="B1611" s="133" t="s">
        <v>189</v>
      </c>
      <c r="C1611" s="113" t="s">
        <v>11</v>
      </c>
      <c r="D1611" s="113" t="s">
        <v>190</v>
      </c>
      <c r="E1611" s="306">
        <v>0</v>
      </c>
      <c r="F1611" s="306"/>
      <c r="G1611" s="114" t="s">
        <v>18</v>
      </c>
      <c r="H1611" s="115">
        <v>1</v>
      </c>
      <c r="I1611" s="116">
        <v>34.979999999999997</v>
      </c>
      <c r="J1611" s="116">
        <v>34.979999999999997</v>
      </c>
      <c r="K1611" t="str">
        <f t="shared" si="24"/>
        <v/>
      </c>
    </row>
    <row r="1612" spans="1:11" ht="26.4" customHeight="1">
      <c r="A1612" s="117" t="s">
        <v>375</v>
      </c>
      <c r="B1612" s="134" t="s">
        <v>648</v>
      </c>
      <c r="C1612" s="117" t="s">
        <v>11</v>
      </c>
      <c r="D1612" s="117" t="s">
        <v>649</v>
      </c>
      <c r="E1612" s="303">
        <v>0</v>
      </c>
      <c r="F1612" s="303"/>
      <c r="G1612" s="118" t="s">
        <v>397</v>
      </c>
      <c r="H1612" s="119">
        <v>0.37</v>
      </c>
      <c r="I1612" s="120">
        <v>31.4</v>
      </c>
      <c r="J1612" s="120">
        <v>11.61</v>
      </c>
      <c r="K1612" t="str">
        <f t="shared" si="24"/>
        <v/>
      </c>
    </row>
    <row r="1613" spans="1:11" ht="15" customHeight="1">
      <c r="A1613" s="117" t="s">
        <v>375</v>
      </c>
      <c r="B1613" s="134" t="s">
        <v>646</v>
      </c>
      <c r="C1613" s="117" t="s">
        <v>11</v>
      </c>
      <c r="D1613" s="117" t="s">
        <v>647</v>
      </c>
      <c r="E1613" s="303">
        <v>0</v>
      </c>
      <c r="F1613" s="303"/>
      <c r="G1613" s="118" t="s">
        <v>397</v>
      </c>
      <c r="H1613" s="119">
        <v>0.37</v>
      </c>
      <c r="I1613" s="120">
        <v>25.52</v>
      </c>
      <c r="J1613" s="120">
        <v>9.44</v>
      </c>
      <c r="K1613" t="str">
        <f t="shared" si="24"/>
        <v/>
      </c>
    </row>
    <row r="1614" spans="1:11">
      <c r="A1614" s="121" t="s">
        <v>383</v>
      </c>
      <c r="B1614" s="135" t="s">
        <v>718</v>
      </c>
      <c r="C1614" s="121" t="s">
        <v>11</v>
      </c>
      <c r="D1614" s="121" t="s">
        <v>719</v>
      </c>
      <c r="E1614" s="304" t="s">
        <v>386</v>
      </c>
      <c r="F1614" s="304"/>
      <c r="G1614" s="122" t="s">
        <v>18</v>
      </c>
      <c r="H1614" s="123">
        <v>1</v>
      </c>
      <c r="I1614" s="124">
        <v>9.67</v>
      </c>
      <c r="J1614" s="124">
        <v>9.67</v>
      </c>
      <c r="K1614" t="str">
        <f t="shared" si="24"/>
        <v/>
      </c>
    </row>
    <row r="1615" spans="1:11">
      <c r="A1615" s="121" t="s">
        <v>383</v>
      </c>
      <c r="B1615" s="135" t="s">
        <v>653</v>
      </c>
      <c r="C1615" s="121" t="s">
        <v>11</v>
      </c>
      <c r="D1615" s="121" t="s">
        <v>654</v>
      </c>
      <c r="E1615" s="304" t="s">
        <v>386</v>
      </c>
      <c r="F1615" s="304"/>
      <c r="G1615" s="122" t="s">
        <v>655</v>
      </c>
      <c r="H1615" s="123">
        <v>0.08</v>
      </c>
      <c r="I1615" s="124">
        <v>9.9499999999999993</v>
      </c>
      <c r="J1615" s="124">
        <v>0.79</v>
      </c>
      <c r="K1615" t="str">
        <f t="shared" si="24"/>
        <v/>
      </c>
    </row>
    <row r="1616" spans="1:11" ht="26.4" customHeight="1">
      <c r="A1616" s="121" t="s">
        <v>383</v>
      </c>
      <c r="B1616" s="135" t="s">
        <v>651</v>
      </c>
      <c r="C1616" s="121" t="s">
        <v>11</v>
      </c>
      <c r="D1616" s="121" t="s">
        <v>652</v>
      </c>
      <c r="E1616" s="304" t="s">
        <v>386</v>
      </c>
      <c r="F1616" s="304"/>
      <c r="G1616" s="122" t="s">
        <v>448</v>
      </c>
      <c r="H1616" s="123">
        <v>6.3E-2</v>
      </c>
      <c r="I1616" s="124">
        <v>55.17</v>
      </c>
      <c r="J1616" s="124">
        <v>3.47</v>
      </c>
      <c r="K1616" t="str">
        <f t="shared" ref="K1616:K1679" si="25">IF(J1616=0,"FALSO","")</f>
        <v/>
      </c>
    </row>
    <row r="1617" spans="1:11" ht="14.4" customHeight="1">
      <c r="A1617" s="125"/>
      <c r="B1617" s="125"/>
      <c r="C1617" s="125"/>
      <c r="D1617" s="125"/>
      <c r="E1617" s="125" t="s">
        <v>982</v>
      </c>
      <c r="F1617" s="126">
        <v>14.25</v>
      </c>
      <c r="G1617" s="125" t="s">
        <v>983</v>
      </c>
      <c r="H1617" s="126">
        <v>0</v>
      </c>
      <c r="I1617" s="125" t="s">
        <v>393</v>
      </c>
      <c r="J1617" s="126">
        <v>14.25</v>
      </c>
      <c r="K1617" t="str">
        <f t="shared" si="25"/>
        <v/>
      </c>
    </row>
    <row r="1618" spans="1:11" ht="14.4" customHeight="1">
      <c r="A1618" s="125"/>
      <c r="B1618" s="125"/>
      <c r="C1618" s="125"/>
      <c r="D1618" s="125"/>
      <c r="E1618" s="125" t="s">
        <v>984</v>
      </c>
      <c r="F1618" s="126">
        <v>8.6300000000000008</v>
      </c>
      <c r="G1618" s="125"/>
      <c r="H1618" s="305" t="s">
        <v>985</v>
      </c>
      <c r="I1618" s="305"/>
      <c r="J1618" s="126">
        <v>43.61</v>
      </c>
      <c r="K1618" t="str">
        <f t="shared" si="25"/>
        <v/>
      </c>
    </row>
    <row r="1619" spans="1:11" ht="39.6" customHeight="1" thickBot="1">
      <c r="A1619" s="127"/>
      <c r="B1619" s="127"/>
      <c r="C1619" s="127"/>
      <c r="D1619" s="127"/>
      <c r="E1619" s="127"/>
      <c r="F1619" s="127"/>
      <c r="G1619" s="127" t="s">
        <v>986</v>
      </c>
      <c r="H1619" s="128" t="s">
        <v>1504</v>
      </c>
      <c r="I1619" s="127" t="s">
        <v>394</v>
      </c>
      <c r="J1619" s="129">
        <v>872.2</v>
      </c>
      <c r="K1619" t="str">
        <f t="shared" si="25"/>
        <v/>
      </c>
    </row>
    <row r="1620" spans="1:11" ht="26.4" customHeight="1" thickTop="1">
      <c r="A1620" s="130"/>
      <c r="B1620" s="130"/>
      <c r="C1620" s="130"/>
      <c r="D1620" s="130"/>
      <c r="E1620" s="130"/>
      <c r="F1620" s="130"/>
      <c r="G1620" s="130"/>
      <c r="H1620" s="130"/>
      <c r="I1620" s="130"/>
      <c r="J1620" s="130"/>
      <c r="K1620" t="str">
        <f t="shared" si="25"/>
        <v>FALSO</v>
      </c>
    </row>
    <row r="1621" spans="1:11" ht="39.6" customHeight="1">
      <c r="A1621" s="110" t="s">
        <v>1148</v>
      </c>
      <c r="B1621" s="111" t="s">
        <v>3</v>
      </c>
      <c r="C1621" s="110" t="s">
        <v>4</v>
      </c>
      <c r="D1621" s="110" t="s">
        <v>5</v>
      </c>
      <c r="E1621" s="307" t="s">
        <v>373</v>
      </c>
      <c r="F1621" s="307"/>
      <c r="G1621" s="112" t="s">
        <v>6</v>
      </c>
      <c r="H1621" s="111" t="s">
        <v>7</v>
      </c>
      <c r="I1621" s="111" t="s">
        <v>8</v>
      </c>
      <c r="J1621" s="111" t="s">
        <v>9</v>
      </c>
      <c r="K1621" t="str">
        <f t="shared" si="25"/>
        <v/>
      </c>
    </row>
    <row r="1622" spans="1:11" ht="26.4" customHeight="1">
      <c r="A1622" s="113" t="s">
        <v>374</v>
      </c>
      <c r="B1622" s="133" t="s">
        <v>191</v>
      </c>
      <c r="C1622" s="113" t="s">
        <v>11</v>
      </c>
      <c r="D1622" s="113" t="s">
        <v>192</v>
      </c>
      <c r="E1622" s="306">
        <v>0</v>
      </c>
      <c r="F1622" s="306"/>
      <c r="G1622" s="114" t="s">
        <v>18</v>
      </c>
      <c r="H1622" s="115">
        <v>1</v>
      </c>
      <c r="I1622" s="116">
        <v>50.05</v>
      </c>
      <c r="J1622" s="116">
        <v>50.05</v>
      </c>
      <c r="K1622" t="str">
        <f t="shared" si="25"/>
        <v/>
      </c>
    </row>
    <row r="1623" spans="1:11" ht="15" customHeight="1">
      <c r="A1623" s="117" t="s">
        <v>375</v>
      </c>
      <c r="B1623" s="134" t="s">
        <v>648</v>
      </c>
      <c r="C1623" s="117" t="s">
        <v>11</v>
      </c>
      <c r="D1623" s="117" t="s">
        <v>649</v>
      </c>
      <c r="E1623" s="303">
        <v>0</v>
      </c>
      <c r="F1623" s="303"/>
      <c r="G1623" s="118" t="s">
        <v>397</v>
      </c>
      <c r="H1623" s="119">
        <v>0.46</v>
      </c>
      <c r="I1623" s="120">
        <v>31.4</v>
      </c>
      <c r="J1623" s="120">
        <v>14.44</v>
      </c>
      <c r="K1623" t="str">
        <f t="shared" si="25"/>
        <v/>
      </c>
    </row>
    <row r="1624" spans="1:11" ht="26.4">
      <c r="A1624" s="117" t="s">
        <v>375</v>
      </c>
      <c r="B1624" s="134" t="s">
        <v>646</v>
      </c>
      <c r="C1624" s="117" t="s">
        <v>11</v>
      </c>
      <c r="D1624" s="117" t="s">
        <v>647</v>
      </c>
      <c r="E1624" s="303">
        <v>0</v>
      </c>
      <c r="F1624" s="303"/>
      <c r="G1624" s="118" t="s">
        <v>397</v>
      </c>
      <c r="H1624" s="119">
        <v>0.46</v>
      </c>
      <c r="I1624" s="120">
        <v>25.52</v>
      </c>
      <c r="J1624" s="120">
        <v>11.73</v>
      </c>
      <c r="K1624" t="str">
        <f t="shared" si="25"/>
        <v/>
      </c>
    </row>
    <row r="1625" spans="1:11">
      <c r="A1625" s="121" t="s">
        <v>383</v>
      </c>
      <c r="B1625" s="135" t="s">
        <v>651</v>
      </c>
      <c r="C1625" s="121" t="s">
        <v>11</v>
      </c>
      <c r="D1625" s="121" t="s">
        <v>652</v>
      </c>
      <c r="E1625" s="304" t="s">
        <v>386</v>
      </c>
      <c r="F1625" s="304"/>
      <c r="G1625" s="122" t="s">
        <v>448</v>
      </c>
      <c r="H1625" s="123">
        <v>0.09</v>
      </c>
      <c r="I1625" s="124">
        <v>55.17</v>
      </c>
      <c r="J1625" s="124">
        <v>4.96</v>
      </c>
      <c r="K1625" t="str">
        <f t="shared" si="25"/>
        <v/>
      </c>
    </row>
    <row r="1626" spans="1:11" ht="26.4" customHeight="1">
      <c r="A1626" s="121" t="s">
        <v>383</v>
      </c>
      <c r="B1626" s="135" t="s">
        <v>720</v>
      </c>
      <c r="C1626" s="121" t="s">
        <v>11</v>
      </c>
      <c r="D1626" s="121" t="s">
        <v>721</v>
      </c>
      <c r="E1626" s="304" t="s">
        <v>386</v>
      </c>
      <c r="F1626" s="304"/>
      <c r="G1626" s="122" t="s">
        <v>18</v>
      </c>
      <c r="H1626" s="123">
        <v>1</v>
      </c>
      <c r="I1626" s="124">
        <v>17.43</v>
      </c>
      <c r="J1626" s="124">
        <v>17.43</v>
      </c>
      <c r="K1626" t="str">
        <f t="shared" si="25"/>
        <v/>
      </c>
    </row>
    <row r="1627" spans="1:11" ht="14.4" customHeight="1">
      <c r="A1627" s="121" t="s">
        <v>383</v>
      </c>
      <c r="B1627" s="135" t="s">
        <v>653</v>
      </c>
      <c r="C1627" s="121" t="s">
        <v>11</v>
      </c>
      <c r="D1627" s="121" t="s">
        <v>654</v>
      </c>
      <c r="E1627" s="304" t="s">
        <v>386</v>
      </c>
      <c r="F1627" s="304"/>
      <c r="G1627" s="122" t="s">
        <v>655</v>
      </c>
      <c r="H1627" s="123">
        <v>0.15</v>
      </c>
      <c r="I1627" s="124">
        <v>9.9499999999999993</v>
      </c>
      <c r="J1627" s="124">
        <v>1.49</v>
      </c>
      <c r="K1627" t="str">
        <f t="shared" si="25"/>
        <v/>
      </c>
    </row>
    <row r="1628" spans="1:11" ht="14.4" customHeight="1">
      <c r="A1628" s="125"/>
      <c r="B1628" s="125"/>
      <c r="C1628" s="125"/>
      <c r="D1628" s="125"/>
      <c r="E1628" s="125" t="s">
        <v>982</v>
      </c>
      <c r="F1628" s="126">
        <v>17.72</v>
      </c>
      <c r="G1628" s="125" t="s">
        <v>983</v>
      </c>
      <c r="H1628" s="126">
        <v>0</v>
      </c>
      <c r="I1628" s="125" t="s">
        <v>393</v>
      </c>
      <c r="J1628" s="126">
        <v>17.72</v>
      </c>
      <c r="K1628" t="str">
        <f t="shared" si="25"/>
        <v/>
      </c>
    </row>
    <row r="1629" spans="1:11" ht="26.4">
      <c r="A1629" s="125"/>
      <c r="B1629" s="125"/>
      <c r="C1629" s="125"/>
      <c r="D1629" s="125"/>
      <c r="E1629" s="125" t="s">
        <v>984</v>
      </c>
      <c r="F1629" s="126">
        <v>12.34</v>
      </c>
      <c r="G1629" s="125"/>
      <c r="H1629" s="305" t="s">
        <v>985</v>
      </c>
      <c r="I1629" s="305"/>
      <c r="J1629" s="126">
        <v>62.39</v>
      </c>
      <c r="K1629" t="str">
        <f t="shared" si="25"/>
        <v/>
      </c>
    </row>
    <row r="1630" spans="1:11" ht="39.6" customHeight="1" thickBot="1">
      <c r="A1630" s="127"/>
      <c r="B1630" s="127"/>
      <c r="C1630" s="127"/>
      <c r="D1630" s="127"/>
      <c r="E1630" s="127"/>
      <c r="F1630" s="127"/>
      <c r="G1630" s="127" t="s">
        <v>986</v>
      </c>
      <c r="H1630" s="128" t="s">
        <v>1271</v>
      </c>
      <c r="I1630" s="127" t="s">
        <v>394</v>
      </c>
      <c r="J1630" s="129">
        <v>3743.4</v>
      </c>
      <c r="K1630" t="str">
        <f t="shared" si="25"/>
        <v/>
      </c>
    </row>
    <row r="1631" spans="1:11" ht="26.4" customHeight="1" thickTop="1">
      <c r="A1631" s="130"/>
      <c r="B1631" s="130"/>
      <c r="C1631" s="130"/>
      <c r="D1631" s="130"/>
      <c r="E1631" s="130"/>
      <c r="F1631" s="130"/>
      <c r="G1631" s="130"/>
      <c r="H1631" s="130"/>
      <c r="I1631" s="130"/>
      <c r="J1631" s="130"/>
      <c r="K1631" t="str">
        <f t="shared" si="25"/>
        <v>FALSO</v>
      </c>
    </row>
    <row r="1632" spans="1:11" ht="14.4" customHeight="1">
      <c r="A1632" s="110" t="s">
        <v>1149</v>
      </c>
      <c r="B1632" s="111" t="s">
        <v>3</v>
      </c>
      <c r="C1632" s="110" t="s">
        <v>4</v>
      </c>
      <c r="D1632" s="110" t="s">
        <v>5</v>
      </c>
      <c r="E1632" s="307" t="s">
        <v>373</v>
      </c>
      <c r="F1632" s="307"/>
      <c r="G1632" s="112" t="s">
        <v>6</v>
      </c>
      <c r="H1632" s="111" t="s">
        <v>7</v>
      </c>
      <c r="I1632" s="111" t="s">
        <v>8</v>
      </c>
      <c r="J1632" s="111" t="s">
        <v>9</v>
      </c>
      <c r="K1632" t="str">
        <f t="shared" si="25"/>
        <v/>
      </c>
    </row>
    <row r="1633" spans="1:11">
      <c r="A1633" s="113" t="s">
        <v>374</v>
      </c>
      <c r="B1633" s="133" t="s">
        <v>193</v>
      </c>
      <c r="C1633" s="113" t="s">
        <v>11</v>
      </c>
      <c r="D1633" s="113" t="s">
        <v>194</v>
      </c>
      <c r="E1633" s="306">
        <v>0</v>
      </c>
      <c r="F1633" s="306"/>
      <c r="G1633" s="114" t="s">
        <v>18</v>
      </c>
      <c r="H1633" s="115">
        <v>1</v>
      </c>
      <c r="I1633" s="116">
        <v>43.97</v>
      </c>
      <c r="J1633" s="116">
        <v>43.97</v>
      </c>
      <c r="K1633" t="str">
        <f t="shared" si="25"/>
        <v/>
      </c>
    </row>
    <row r="1634" spans="1:11" ht="26.4">
      <c r="A1634" s="117" t="s">
        <v>375</v>
      </c>
      <c r="B1634" s="134" t="s">
        <v>646</v>
      </c>
      <c r="C1634" s="117" t="s">
        <v>11</v>
      </c>
      <c r="D1634" s="117" t="s">
        <v>647</v>
      </c>
      <c r="E1634" s="303">
        <v>0</v>
      </c>
      <c r="F1634" s="303"/>
      <c r="G1634" s="118" t="s">
        <v>397</v>
      </c>
      <c r="H1634" s="119">
        <v>0.41</v>
      </c>
      <c r="I1634" s="120">
        <v>25.52</v>
      </c>
      <c r="J1634" s="120">
        <v>10.46</v>
      </c>
      <c r="K1634" t="str">
        <f t="shared" si="25"/>
        <v/>
      </c>
    </row>
    <row r="1635" spans="1:11">
      <c r="A1635" s="117" t="s">
        <v>375</v>
      </c>
      <c r="B1635" s="134" t="s">
        <v>648</v>
      </c>
      <c r="C1635" s="117" t="s">
        <v>11</v>
      </c>
      <c r="D1635" s="117" t="s">
        <v>649</v>
      </c>
      <c r="E1635" s="303">
        <v>0</v>
      </c>
      <c r="F1635" s="303"/>
      <c r="G1635" s="118" t="s">
        <v>397</v>
      </c>
      <c r="H1635" s="119">
        <v>0.41</v>
      </c>
      <c r="I1635" s="120">
        <v>31.4</v>
      </c>
      <c r="J1635" s="120">
        <v>12.87</v>
      </c>
      <c r="K1635" t="str">
        <f t="shared" si="25"/>
        <v/>
      </c>
    </row>
    <row r="1636" spans="1:11" ht="26.4" customHeight="1">
      <c r="A1636" s="121" t="s">
        <v>383</v>
      </c>
      <c r="B1636" s="135" t="s">
        <v>653</v>
      </c>
      <c r="C1636" s="121" t="s">
        <v>11</v>
      </c>
      <c r="D1636" s="121" t="s">
        <v>654</v>
      </c>
      <c r="E1636" s="304" t="s">
        <v>386</v>
      </c>
      <c r="F1636" s="304"/>
      <c r="G1636" s="122" t="s">
        <v>655</v>
      </c>
      <c r="H1636" s="123">
        <v>0.1</v>
      </c>
      <c r="I1636" s="124">
        <v>9.9499999999999993</v>
      </c>
      <c r="J1636" s="124">
        <v>0.99</v>
      </c>
      <c r="K1636" t="str">
        <f t="shared" si="25"/>
        <v/>
      </c>
    </row>
    <row r="1637" spans="1:11" ht="14.4" customHeight="1">
      <c r="A1637" s="121" t="s">
        <v>383</v>
      </c>
      <c r="B1637" s="135" t="s">
        <v>722</v>
      </c>
      <c r="C1637" s="121" t="s">
        <v>11</v>
      </c>
      <c r="D1637" s="121" t="s">
        <v>194</v>
      </c>
      <c r="E1637" s="304" t="s">
        <v>386</v>
      </c>
      <c r="F1637" s="304"/>
      <c r="G1637" s="122" t="s">
        <v>18</v>
      </c>
      <c r="H1637" s="123">
        <v>1</v>
      </c>
      <c r="I1637" s="124">
        <v>15.24</v>
      </c>
      <c r="J1637" s="124">
        <v>15.24</v>
      </c>
      <c r="K1637" t="str">
        <f t="shared" si="25"/>
        <v/>
      </c>
    </row>
    <row r="1638" spans="1:11" ht="14.4" customHeight="1">
      <c r="A1638" s="121" t="s">
        <v>383</v>
      </c>
      <c r="B1638" s="135" t="s">
        <v>651</v>
      </c>
      <c r="C1638" s="121" t="s">
        <v>11</v>
      </c>
      <c r="D1638" s="121" t="s">
        <v>652</v>
      </c>
      <c r="E1638" s="304" t="s">
        <v>386</v>
      </c>
      <c r="F1638" s="304"/>
      <c r="G1638" s="122" t="s">
        <v>448</v>
      </c>
      <c r="H1638" s="123">
        <v>0.08</v>
      </c>
      <c r="I1638" s="124">
        <v>55.17</v>
      </c>
      <c r="J1638" s="124">
        <v>4.41</v>
      </c>
      <c r="K1638" t="str">
        <f t="shared" si="25"/>
        <v/>
      </c>
    </row>
    <row r="1639" spans="1:11" ht="26.4">
      <c r="A1639" s="125"/>
      <c r="B1639" s="125"/>
      <c r="C1639" s="125"/>
      <c r="D1639" s="125"/>
      <c r="E1639" s="125" t="s">
        <v>982</v>
      </c>
      <c r="F1639" s="126">
        <v>15.79</v>
      </c>
      <c r="G1639" s="125" t="s">
        <v>983</v>
      </c>
      <c r="H1639" s="126">
        <v>0</v>
      </c>
      <c r="I1639" s="125" t="s">
        <v>393</v>
      </c>
      <c r="J1639" s="126">
        <v>15.79</v>
      </c>
      <c r="K1639" t="str">
        <f t="shared" si="25"/>
        <v/>
      </c>
    </row>
    <row r="1640" spans="1:11" ht="26.4">
      <c r="A1640" s="125"/>
      <c r="B1640" s="125"/>
      <c r="C1640" s="125"/>
      <c r="D1640" s="125"/>
      <c r="E1640" s="125" t="s">
        <v>984</v>
      </c>
      <c r="F1640" s="126">
        <v>10.84</v>
      </c>
      <c r="G1640" s="125"/>
      <c r="H1640" s="305" t="s">
        <v>985</v>
      </c>
      <c r="I1640" s="305"/>
      <c r="J1640" s="126">
        <v>54.81</v>
      </c>
      <c r="K1640" t="str">
        <f t="shared" si="25"/>
        <v/>
      </c>
    </row>
    <row r="1641" spans="1:11" ht="39.6" customHeight="1" thickBot="1">
      <c r="A1641" s="127"/>
      <c r="B1641" s="127"/>
      <c r="C1641" s="127"/>
      <c r="D1641" s="127"/>
      <c r="E1641" s="127"/>
      <c r="F1641" s="127"/>
      <c r="G1641" s="127" t="s">
        <v>986</v>
      </c>
      <c r="H1641" s="128" t="s">
        <v>1504</v>
      </c>
      <c r="I1641" s="127" t="s">
        <v>394</v>
      </c>
      <c r="J1641" s="129">
        <v>1096.2</v>
      </c>
      <c r="K1641" t="str">
        <f t="shared" si="25"/>
        <v/>
      </c>
    </row>
    <row r="1642" spans="1:11" ht="14.4" customHeight="1" thickTop="1">
      <c r="A1642" s="130"/>
      <c r="B1642" s="130"/>
      <c r="C1642" s="130"/>
      <c r="D1642" s="130"/>
      <c r="E1642" s="130"/>
      <c r="F1642" s="130"/>
      <c r="G1642" s="130"/>
      <c r="H1642" s="130"/>
      <c r="I1642" s="130"/>
      <c r="J1642" s="130"/>
      <c r="K1642" t="str">
        <f t="shared" si="25"/>
        <v>FALSO</v>
      </c>
    </row>
    <row r="1643" spans="1:11" ht="26.4" customHeight="1">
      <c r="A1643" s="110" t="s">
        <v>1150</v>
      </c>
      <c r="B1643" s="111" t="s">
        <v>3</v>
      </c>
      <c r="C1643" s="110" t="s">
        <v>4</v>
      </c>
      <c r="D1643" s="110" t="s">
        <v>5</v>
      </c>
      <c r="E1643" s="307" t="s">
        <v>373</v>
      </c>
      <c r="F1643" s="307"/>
      <c r="G1643" s="112" t="s">
        <v>6</v>
      </c>
      <c r="H1643" s="111" t="s">
        <v>7</v>
      </c>
      <c r="I1643" s="111" t="s">
        <v>8</v>
      </c>
      <c r="J1643" s="111" t="s">
        <v>9</v>
      </c>
      <c r="K1643" t="str">
        <f t="shared" si="25"/>
        <v/>
      </c>
    </row>
    <row r="1644" spans="1:11">
      <c r="A1644" s="113" t="s">
        <v>374</v>
      </c>
      <c r="B1644" s="133" t="s">
        <v>195</v>
      </c>
      <c r="C1644" s="113" t="s">
        <v>11</v>
      </c>
      <c r="D1644" s="113" t="s">
        <v>196</v>
      </c>
      <c r="E1644" s="306">
        <v>0</v>
      </c>
      <c r="F1644" s="306"/>
      <c r="G1644" s="114" t="s">
        <v>18</v>
      </c>
      <c r="H1644" s="115">
        <v>1</v>
      </c>
      <c r="I1644" s="116">
        <v>52.2</v>
      </c>
      <c r="J1644" s="116">
        <v>52.2</v>
      </c>
      <c r="K1644" t="str">
        <f t="shared" si="25"/>
        <v/>
      </c>
    </row>
    <row r="1645" spans="1:11">
      <c r="A1645" s="117" t="s">
        <v>375</v>
      </c>
      <c r="B1645" s="134" t="s">
        <v>648</v>
      </c>
      <c r="C1645" s="117" t="s">
        <v>11</v>
      </c>
      <c r="D1645" s="117" t="s">
        <v>649</v>
      </c>
      <c r="E1645" s="303">
        <v>0</v>
      </c>
      <c r="F1645" s="303"/>
      <c r="G1645" s="118" t="s">
        <v>397</v>
      </c>
      <c r="H1645" s="119">
        <v>0.46</v>
      </c>
      <c r="I1645" s="120">
        <v>31.4</v>
      </c>
      <c r="J1645" s="120">
        <v>14.44</v>
      </c>
      <c r="K1645" t="str">
        <f t="shared" si="25"/>
        <v/>
      </c>
    </row>
    <row r="1646" spans="1:11" ht="26.4" customHeight="1">
      <c r="A1646" s="117" t="s">
        <v>375</v>
      </c>
      <c r="B1646" s="134" t="s">
        <v>646</v>
      </c>
      <c r="C1646" s="117" t="s">
        <v>11</v>
      </c>
      <c r="D1646" s="117" t="s">
        <v>647</v>
      </c>
      <c r="E1646" s="303">
        <v>0</v>
      </c>
      <c r="F1646" s="303"/>
      <c r="G1646" s="118" t="s">
        <v>397</v>
      </c>
      <c r="H1646" s="119">
        <v>0.46</v>
      </c>
      <c r="I1646" s="120">
        <v>25.52</v>
      </c>
      <c r="J1646" s="120">
        <v>11.73</v>
      </c>
      <c r="K1646" t="str">
        <f t="shared" si="25"/>
        <v/>
      </c>
    </row>
    <row r="1647" spans="1:11" ht="14.4" customHeight="1">
      <c r="A1647" s="121" t="s">
        <v>383</v>
      </c>
      <c r="B1647" s="135" t="s">
        <v>653</v>
      </c>
      <c r="C1647" s="121" t="s">
        <v>11</v>
      </c>
      <c r="D1647" s="121" t="s">
        <v>654</v>
      </c>
      <c r="E1647" s="304" t="s">
        <v>386</v>
      </c>
      <c r="F1647" s="304"/>
      <c r="G1647" s="122" t="s">
        <v>655</v>
      </c>
      <c r="H1647" s="123">
        <v>0.1</v>
      </c>
      <c r="I1647" s="124">
        <v>9.9499999999999993</v>
      </c>
      <c r="J1647" s="124">
        <v>0.99</v>
      </c>
      <c r="K1647" t="str">
        <f t="shared" si="25"/>
        <v/>
      </c>
    </row>
    <row r="1648" spans="1:11" ht="14.4" customHeight="1">
      <c r="A1648" s="121" t="s">
        <v>383</v>
      </c>
      <c r="B1648" s="135" t="s">
        <v>651</v>
      </c>
      <c r="C1648" s="121" t="s">
        <v>11</v>
      </c>
      <c r="D1648" s="121" t="s">
        <v>652</v>
      </c>
      <c r="E1648" s="304" t="s">
        <v>386</v>
      </c>
      <c r="F1648" s="304"/>
      <c r="G1648" s="122" t="s">
        <v>448</v>
      </c>
      <c r="H1648" s="123">
        <v>0.08</v>
      </c>
      <c r="I1648" s="124">
        <v>55.17</v>
      </c>
      <c r="J1648" s="124">
        <v>4.41</v>
      </c>
      <c r="K1648" t="str">
        <f t="shared" si="25"/>
        <v/>
      </c>
    </row>
    <row r="1649" spans="1:11">
      <c r="A1649" s="121" t="s">
        <v>383</v>
      </c>
      <c r="B1649" s="135" t="s">
        <v>723</v>
      </c>
      <c r="C1649" s="121" t="s">
        <v>11</v>
      </c>
      <c r="D1649" s="121" t="s">
        <v>196</v>
      </c>
      <c r="E1649" s="304" t="s">
        <v>386</v>
      </c>
      <c r="F1649" s="304"/>
      <c r="G1649" s="122" t="s">
        <v>18</v>
      </c>
      <c r="H1649" s="123">
        <v>1</v>
      </c>
      <c r="I1649" s="124">
        <v>20.63</v>
      </c>
      <c r="J1649" s="124">
        <v>20.63</v>
      </c>
      <c r="K1649" t="str">
        <f t="shared" si="25"/>
        <v/>
      </c>
    </row>
    <row r="1650" spans="1:11" ht="26.4">
      <c r="A1650" s="125"/>
      <c r="B1650" s="125"/>
      <c r="C1650" s="125"/>
      <c r="D1650" s="125"/>
      <c r="E1650" s="125" t="s">
        <v>982</v>
      </c>
      <c r="F1650" s="126">
        <v>17.72</v>
      </c>
      <c r="G1650" s="125" t="s">
        <v>983</v>
      </c>
      <c r="H1650" s="126">
        <v>0</v>
      </c>
      <c r="I1650" s="125" t="s">
        <v>393</v>
      </c>
      <c r="J1650" s="126">
        <v>17.72</v>
      </c>
      <c r="K1650" t="str">
        <f t="shared" si="25"/>
        <v/>
      </c>
    </row>
    <row r="1651" spans="1:11" ht="26.4">
      <c r="A1651" s="125"/>
      <c r="B1651" s="125"/>
      <c r="C1651" s="125"/>
      <c r="D1651" s="125"/>
      <c r="E1651" s="125" t="s">
        <v>984</v>
      </c>
      <c r="F1651" s="126">
        <v>12.87</v>
      </c>
      <c r="G1651" s="125"/>
      <c r="H1651" s="305" t="s">
        <v>985</v>
      </c>
      <c r="I1651" s="305"/>
      <c r="J1651" s="126">
        <v>65.069999999999993</v>
      </c>
      <c r="K1651" t="str">
        <f t="shared" si="25"/>
        <v/>
      </c>
    </row>
    <row r="1652" spans="1:11" ht="15" thickBot="1">
      <c r="A1652" s="127"/>
      <c r="B1652" s="127"/>
      <c r="C1652" s="127"/>
      <c r="D1652" s="127"/>
      <c r="E1652" s="127"/>
      <c r="F1652" s="127"/>
      <c r="G1652" s="127" t="s">
        <v>986</v>
      </c>
      <c r="H1652" s="128" t="s">
        <v>1504</v>
      </c>
      <c r="I1652" s="127" t="s">
        <v>394</v>
      </c>
      <c r="J1652" s="129">
        <v>1301.4000000000001</v>
      </c>
      <c r="K1652" t="str">
        <f t="shared" si="25"/>
        <v/>
      </c>
    </row>
    <row r="1653" spans="1:11" ht="39.6" customHeight="1" thickTop="1">
      <c r="A1653" s="130"/>
      <c r="B1653" s="130"/>
      <c r="C1653" s="130"/>
      <c r="D1653" s="130"/>
      <c r="E1653" s="130"/>
      <c r="F1653" s="130"/>
      <c r="G1653" s="130"/>
      <c r="H1653" s="130"/>
      <c r="I1653" s="130"/>
      <c r="J1653" s="130"/>
      <c r="K1653" t="str">
        <f t="shared" si="25"/>
        <v>FALSO</v>
      </c>
    </row>
    <row r="1654" spans="1:11" ht="26.4" customHeight="1">
      <c r="A1654" s="110" t="s">
        <v>1151</v>
      </c>
      <c r="B1654" s="111" t="s">
        <v>3</v>
      </c>
      <c r="C1654" s="110" t="s">
        <v>4</v>
      </c>
      <c r="D1654" s="110" t="s">
        <v>5</v>
      </c>
      <c r="E1654" s="307" t="s">
        <v>373</v>
      </c>
      <c r="F1654" s="307"/>
      <c r="G1654" s="112" t="s">
        <v>6</v>
      </c>
      <c r="H1654" s="111" t="s">
        <v>7</v>
      </c>
      <c r="I1654" s="111" t="s">
        <v>8</v>
      </c>
      <c r="J1654" s="111" t="s">
        <v>9</v>
      </c>
      <c r="K1654" t="str">
        <f t="shared" si="25"/>
        <v/>
      </c>
    </row>
    <row r="1655" spans="1:11" ht="14.4" customHeight="1">
      <c r="A1655" s="113" t="s">
        <v>374</v>
      </c>
      <c r="B1655" s="133" t="s">
        <v>197</v>
      </c>
      <c r="C1655" s="113" t="s">
        <v>11</v>
      </c>
      <c r="D1655" s="113" t="s">
        <v>198</v>
      </c>
      <c r="E1655" s="306">
        <v>0</v>
      </c>
      <c r="F1655" s="306"/>
      <c r="G1655" s="114" t="s">
        <v>18</v>
      </c>
      <c r="H1655" s="115">
        <v>1</v>
      </c>
      <c r="I1655" s="116">
        <v>12.97</v>
      </c>
      <c r="J1655" s="116">
        <v>12.97</v>
      </c>
      <c r="K1655" t="str">
        <f t="shared" si="25"/>
        <v/>
      </c>
    </row>
    <row r="1656" spans="1:11" ht="26.4" customHeight="1">
      <c r="A1656" s="117" t="s">
        <v>375</v>
      </c>
      <c r="B1656" s="134" t="s">
        <v>646</v>
      </c>
      <c r="C1656" s="117" t="s">
        <v>11</v>
      </c>
      <c r="D1656" s="117" t="s">
        <v>647</v>
      </c>
      <c r="E1656" s="303">
        <v>0</v>
      </c>
      <c r="F1656" s="303"/>
      <c r="G1656" s="118" t="s">
        <v>397</v>
      </c>
      <c r="H1656" s="119">
        <v>0.14000000000000001</v>
      </c>
      <c r="I1656" s="120">
        <v>25.52</v>
      </c>
      <c r="J1656" s="120">
        <v>3.57</v>
      </c>
      <c r="K1656" t="str">
        <f t="shared" si="25"/>
        <v/>
      </c>
    </row>
    <row r="1657" spans="1:11" ht="14.4" customHeight="1">
      <c r="A1657" s="117" t="s">
        <v>375</v>
      </c>
      <c r="B1657" s="134" t="s">
        <v>648</v>
      </c>
      <c r="C1657" s="117" t="s">
        <v>11</v>
      </c>
      <c r="D1657" s="117" t="s">
        <v>649</v>
      </c>
      <c r="E1657" s="303">
        <v>0</v>
      </c>
      <c r="F1657" s="303"/>
      <c r="G1657" s="118" t="s">
        <v>397</v>
      </c>
      <c r="H1657" s="119">
        <v>0.14000000000000001</v>
      </c>
      <c r="I1657" s="120">
        <v>31.4</v>
      </c>
      <c r="J1657" s="120">
        <v>4.3899999999999997</v>
      </c>
      <c r="K1657" t="str">
        <f t="shared" si="25"/>
        <v/>
      </c>
    </row>
    <row r="1658" spans="1:11" ht="14.4" customHeight="1">
      <c r="A1658" s="121" t="s">
        <v>383</v>
      </c>
      <c r="B1658" s="135" t="s">
        <v>653</v>
      </c>
      <c r="C1658" s="121" t="s">
        <v>11</v>
      </c>
      <c r="D1658" s="121" t="s">
        <v>654</v>
      </c>
      <c r="E1658" s="304" t="s">
        <v>386</v>
      </c>
      <c r="F1658" s="304"/>
      <c r="G1658" s="122" t="s">
        <v>655</v>
      </c>
      <c r="H1658" s="123">
        <v>6.0999999999999999E-2</v>
      </c>
      <c r="I1658" s="124">
        <v>9.9499999999999993</v>
      </c>
      <c r="J1658" s="124">
        <v>0.6</v>
      </c>
      <c r="K1658" t="str">
        <f t="shared" si="25"/>
        <v/>
      </c>
    </row>
    <row r="1659" spans="1:11">
      <c r="A1659" s="121" t="s">
        <v>383</v>
      </c>
      <c r="B1659" s="135" t="s">
        <v>724</v>
      </c>
      <c r="C1659" s="121" t="s">
        <v>11</v>
      </c>
      <c r="D1659" s="121" t="s">
        <v>725</v>
      </c>
      <c r="E1659" s="304" t="s">
        <v>386</v>
      </c>
      <c r="F1659" s="304"/>
      <c r="G1659" s="122" t="s">
        <v>18</v>
      </c>
      <c r="H1659" s="123">
        <v>1</v>
      </c>
      <c r="I1659" s="124">
        <v>3.2</v>
      </c>
      <c r="J1659" s="124">
        <v>3.2</v>
      </c>
      <c r="K1659" t="str">
        <f t="shared" si="25"/>
        <v/>
      </c>
    </row>
    <row r="1660" spans="1:11">
      <c r="A1660" s="121" t="s">
        <v>383</v>
      </c>
      <c r="B1660" s="135" t="s">
        <v>651</v>
      </c>
      <c r="C1660" s="121" t="s">
        <v>11</v>
      </c>
      <c r="D1660" s="121" t="s">
        <v>652</v>
      </c>
      <c r="E1660" s="304" t="s">
        <v>386</v>
      </c>
      <c r="F1660" s="304"/>
      <c r="G1660" s="122" t="s">
        <v>448</v>
      </c>
      <c r="H1660" s="123">
        <v>2.1999999999999999E-2</v>
      </c>
      <c r="I1660" s="124">
        <v>55.17</v>
      </c>
      <c r="J1660" s="124">
        <v>1.21</v>
      </c>
      <c r="K1660" t="str">
        <f t="shared" si="25"/>
        <v/>
      </c>
    </row>
    <row r="1661" spans="1:11" ht="26.4">
      <c r="A1661" s="125"/>
      <c r="B1661" s="125"/>
      <c r="C1661" s="125"/>
      <c r="D1661" s="125"/>
      <c r="E1661" s="125" t="s">
        <v>982</v>
      </c>
      <c r="F1661" s="126">
        <v>5.38</v>
      </c>
      <c r="G1661" s="125" t="s">
        <v>983</v>
      </c>
      <c r="H1661" s="126">
        <v>0</v>
      </c>
      <c r="I1661" s="125" t="s">
        <v>393</v>
      </c>
      <c r="J1661" s="126">
        <v>5.38</v>
      </c>
      <c r="K1661" t="str">
        <f t="shared" si="25"/>
        <v/>
      </c>
    </row>
    <row r="1662" spans="1:11" ht="26.4">
      <c r="A1662" s="125"/>
      <c r="B1662" s="125"/>
      <c r="C1662" s="125"/>
      <c r="D1662" s="125"/>
      <c r="E1662" s="125" t="s">
        <v>984</v>
      </c>
      <c r="F1662" s="126">
        <v>3.2</v>
      </c>
      <c r="G1662" s="125"/>
      <c r="H1662" s="305" t="s">
        <v>985</v>
      </c>
      <c r="I1662" s="305"/>
      <c r="J1662" s="126">
        <v>16.170000000000002</v>
      </c>
      <c r="K1662" t="str">
        <f t="shared" si="25"/>
        <v/>
      </c>
    </row>
    <row r="1663" spans="1:11" ht="15" thickBot="1">
      <c r="A1663" s="127"/>
      <c r="B1663" s="127"/>
      <c r="C1663" s="127"/>
      <c r="D1663" s="127"/>
      <c r="E1663" s="127"/>
      <c r="F1663" s="127"/>
      <c r="G1663" s="127" t="s">
        <v>986</v>
      </c>
      <c r="H1663" s="128" t="s">
        <v>1482</v>
      </c>
      <c r="I1663" s="127" t="s">
        <v>394</v>
      </c>
      <c r="J1663" s="129">
        <v>3880.8</v>
      </c>
      <c r="K1663" t="str">
        <f t="shared" si="25"/>
        <v/>
      </c>
    </row>
    <row r="1664" spans="1:11" ht="39.6" customHeight="1" thickTop="1">
      <c r="A1664" s="130"/>
      <c r="B1664" s="130"/>
      <c r="C1664" s="130"/>
      <c r="D1664" s="130"/>
      <c r="E1664" s="130"/>
      <c r="F1664" s="130"/>
      <c r="G1664" s="130"/>
      <c r="H1664" s="130"/>
      <c r="I1664" s="130"/>
      <c r="J1664" s="130"/>
      <c r="K1664" t="str">
        <f t="shared" si="25"/>
        <v>FALSO</v>
      </c>
    </row>
    <row r="1665" spans="1:11" ht="14.4" customHeight="1">
      <c r="A1665" s="110" t="s">
        <v>1152</v>
      </c>
      <c r="B1665" s="111" t="s">
        <v>3</v>
      </c>
      <c r="C1665" s="110" t="s">
        <v>4</v>
      </c>
      <c r="D1665" s="110" t="s">
        <v>5</v>
      </c>
      <c r="E1665" s="307" t="s">
        <v>373</v>
      </c>
      <c r="F1665" s="307"/>
      <c r="G1665" s="112" t="s">
        <v>6</v>
      </c>
      <c r="H1665" s="111" t="s">
        <v>7</v>
      </c>
      <c r="I1665" s="111" t="s">
        <v>8</v>
      </c>
      <c r="J1665" s="111" t="s">
        <v>9</v>
      </c>
      <c r="K1665" t="str">
        <f t="shared" si="25"/>
        <v/>
      </c>
    </row>
    <row r="1666" spans="1:11" ht="26.4" customHeight="1">
      <c r="A1666" s="113" t="s">
        <v>374</v>
      </c>
      <c r="B1666" s="133" t="s">
        <v>199</v>
      </c>
      <c r="C1666" s="113" t="s">
        <v>11</v>
      </c>
      <c r="D1666" s="113" t="s">
        <v>200</v>
      </c>
      <c r="E1666" s="306">
        <v>0</v>
      </c>
      <c r="F1666" s="306"/>
      <c r="G1666" s="114" t="s">
        <v>18</v>
      </c>
      <c r="H1666" s="115">
        <v>1</v>
      </c>
      <c r="I1666" s="116">
        <v>20.18</v>
      </c>
      <c r="J1666" s="116">
        <v>20.18</v>
      </c>
      <c r="K1666" t="str">
        <f t="shared" si="25"/>
        <v/>
      </c>
    </row>
    <row r="1667" spans="1:11" ht="14.4" customHeight="1">
      <c r="A1667" s="117" t="s">
        <v>375</v>
      </c>
      <c r="B1667" s="134" t="s">
        <v>646</v>
      </c>
      <c r="C1667" s="117" t="s">
        <v>11</v>
      </c>
      <c r="D1667" s="117" t="s">
        <v>647</v>
      </c>
      <c r="E1667" s="303">
        <v>0</v>
      </c>
      <c r="F1667" s="303"/>
      <c r="G1667" s="118" t="s">
        <v>397</v>
      </c>
      <c r="H1667" s="119">
        <v>0.18</v>
      </c>
      <c r="I1667" s="120">
        <v>25.52</v>
      </c>
      <c r="J1667" s="120">
        <v>4.59</v>
      </c>
      <c r="K1667" t="str">
        <f t="shared" si="25"/>
        <v/>
      </c>
    </row>
    <row r="1668" spans="1:11" ht="14.4" customHeight="1">
      <c r="A1668" s="117" t="s">
        <v>375</v>
      </c>
      <c r="B1668" s="134" t="s">
        <v>648</v>
      </c>
      <c r="C1668" s="117" t="s">
        <v>11</v>
      </c>
      <c r="D1668" s="117" t="s">
        <v>649</v>
      </c>
      <c r="E1668" s="303">
        <v>0</v>
      </c>
      <c r="F1668" s="303"/>
      <c r="G1668" s="118" t="s">
        <v>397</v>
      </c>
      <c r="H1668" s="119">
        <v>0.18</v>
      </c>
      <c r="I1668" s="120">
        <v>31.4</v>
      </c>
      <c r="J1668" s="120">
        <v>5.65</v>
      </c>
      <c r="K1668" t="str">
        <f t="shared" si="25"/>
        <v/>
      </c>
    </row>
    <row r="1669" spans="1:11">
      <c r="A1669" s="121" t="s">
        <v>383</v>
      </c>
      <c r="B1669" s="135" t="s">
        <v>726</v>
      </c>
      <c r="C1669" s="121" t="s">
        <v>11</v>
      </c>
      <c r="D1669" s="121" t="s">
        <v>727</v>
      </c>
      <c r="E1669" s="304" t="s">
        <v>386</v>
      </c>
      <c r="F1669" s="304"/>
      <c r="G1669" s="122" t="s">
        <v>18</v>
      </c>
      <c r="H1669" s="123">
        <v>1</v>
      </c>
      <c r="I1669" s="124">
        <v>6.09</v>
      </c>
      <c r="J1669" s="124">
        <v>6.09</v>
      </c>
      <c r="K1669" t="str">
        <f t="shared" si="25"/>
        <v/>
      </c>
    </row>
    <row r="1670" spans="1:11">
      <c r="A1670" s="121" t="s">
        <v>383</v>
      </c>
      <c r="B1670" s="135" t="s">
        <v>653</v>
      </c>
      <c r="C1670" s="121" t="s">
        <v>11</v>
      </c>
      <c r="D1670" s="121" t="s">
        <v>654</v>
      </c>
      <c r="E1670" s="304" t="s">
        <v>386</v>
      </c>
      <c r="F1670" s="304"/>
      <c r="G1670" s="122" t="s">
        <v>655</v>
      </c>
      <c r="H1670" s="123">
        <v>0.1</v>
      </c>
      <c r="I1670" s="124">
        <v>9.9499999999999993</v>
      </c>
      <c r="J1670" s="124">
        <v>0.99</v>
      </c>
      <c r="K1670" t="str">
        <f t="shared" si="25"/>
        <v/>
      </c>
    </row>
    <row r="1671" spans="1:11">
      <c r="A1671" s="121" t="s">
        <v>383</v>
      </c>
      <c r="B1671" s="135" t="s">
        <v>651</v>
      </c>
      <c r="C1671" s="121" t="s">
        <v>11</v>
      </c>
      <c r="D1671" s="121" t="s">
        <v>652</v>
      </c>
      <c r="E1671" s="304" t="s">
        <v>386</v>
      </c>
      <c r="F1671" s="304"/>
      <c r="G1671" s="122" t="s">
        <v>448</v>
      </c>
      <c r="H1671" s="123">
        <v>5.1999999999999998E-2</v>
      </c>
      <c r="I1671" s="124">
        <v>55.17</v>
      </c>
      <c r="J1671" s="124">
        <v>2.86</v>
      </c>
      <c r="K1671" t="str">
        <f t="shared" si="25"/>
        <v/>
      </c>
    </row>
    <row r="1672" spans="1:11" ht="26.4">
      <c r="A1672" s="125"/>
      <c r="B1672" s="125"/>
      <c r="C1672" s="125"/>
      <c r="D1672" s="125"/>
      <c r="E1672" s="125" t="s">
        <v>982</v>
      </c>
      <c r="F1672" s="126">
        <v>6.92</v>
      </c>
      <c r="G1672" s="125" t="s">
        <v>983</v>
      </c>
      <c r="H1672" s="126">
        <v>0</v>
      </c>
      <c r="I1672" s="125" t="s">
        <v>393</v>
      </c>
      <c r="J1672" s="126">
        <v>6.92</v>
      </c>
      <c r="K1672" t="str">
        <f t="shared" si="25"/>
        <v/>
      </c>
    </row>
    <row r="1673" spans="1:11" ht="26.4">
      <c r="A1673" s="125"/>
      <c r="B1673" s="125"/>
      <c r="C1673" s="125"/>
      <c r="D1673" s="125"/>
      <c r="E1673" s="125" t="s">
        <v>984</v>
      </c>
      <c r="F1673" s="126">
        <v>4.9800000000000004</v>
      </c>
      <c r="G1673" s="125"/>
      <c r="H1673" s="305" t="s">
        <v>985</v>
      </c>
      <c r="I1673" s="305"/>
      <c r="J1673" s="126">
        <v>25.16</v>
      </c>
      <c r="K1673" t="str">
        <f t="shared" si="25"/>
        <v/>
      </c>
    </row>
    <row r="1674" spans="1:11" ht="15" thickBot="1">
      <c r="A1674" s="127"/>
      <c r="B1674" s="127"/>
      <c r="C1674" s="127"/>
      <c r="D1674" s="127"/>
      <c r="E1674" s="127"/>
      <c r="F1674" s="127"/>
      <c r="G1674" s="127" t="s">
        <v>986</v>
      </c>
      <c r="H1674" s="128" t="s">
        <v>1262</v>
      </c>
      <c r="I1674" s="127" t="s">
        <v>394</v>
      </c>
      <c r="J1674" s="129">
        <v>2516</v>
      </c>
      <c r="K1674" t="str">
        <f t="shared" si="25"/>
        <v/>
      </c>
    </row>
    <row r="1675" spans="1:11" ht="39.6" customHeight="1" thickTop="1">
      <c r="A1675" s="130"/>
      <c r="B1675" s="130"/>
      <c r="C1675" s="130"/>
      <c r="D1675" s="130"/>
      <c r="E1675" s="130"/>
      <c r="F1675" s="130"/>
      <c r="G1675" s="130"/>
      <c r="H1675" s="130"/>
      <c r="I1675" s="130"/>
      <c r="J1675" s="130"/>
      <c r="K1675" t="str">
        <f t="shared" si="25"/>
        <v>FALSO</v>
      </c>
    </row>
    <row r="1676" spans="1:11" ht="14.4" customHeight="1">
      <c r="A1676" s="110" t="s">
        <v>1153</v>
      </c>
      <c r="B1676" s="111" t="s">
        <v>3</v>
      </c>
      <c r="C1676" s="110" t="s">
        <v>4</v>
      </c>
      <c r="D1676" s="110" t="s">
        <v>5</v>
      </c>
      <c r="E1676" s="307" t="s">
        <v>373</v>
      </c>
      <c r="F1676" s="307"/>
      <c r="G1676" s="112" t="s">
        <v>6</v>
      </c>
      <c r="H1676" s="111" t="s">
        <v>7</v>
      </c>
      <c r="I1676" s="111" t="s">
        <v>8</v>
      </c>
      <c r="J1676" s="111" t="s">
        <v>9</v>
      </c>
      <c r="K1676" t="str">
        <f t="shared" si="25"/>
        <v/>
      </c>
    </row>
    <row r="1677" spans="1:11" ht="26.4" customHeight="1">
      <c r="A1677" s="113" t="s">
        <v>374</v>
      </c>
      <c r="B1677" s="133" t="s">
        <v>201</v>
      </c>
      <c r="C1677" s="113" t="s">
        <v>11</v>
      </c>
      <c r="D1677" s="113" t="s">
        <v>202</v>
      </c>
      <c r="E1677" s="306">
        <v>0</v>
      </c>
      <c r="F1677" s="306"/>
      <c r="G1677" s="114" t="s">
        <v>18</v>
      </c>
      <c r="H1677" s="115">
        <v>1</v>
      </c>
      <c r="I1677" s="116">
        <v>23.35</v>
      </c>
      <c r="J1677" s="116">
        <v>23.35</v>
      </c>
      <c r="K1677" t="str">
        <f t="shared" si="25"/>
        <v/>
      </c>
    </row>
    <row r="1678" spans="1:11">
      <c r="A1678" s="117" t="s">
        <v>375</v>
      </c>
      <c r="B1678" s="134" t="s">
        <v>648</v>
      </c>
      <c r="C1678" s="117" t="s">
        <v>11</v>
      </c>
      <c r="D1678" s="117" t="s">
        <v>649</v>
      </c>
      <c r="E1678" s="303">
        <v>0</v>
      </c>
      <c r="F1678" s="303"/>
      <c r="G1678" s="118" t="s">
        <v>397</v>
      </c>
      <c r="H1678" s="119">
        <v>0.23</v>
      </c>
      <c r="I1678" s="120">
        <v>31.4</v>
      </c>
      <c r="J1678" s="120">
        <v>7.22</v>
      </c>
      <c r="K1678" t="str">
        <f t="shared" si="25"/>
        <v/>
      </c>
    </row>
    <row r="1679" spans="1:11" ht="26.4">
      <c r="A1679" s="117" t="s">
        <v>375</v>
      </c>
      <c r="B1679" s="134" t="s">
        <v>646</v>
      </c>
      <c r="C1679" s="117" t="s">
        <v>11</v>
      </c>
      <c r="D1679" s="117" t="s">
        <v>647</v>
      </c>
      <c r="E1679" s="303">
        <v>0</v>
      </c>
      <c r="F1679" s="303"/>
      <c r="G1679" s="118" t="s">
        <v>397</v>
      </c>
      <c r="H1679" s="119">
        <v>0.23</v>
      </c>
      <c r="I1679" s="120">
        <v>25.52</v>
      </c>
      <c r="J1679" s="120">
        <v>5.86</v>
      </c>
      <c r="K1679" t="str">
        <f t="shared" si="25"/>
        <v/>
      </c>
    </row>
    <row r="1680" spans="1:11">
      <c r="A1680" s="121" t="s">
        <v>383</v>
      </c>
      <c r="B1680" s="135" t="s">
        <v>728</v>
      </c>
      <c r="C1680" s="121" t="s">
        <v>11</v>
      </c>
      <c r="D1680" s="121" t="s">
        <v>729</v>
      </c>
      <c r="E1680" s="304" t="s">
        <v>386</v>
      </c>
      <c r="F1680" s="304"/>
      <c r="G1680" s="122" t="s">
        <v>18</v>
      </c>
      <c r="H1680" s="123">
        <v>1</v>
      </c>
      <c r="I1680" s="124">
        <v>4.87</v>
      </c>
      <c r="J1680" s="124">
        <v>4.87</v>
      </c>
      <c r="K1680" t="str">
        <f t="shared" ref="K1680:K1743" si="26">IF(J1680=0,"FALSO","")</f>
        <v/>
      </c>
    </row>
    <row r="1681" spans="1:11">
      <c r="A1681" s="121" t="s">
        <v>383</v>
      </c>
      <c r="B1681" s="135" t="s">
        <v>653</v>
      </c>
      <c r="C1681" s="121" t="s">
        <v>11</v>
      </c>
      <c r="D1681" s="121" t="s">
        <v>654</v>
      </c>
      <c r="E1681" s="304" t="s">
        <v>386</v>
      </c>
      <c r="F1681" s="304"/>
      <c r="G1681" s="122" t="s">
        <v>655</v>
      </c>
      <c r="H1681" s="123">
        <v>0.1</v>
      </c>
      <c r="I1681" s="124">
        <v>9.9499999999999993</v>
      </c>
      <c r="J1681" s="124">
        <v>0.99</v>
      </c>
      <c r="K1681" t="str">
        <f t="shared" si="26"/>
        <v/>
      </c>
    </row>
    <row r="1682" spans="1:11">
      <c r="A1682" s="121" t="s">
        <v>383</v>
      </c>
      <c r="B1682" s="135" t="s">
        <v>651</v>
      </c>
      <c r="C1682" s="121" t="s">
        <v>11</v>
      </c>
      <c r="D1682" s="121" t="s">
        <v>652</v>
      </c>
      <c r="E1682" s="304" t="s">
        <v>386</v>
      </c>
      <c r="F1682" s="304"/>
      <c r="G1682" s="122" t="s">
        <v>448</v>
      </c>
      <c r="H1682" s="123">
        <v>0.08</v>
      </c>
      <c r="I1682" s="124">
        <v>55.17</v>
      </c>
      <c r="J1682" s="124">
        <v>4.41</v>
      </c>
      <c r="K1682" t="str">
        <f t="shared" si="26"/>
        <v/>
      </c>
    </row>
    <row r="1683" spans="1:11" ht="26.4">
      <c r="A1683" s="125"/>
      <c r="B1683" s="125"/>
      <c r="C1683" s="125"/>
      <c r="D1683" s="125"/>
      <c r="E1683" s="125" t="s">
        <v>982</v>
      </c>
      <c r="F1683" s="126">
        <v>8.85</v>
      </c>
      <c r="G1683" s="125" t="s">
        <v>983</v>
      </c>
      <c r="H1683" s="126">
        <v>0</v>
      </c>
      <c r="I1683" s="125" t="s">
        <v>393</v>
      </c>
      <c r="J1683" s="126">
        <v>8.85</v>
      </c>
      <c r="K1683" t="str">
        <f t="shared" si="26"/>
        <v/>
      </c>
    </row>
    <row r="1684" spans="1:11" ht="26.4">
      <c r="A1684" s="125"/>
      <c r="B1684" s="125"/>
      <c r="C1684" s="125"/>
      <c r="D1684" s="125"/>
      <c r="E1684" s="125" t="s">
        <v>984</v>
      </c>
      <c r="F1684" s="126">
        <v>5.76</v>
      </c>
      <c r="G1684" s="125"/>
      <c r="H1684" s="305" t="s">
        <v>985</v>
      </c>
      <c r="I1684" s="305"/>
      <c r="J1684" s="126">
        <v>29.11</v>
      </c>
      <c r="K1684" t="str">
        <f t="shared" si="26"/>
        <v/>
      </c>
    </row>
    <row r="1685" spans="1:11" ht="26.4" customHeight="1" thickBot="1">
      <c r="A1685" s="127"/>
      <c r="B1685" s="127"/>
      <c r="C1685" s="127"/>
      <c r="D1685" s="127"/>
      <c r="E1685" s="127"/>
      <c r="F1685" s="127"/>
      <c r="G1685" s="127" t="s">
        <v>986</v>
      </c>
      <c r="H1685" s="128" t="s">
        <v>1514</v>
      </c>
      <c r="I1685" s="127" t="s">
        <v>394</v>
      </c>
      <c r="J1685" s="129">
        <v>8150.8</v>
      </c>
      <c r="K1685" t="str">
        <f t="shared" si="26"/>
        <v/>
      </c>
    </row>
    <row r="1686" spans="1:11" ht="14.4" customHeight="1" thickTop="1">
      <c r="A1686" s="130"/>
      <c r="B1686" s="130"/>
      <c r="C1686" s="130"/>
      <c r="D1686" s="130"/>
      <c r="E1686" s="130"/>
      <c r="F1686" s="130"/>
      <c r="G1686" s="130"/>
      <c r="H1686" s="130"/>
      <c r="I1686" s="130"/>
      <c r="J1686" s="130"/>
      <c r="K1686" t="str">
        <f t="shared" si="26"/>
        <v>FALSO</v>
      </c>
    </row>
    <row r="1687" spans="1:11" ht="14.4" customHeight="1">
      <c r="A1687" s="110" t="s">
        <v>1154</v>
      </c>
      <c r="B1687" s="111" t="s">
        <v>3</v>
      </c>
      <c r="C1687" s="110" t="s">
        <v>4</v>
      </c>
      <c r="D1687" s="110" t="s">
        <v>5</v>
      </c>
      <c r="E1687" s="307" t="s">
        <v>373</v>
      </c>
      <c r="F1687" s="307"/>
      <c r="G1687" s="112" t="s">
        <v>6</v>
      </c>
      <c r="H1687" s="111" t="s">
        <v>7</v>
      </c>
      <c r="I1687" s="111" t="s">
        <v>8</v>
      </c>
      <c r="J1687" s="111" t="s">
        <v>9</v>
      </c>
      <c r="K1687" t="str">
        <f t="shared" si="26"/>
        <v/>
      </c>
    </row>
    <row r="1688" spans="1:11" ht="26.4" customHeight="1">
      <c r="A1688" s="113" t="s">
        <v>374</v>
      </c>
      <c r="B1688" s="133" t="s">
        <v>203</v>
      </c>
      <c r="C1688" s="113" t="s">
        <v>14</v>
      </c>
      <c r="D1688" s="113" t="s">
        <v>204</v>
      </c>
      <c r="E1688" s="306" t="s">
        <v>1508</v>
      </c>
      <c r="F1688" s="306"/>
      <c r="G1688" s="114" t="s">
        <v>77</v>
      </c>
      <c r="H1688" s="115">
        <v>1</v>
      </c>
      <c r="I1688" s="116">
        <v>45.18</v>
      </c>
      <c r="J1688" s="116">
        <v>45.18</v>
      </c>
      <c r="K1688" t="str">
        <f t="shared" si="26"/>
        <v/>
      </c>
    </row>
    <row r="1689" spans="1:11" ht="14.4" customHeight="1">
      <c r="A1689" s="117" t="s">
        <v>375</v>
      </c>
      <c r="B1689" s="134" t="s">
        <v>606</v>
      </c>
      <c r="C1689" s="117" t="s">
        <v>14</v>
      </c>
      <c r="D1689" s="117" t="s">
        <v>607</v>
      </c>
      <c r="E1689" s="303" t="s">
        <v>1365</v>
      </c>
      <c r="F1689" s="303"/>
      <c r="G1689" s="118" t="s">
        <v>378</v>
      </c>
      <c r="H1689" s="119">
        <v>0.23250000000000001</v>
      </c>
      <c r="I1689" s="120">
        <v>23.38</v>
      </c>
      <c r="J1689" s="120">
        <v>5.43</v>
      </c>
      <c r="K1689" t="str">
        <f t="shared" si="26"/>
        <v/>
      </c>
    </row>
    <row r="1690" spans="1:11" ht="14.4" customHeight="1">
      <c r="A1690" s="117" t="s">
        <v>375</v>
      </c>
      <c r="B1690" s="134" t="s">
        <v>608</v>
      </c>
      <c r="C1690" s="117" t="s">
        <v>14</v>
      </c>
      <c r="D1690" s="117" t="s">
        <v>609</v>
      </c>
      <c r="E1690" s="303" t="s">
        <v>1365</v>
      </c>
      <c r="F1690" s="303"/>
      <c r="G1690" s="118" t="s">
        <v>378</v>
      </c>
      <c r="H1690" s="119">
        <v>0.23250000000000001</v>
      </c>
      <c r="I1690" s="120">
        <v>27.8</v>
      </c>
      <c r="J1690" s="120">
        <v>6.46</v>
      </c>
      <c r="K1690" t="str">
        <f t="shared" si="26"/>
        <v/>
      </c>
    </row>
    <row r="1691" spans="1:11" ht="26.4">
      <c r="A1691" s="121" t="s">
        <v>383</v>
      </c>
      <c r="B1691" s="135" t="s">
        <v>730</v>
      </c>
      <c r="C1691" s="121" t="s">
        <v>14</v>
      </c>
      <c r="D1691" s="121" t="s">
        <v>731</v>
      </c>
      <c r="E1691" s="304" t="s">
        <v>386</v>
      </c>
      <c r="F1691" s="304"/>
      <c r="G1691" s="122" t="s">
        <v>77</v>
      </c>
      <c r="H1691" s="123">
        <v>1</v>
      </c>
      <c r="I1691" s="124">
        <v>17.690000000000001</v>
      </c>
      <c r="J1691" s="124">
        <v>17.690000000000001</v>
      </c>
      <c r="K1691" t="str">
        <f t="shared" si="26"/>
        <v/>
      </c>
    </row>
    <row r="1692" spans="1:11">
      <c r="A1692" s="121" t="s">
        <v>383</v>
      </c>
      <c r="B1692" s="135" t="s">
        <v>698</v>
      </c>
      <c r="C1692" s="121" t="s">
        <v>14</v>
      </c>
      <c r="D1692" s="121" t="s">
        <v>699</v>
      </c>
      <c r="E1692" s="304" t="s">
        <v>386</v>
      </c>
      <c r="F1692" s="304"/>
      <c r="G1692" s="122" t="s">
        <v>77</v>
      </c>
      <c r="H1692" s="123">
        <v>1</v>
      </c>
      <c r="I1692" s="124">
        <v>2.57</v>
      </c>
      <c r="J1692" s="124">
        <v>2.57</v>
      </c>
      <c r="K1692" t="str">
        <f t="shared" si="26"/>
        <v/>
      </c>
    </row>
    <row r="1693" spans="1:11" ht="26.4">
      <c r="A1693" s="121" t="s">
        <v>383</v>
      </c>
      <c r="B1693" s="135" t="s">
        <v>696</v>
      </c>
      <c r="C1693" s="121" t="s">
        <v>14</v>
      </c>
      <c r="D1693" s="121" t="s">
        <v>697</v>
      </c>
      <c r="E1693" s="304" t="s">
        <v>386</v>
      </c>
      <c r="F1693" s="304"/>
      <c r="G1693" s="122" t="s">
        <v>77</v>
      </c>
      <c r="H1693" s="123">
        <v>0.14000000000000001</v>
      </c>
      <c r="I1693" s="124">
        <v>28.13</v>
      </c>
      <c r="J1693" s="124">
        <v>3.93</v>
      </c>
      <c r="K1693" t="str">
        <f t="shared" si="26"/>
        <v/>
      </c>
    </row>
    <row r="1694" spans="1:11">
      <c r="A1694" s="121" t="s">
        <v>383</v>
      </c>
      <c r="B1694" s="135" t="s">
        <v>706</v>
      </c>
      <c r="C1694" s="121" t="s">
        <v>14</v>
      </c>
      <c r="D1694" s="121" t="s">
        <v>707</v>
      </c>
      <c r="E1694" s="304" t="s">
        <v>386</v>
      </c>
      <c r="F1694" s="304"/>
      <c r="G1694" s="122" t="s">
        <v>77</v>
      </c>
      <c r="H1694" s="123">
        <v>2</v>
      </c>
      <c r="I1694" s="124">
        <v>4.55</v>
      </c>
      <c r="J1694" s="124">
        <v>9.1</v>
      </c>
      <c r="K1694" t="str">
        <f t="shared" si="26"/>
        <v/>
      </c>
    </row>
    <row r="1695" spans="1:11" ht="26.4" customHeight="1">
      <c r="A1695" s="125"/>
      <c r="B1695" s="125"/>
      <c r="C1695" s="125"/>
      <c r="D1695" s="125"/>
      <c r="E1695" s="125" t="s">
        <v>982</v>
      </c>
      <c r="F1695" s="126">
        <v>7.61</v>
      </c>
      <c r="G1695" s="125" t="s">
        <v>983</v>
      </c>
      <c r="H1695" s="126">
        <v>0</v>
      </c>
      <c r="I1695" s="125" t="s">
        <v>393</v>
      </c>
      <c r="J1695" s="126">
        <v>7.61</v>
      </c>
      <c r="K1695" t="str">
        <f t="shared" si="26"/>
        <v/>
      </c>
    </row>
    <row r="1696" spans="1:11" ht="14.4" customHeight="1">
      <c r="A1696" s="125"/>
      <c r="B1696" s="125"/>
      <c r="C1696" s="125"/>
      <c r="D1696" s="125"/>
      <c r="E1696" s="125" t="s">
        <v>984</v>
      </c>
      <c r="F1696" s="126">
        <v>11.14</v>
      </c>
      <c r="G1696" s="125"/>
      <c r="H1696" s="305" t="s">
        <v>985</v>
      </c>
      <c r="I1696" s="305"/>
      <c r="J1696" s="126">
        <v>56.32</v>
      </c>
      <c r="K1696" t="str">
        <f t="shared" si="26"/>
        <v/>
      </c>
    </row>
    <row r="1697" spans="1:11" ht="14.4" customHeight="1" thickBot="1">
      <c r="A1697" s="127"/>
      <c r="B1697" s="127"/>
      <c r="C1697" s="127"/>
      <c r="D1697" s="127"/>
      <c r="E1697" s="127"/>
      <c r="F1697" s="127"/>
      <c r="G1697" s="127" t="s">
        <v>986</v>
      </c>
      <c r="H1697" s="128" t="s">
        <v>1504</v>
      </c>
      <c r="I1697" s="127" t="s">
        <v>394</v>
      </c>
      <c r="J1697" s="129">
        <v>1126.4000000000001</v>
      </c>
      <c r="K1697" t="str">
        <f t="shared" si="26"/>
        <v/>
      </c>
    </row>
    <row r="1698" spans="1:11" ht="15" thickTop="1">
      <c r="A1698" s="130"/>
      <c r="B1698" s="130"/>
      <c r="C1698" s="130"/>
      <c r="D1698" s="130"/>
      <c r="E1698" s="130"/>
      <c r="F1698" s="130"/>
      <c r="G1698" s="130"/>
      <c r="H1698" s="130"/>
      <c r="I1698" s="130"/>
      <c r="J1698" s="130"/>
      <c r="K1698" t="str">
        <f t="shared" si="26"/>
        <v>FALSO</v>
      </c>
    </row>
    <row r="1699" spans="1:11" ht="39.6" customHeight="1">
      <c r="A1699" s="110" t="s">
        <v>1155</v>
      </c>
      <c r="B1699" s="111" t="s">
        <v>3</v>
      </c>
      <c r="C1699" s="110" t="s">
        <v>4</v>
      </c>
      <c r="D1699" s="110" t="s">
        <v>5</v>
      </c>
      <c r="E1699" s="307" t="s">
        <v>373</v>
      </c>
      <c r="F1699" s="307"/>
      <c r="G1699" s="112" t="s">
        <v>6</v>
      </c>
      <c r="H1699" s="111" t="s">
        <v>7</v>
      </c>
      <c r="I1699" s="111" t="s">
        <v>8</v>
      </c>
      <c r="J1699" s="111" t="s">
        <v>9</v>
      </c>
      <c r="K1699" t="str">
        <f t="shared" si="26"/>
        <v/>
      </c>
    </row>
    <row r="1700" spans="1:11" ht="26.4" customHeight="1">
      <c r="A1700" s="113" t="s">
        <v>374</v>
      </c>
      <c r="B1700" s="133" t="s">
        <v>205</v>
      </c>
      <c r="C1700" s="113" t="s">
        <v>11</v>
      </c>
      <c r="D1700" s="113" t="s">
        <v>206</v>
      </c>
      <c r="E1700" s="306">
        <v>0</v>
      </c>
      <c r="F1700" s="306"/>
      <c r="G1700" s="114" t="s">
        <v>18</v>
      </c>
      <c r="H1700" s="115">
        <v>1</v>
      </c>
      <c r="I1700" s="116">
        <v>30.19</v>
      </c>
      <c r="J1700" s="116">
        <v>30.19</v>
      </c>
      <c r="K1700" t="str">
        <f t="shared" si="26"/>
        <v/>
      </c>
    </row>
    <row r="1701" spans="1:11" ht="14.4" customHeight="1">
      <c r="A1701" s="117" t="s">
        <v>375</v>
      </c>
      <c r="B1701" s="134" t="s">
        <v>648</v>
      </c>
      <c r="C1701" s="117" t="s">
        <v>11</v>
      </c>
      <c r="D1701" s="117" t="s">
        <v>649</v>
      </c>
      <c r="E1701" s="303">
        <v>0</v>
      </c>
      <c r="F1701" s="303"/>
      <c r="G1701" s="118" t="s">
        <v>397</v>
      </c>
      <c r="H1701" s="119">
        <v>0.36</v>
      </c>
      <c r="I1701" s="120">
        <v>31.4</v>
      </c>
      <c r="J1701" s="120">
        <v>11.3</v>
      </c>
      <c r="K1701" t="str">
        <f t="shared" si="26"/>
        <v/>
      </c>
    </row>
    <row r="1702" spans="1:11" ht="26.4">
      <c r="A1702" s="117" t="s">
        <v>375</v>
      </c>
      <c r="B1702" s="134" t="s">
        <v>646</v>
      </c>
      <c r="C1702" s="117" t="s">
        <v>11</v>
      </c>
      <c r="D1702" s="117" t="s">
        <v>647</v>
      </c>
      <c r="E1702" s="303">
        <v>0</v>
      </c>
      <c r="F1702" s="303"/>
      <c r="G1702" s="118" t="s">
        <v>397</v>
      </c>
      <c r="H1702" s="119">
        <v>0.36</v>
      </c>
      <c r="I1702" s="120">
        <v>25.52</v>
      </c>
      <c r="J1702" s="120">
        <v>9.18</v>
      </c>
      <c r="K1702" t="str">
        <f t="shared" si="26"/>
        <v/>
      </c>
    </row>
    <row r="1703" spans="1:11">
      <c r="A1703" s="121" t="s">
        <v>383</v>
      </c>
      <c r="B1703" s="135" t="s">
        <v>732</v>
      </c>
      <c r="C1703" s="121" t="s">
        <v>11</v>
      </c>
      <c r="D1703" s="121" t="s">
        <v>733</v>
      </c>
      <c r="E1703" s="304" t="s">
        <v>386</v>
      </c>
      <c r="F1703" s="304"/>
      <c r="G1703" s="122" t="s">
        <v>18</v>
      </c>
      <c r="H1703" s="123">
        <v>1</v>
      </c>
      <c r="I1703" s="124">
        <v>6.68</v>
      </c>
      <c r="J1703" s="124">
        <v>6.68</v>
      </c>
      <c r="K1703" t="str">
        <f t="shared" si="26"/>
        <v/>
      </c>
    </row>
    <row r="1704" spans="1:11">
      <c r="A1704" s="121" t="s">
        <v>383</v>
      </c>
      <c r="B1704" s="135" t="s">
        <v>653</v>
      </c>
      <c r="C1704" s="121" t="s">
        <v>11</v>
      </c>
      <c r="D1704" s="121" t="s">
        <v>654</v>
      </c>
      <c r="E1704" s="304" t="s">
        <v>386</v>
      </c>
      <c r="F1704" s="304"/>
      <c r="G1704" s="122" t="s">
        <v>655</v>
      </c>
      <c r="H1704" s="123">
        <v>0.1</v>
      </c>
      <c r="I1704" s="124">
        <v>9.9499999999999993</v>
      </c>
      <c r="J1704" s="124">
        <v>0.99</v>
      </c>
      <c r="K1704" t="str">
        <f t="shared" si="26"/>
        <v/>
      </c>
    </row>
    <row r="1705" spans="1:11" ht="26.4" customHeight="1">
      <c r="A1705" s="121" t="s">
        <v>383</v>
      </c>
      <c r="B1705" s="135" t="s">
        <v>651</v>
      </c>
      <c r="C1705" s="121" t="s">
        <v>11</v>
      </c>
      <c r="D1705" s="121" t="s">
        <v>652</v>
      </c>
      <c r="E1705" s="304" t="s">
        <v>386</v>
      </c>
      <c r="F1705" s="304"/>
      <c r="G1705" s="122" t="s">
        <v>448</v>
      </c>
      <c r="H1705" s="123">
        <v>3.6999999999999998E-2</v>
      </c>
      <c r="I1705" s="124">
        <v>55.17</v>
      </c>
      <c r="J1705" s="124">
        <v>2.04</v>
      </c>
      <c r="K1705" t="str">
        <f t="shared" si="26"/>
        <v/>
      </c>
    </row>
    <row r="1706" spans="1:11" ht="14.4" customHeight="1">
      <c r="A1706" s="125"/>
      <c r="B1706" s="125"/>
      <c r="C1706" s="125"/>
      <c r="D1706" s="125"/>
      <c r="E1706" s="125" t="s">
        <v>982</v>
      </c>
      <c r="F1706" s="126">
        <v>13.86</v>
      </c>
      <c r="G1706" s="125" t="s">
        <v>983</v>
      </c>
      <c r="H1706" s="126">
        <v>0</v>
      </c>
      <c r="I1706" s="125" t="s">
        <v>393</v>
      </c>
      <c r="J1706" s="126">
        <v>13.86</v>
      </c>
      <c r="K1706" t="str">
        <f t="shared" si="26"/>
        <v/>
      </c>
    </row>
    <row r="1707" spans="1:11" ht="14.4" customHeight="1">
      <c r="A1707" s="125"/>
      <c r="B1707" s="125"/>
      <c r="C1707" s="125"/>
      <c r="D1707" s="125"/>
      <c r="E1707" s="125" t="s">
        <v>984</v>
      </c>
      <c r="F1707" s="126">
        <v>7.44</v>
      </c>
      <c r="G1707" s="125"/>
      <c r="H1707" s="305" t="s">
        <v>985</v>
      </c>
      <c r="I1707" s="305"/>
      <c r="J1707" s="126">
        <v>37.630000000000003</v>
      </c>
      <c r="K1707" t="str">
        <f t="shared" si="26"/>
        <v/>
      </c>
    </row>
    <row r="1708" spans="1:11" ht="15" thickBot="1">
      <c r="A1708" s="127"/>
      <c r="B1708" s="127"/>
      <c r="C1708" s="127"/>
      <c r="D1708" s="127"/>
      <c r="E1708" s="127"/>
      <c r="F1708" s="127"/>
      <c r="G1708" s="127" t="s">
        <v>986</v>
      </c>
      <c r="H1708" s="128" t="s">
        <v>1504</v>
      </c>
      <c r="I1708" s="127" t="s">
        <v>394</v>
      </c>
      <c r="J1708" s="129">
        <v>752.6</v>
      </c>
      <c r="K1708" t="str">
        <f t="shared" si="26"/>
        <v/>
      </c>
    </row>
    <row r="1709" spans="1:11" ht="39.6" customHeight="1" thickTop="1">
      <c r="A1709" s="130"/>
      <c r="B1709" s="130"/>
      <c r="C1709" s="130"/>
      <c r="D1709" s="130"/>
      <c r="E1709" s="130"/>
      <c r="F1709" s="130"/>
      <c r="G1709" s="130"/>
      <c r="H1709" s="130"/>
      <c r="I1709" s="130"/>
      <c r="J1709" s="130"/>
      <c r="K1709" t="str">
        <f t="shared" si="26"/>
        <v>FALSO</v>
      </c>
    </row>
    <row r="1710" spans="1:11" ht="26.4" customHeight="1">
      <c r="A1710" s="110" t="s">
        <v>1156</v>
      </c>
      <c r="B1710" s="111" t="s">
        <v>3</v>
      </c>
      <c r="C1710" s="110" t="s">
        <v>4</v>
      </c>
      <c r="D1710" s="110" t="s">
        <v>5</v>
      </c>
      <c r="E1710" s="307" t="s">
        <v>373</v>
      </c>
      <c r="F1710" s="307"/>
      <c r="G1710" s="112" t="s">
        <v>6</v>
      </c>
      <c r="H1710" s="111" t="s">
        <v>7</v>
      </c>
      <c r="I1710" s="111" t="s">
        <v>8</v>
      </c>
      <c r="J1710" s="111" t="s">
        <v>9</v>
      </c>
      <c r="K1710" t="str">
        <f t="shared" si="26"/>
        <v/>
      </c>
    </row>
    <row r="1711" spans="1:11" ht="14.4" customHeight="1">
      <c r="A1711" s="113" t="s">
        <v>374</v>
      </c>
      <c r="B1711" s="133" t="s">
        <v>207</v>
      </c>
      <c r="C1711" s="113" t="s">
        <v>14</v>
      </c>
      <c r="D1711" s="113" t="s">
        <v>208</v>
      </c>
      <c r="E1711" s="306" t="s">
        <v>1515</v>
      </c>
      <c r="F1711" s="306"/>
      <c r="G1711" s="114" t="s">
        <v>77</v>
      </c>
      <c r="H1711" s="115">
        <v>1</v>
      </c>
      <c r="I1711" s="116">
        <v>711.99</v>
      </c>
      <c r="J1711" s="116">
        <v>711.99</v>
      </c>
      <c r="K1711" t="str">
        <f t="shared" si="26"/>
        <v/>
      </c>
    </row>
    <row r="1712" spans="1:11" ht="39.6">
      <c r="A1712" s="117" t="s">
        <v>375</v>
      </c>
      <c r="B1712" s="134" t="s">
        <v>738</v>
      </c>
      <c r="C1712" s="117" t="s">
        <v>14</v>
      </c>
      <c r="D1712" s="117" t="s">
        <v>739</v>
      </c>
      <c r="E1712" s="303" t="s">
        <v>1429</v>
      </c>
      <c r="F1712" s="303"/>
      <c r="G1712" s="118" t="s">
        <v>21</v>
      </c>
      <c r="H1712" s="119">
        <v>1.95E-2</v>
      </c>
      <c r="I1712" s="120">
        <v>642.41999999999996</v>
      </c>
      <c r="J1712" s="120">
        <v>12.52</v>
      </c>
      <c r="K1712" t="str">
        <f t="shared" si="26"/>
        <v/>
      </c>
    </row>
    <row r="1713" spans="1:11" ht="39.6">
      <c r="A1713" s="117" t="s">
        <v>375</v>
      </c>
      <c r="B1713" s="134" t="s">
        <v>734</v>
      </c>
      <c r="C1713" s="117" t="s">
        <v>14</v>
      </c>
      <c r="D1713" s="117" t="s">
        <v>735</v>
      </c>
      <c r="E1713" s="303" t="s">
        <v>1429</v>
      </c>
      <c r="F1713" s="303"/>
      <c r="G1713" s="118" t="s">
        <v>21</v>
      </c>
      <c r="H1713" s="119">
        <v>0.14560000000000001</v>
      </c>
      <c r="I1713" s="120">
        <v>953.34</v>
      </c>
      <c r="J1713" s="120">
        <v>138.80000000000001</v>
      </c>
      <c r="K1713" t="str">
        <f t="shared" si="26"/>
        <v/>
      </c>
    </row>
    <row r="1714" spans="1:11" ht="26.4" customHeight="1">
      <c r="A1714" s="117" t="s">
        <v>375</v>
      </c>
      <c r="B1714" s="134" t="s">
        <v>744</v>
      </c>
      <c r="C1714" s="117" t="s">
        <v>14</v>
      </c>
      <c r="D1714" s="117" t="s">
        <v>745</v>
      </c>
      <c r="E1714" s="303" t="s">
        <v>1516</v>
      </c>
      <c r="F1714" s="303"/>
      <c r="G1714" s="118" t="s">
        <v>21</v>
      </c>
      <c r="H1714" s="119">
        <v>1.12E-2</v>
      </c>
      <c r="I1714" s="120">
        <v>3738.72</v>
      </c>
      <c r="J1714" s="120">
        <v>41.87</v>
      </c>
      <c r="K1714" t="str">
        <f t="shared" si="26"/>
        <v/>
      </c>
    </row>
    <row r="1715" spans="1:11" ht="39.6" customHeight="1">
      <c r="A1715" s="117" t="s">
        <v>375</v>
      </c>
      <c r="B1715" s="134" t="s">
        <v>418</v>
      </c>
      <c r="C1715" s="117" t="s">
        <v>14</v>
      </c>
      <c r="D1715" s="117" t="s">
        <v>419</v>
      </c>
      <c r="E1715" s="303" t="s">
        <v>1365</v>
      </c>
      <c r="F1715" s="303"/>
      <c r="G1715" s="118" t="s">
        <v>378</v>
      </c>
      <c r="H1715" s="119">
        <v>6.5499000000000001</v>
      </c>
      <c r="I1715" s="120">
        <v>28.51</v>
      </c>
      <c r="J1715" s="120">
        <v>186.73</v>
      </c>
      <c r="K1715" t="str">
        <f t="shared" si="26"/>
        <v/>
      </c>
    </row>
    <row r="1716" spans="1:11" ht="14.4" customHeight="1">
      <c r="A1716" s="117" t="s">
        <v>375</v>
      </c>
      <c r="B1716" s="134" t="s">
        <v>740</v>
      </c>
      <c r="C1716" s="117" t="s">
        <v>14</v>
      </c>
      <c r="D1716" s="117" t="s">
        <v>741</v>
      </c>
      <c r="E1716" s="303" t="s">
        <v>1426</v>
      </c>
      <c r="F1716" s="303"/>
      <c r="G1716" s="118" t="s">
        <v>21</v>
      </c>
      <c r="H1716" s="119">
        <v>5.0200000000000002E-2</v>
      </c>
      <c r="I1716" s="120">
        <v>704.71</v>
      </c>
      <c r="J1716" s="120">
        <v>35.369999999999997</v>
      </c>
      <c r="K1716" t="str">
        <f t="shared" si="26"/>
        <v/>
      </c>
    </row>
    <row r="1717" spans="1:11" ht="26.4" customHeight="1">
      <c r="A1717" s="117" t="s">
        <v>375</v>
      </c>
      <c r="B1717" s="134" t="s">
        <v>736</v>
      </c>
      <c r="C1717" s="117" t="s">
        <v>14</v>
      </c>
      <c r="D1717" s="117" t="s">
        <v>737</v>
      </c>
      <c r="E1717" s="303" t="s">
        <v>1516</v>
      </c>
      <c r="F1717" s="303"/>
      <c r="G1717" s="118" t="s">
        <v>21</v>
      </c>
      <c r="H1717" s="119">
        <v>1.6799999999999999E-2</v>
      </c>
      <c r="I1717" s="120">
        <v>3327.63</v>
      </c>
      <c r="J1717" s="120">
        <v>55.9</v>
      </c>
      <c r="K1717" t="str">
        <f t="shared" si="26"/>
        <v/>
      </c>
    </row>
    <row r="1718" spans="1:11" ht="14.4" customHeight="1">
      <c r="A1718" s="117" t="s">
        <v>375</v>
      </c>
      <c r="B1718" s="134" t="s">
        <v>381</v>
      </c>
      <c r="C1718" s="117" t="s">
        <v>14</v>
      </c>
      <c r="D1718" s="117" t="s">
        <v>382</v>
      </c>
      <c r="E1718" s="303" t="s">
        <v>1365</v>
      </c>
      <c r="F1718" s="303"/>
      <c r="G1718" s="118" t="s">
        <v>378</v>
      </c>
      <c r="H1718" s="119">
        <v>5.1463000000000001</v>
      </c>
      <c r="I1718" s="120">
        <v>23.48</v>
      </c>
      <c r="J1718" s="120">
        <v>120.83</v>
      </c>
      <c r="K1718" t="str">
        <f t="shared" si="26"/>
        <v/>
      </c>
    </row>
    <row r="1719" spans="1:11" ht="26.4" customHeight="1">
      <c r="A1719" s="117" t="s">
        <v>375</v>
      </c>
      <c r="B1719" s="134" t="s">
        <v>742</v>
      </c>
      <c r="C1719" s="117" t="s">
        <v>14</v>
      </c>
      <c r="D1719" s="117" t="s">
        <v>743</v>
      </c>
      <c r="E1719" s="303" t="s">
        <v>1517</v>
      </c>
      <c r="F1719" s="303"/>
      <c r="G1719" s="118" t="s">
        <v>12</v>
      </c>
      <c r="H1719" s="119">
        <v>0.7</v>
      </c>
      <c r="I1719" s="120">
        <v>6.72</v>
      </c>
      <c r="J1719" s="120">
        <v>4.7</v>
      </c>
      <c r="K1719" t="str">
        <f t="shared" si="26"/>
        <v/>
      </c>
    </row>
    <row r="1720" spans="1:11">
      <c r="A1720" s="121" t="s">
        <v>383</v>
      </c>
      <c r="B1720" s="135" t="s">
        <v>391</v>
      </c>
      <c r="C1720" s="121" t="s">
        <v>14</v>
      </c>
      <c r="D1720" s="121" t="s">
        <v>392</v>
      </c>
      <c r="E1720" s="304" t="s">
        <v>386</v>
      </c>
      <c r="F1720" s="304"/>
      <c r="G1720" s="122" t="s">
        <v>22</v>
      </c>
      <c r="H1720" s="123">
        <v>9.4000000000000004E-3</v>
      </c>
      <c r="I1720" s="124">
        <v>17.34</v>
      </c>
      <c r="J1720" s="124">
        <v>0.16</v>
      </c>
      <c r="K1720" t="str">
        <f t="shared" si="26"/>
        <v/>
      </c>
    </row>
    <row r="1721" spans="1:11" ht="26.4">
      <c r="A1721" s="121" t="s">
        <v>383</v>
      </c>
      <c r="B1721" s="135" t="s">
        <v>453</v>
      </c>
      <c r="C1721" s="121" t="s">
        <v>14</v>
      </c>
      <c r="D1721" s="121" t="s">
        <v>454</v>
      </c>
      <c r="E1721" s="304" t="s">
        <v>386</v>
      </c>
      <c r="F1721" s="304"/>
      <c r="G1721" s="122" t="s">
        <v>16</v>
      </c>
      <c r="H1721" s="123">
        <v>8.8800000000000004E-2</v>
      </c>
      <c r="I1721" s="124">
        <v>11.28</v>
      </c>
      <c r="J1721" s="124">
        <v>1</v>
      </c>
      <c r="K1721" t="str">
        <f t="shared" si="26"/>
        <v/>
      </c>
    </row>
    <row r="1722" spans="1:11" ht="40.200000000000003" customHeight="1">
      <c r="A1722" s="121" t="s">
        <v>383</v>
      </c>
      <c r="B1722" s="135" t="s">
        <v>451</v>
      </c>
      <c r="C1722" s="121" t="s">
        <v>14</v>
      </c>
      <c r="D1722" s="121" t="s">
        <v>452</v>
      </c>
      <c r="E1722" s="304" t="s">
        <v>386</v>
      </c>
      <c r="F1722" s="304"/>
      <c r="G1722" s="122" t="s">
        <v>16</v>
      </c>
      <c r="H1722" s="123">
        <v>0.1056</v>
      </c>
      <c r="I1722" s="124">
        <v>3.95</v>
      </c>
      <c r="J1722" s="124">
        <v>0.41</v>
      </c>
      <c r="K1722" t="str">
        <f t="shared" si="26"/>
        <v/>
      </c>
    </row>
    <row r="1723" spans="1:11" ht="40.200000000000003" customHeight="1">
      <c r="A1723" s="121" t="s">
        <v>383</v>
      </c>
      <c r="B1723" s="135" t="s">
        <v>474</v>
      </c>
      <c r="C1723" s="121" t="s">
        <v>14</v>
      </c>
      <c r="D1723" s="121" t="s">
        <v>475</v>
      </c>
      <c r="E1723" s="304" t="s">
        <v>386</v>
      </c>
      <c r="F1723" s="304"/>
      <c r="G1723" s="122" t="s">
        <v>16</v>
      </c>
      <c r="H1723" s="123">
        <v>0.33119999999999999</v>
      </c>
      <c r="I1723" s="124">
        <v>18.71</v>
      </c>
      <c r="J1723" s="124">
        <v>6.19</v>
      </c>
      <c r="K1723" t="str">
        <f t="shared" si="26"/>
        <v/>
      </c>
    </row>
    <row r="1724" spans="1:11" ht="14.4" customHeight="1">
      <c r="A1724" s="121" t="s">
        <v>383</v>
      </c>
      <c r="B1724" s="135" t="s">
        <v>446</v>
      </c>
      <c r="C1724" s="121" t="s">
        <v>14</v>
      </c>
      <c r="D1724" s="121" t="s">
        <v>447</v>
      </c>
      <c r="E1724" s="304" t="s">
        <v>386</v>
      </c>
      <c r="F1724" s="304"/>
      <c r="G1724" s="122" t="s">
        <v>448</v>
      </c>
      <c r="H1724" s="123">
        <v>4.1000000000000003E-3</v>
      </c>
      <c r="I1724" s="124">
        <v>7.96</v>
      </c>
      <c r="J1724" s="124">
        <v>0.03</v>
      </c>
      <c r="K1724" t="str">
        <f t="shared" si="26"/>
        <v/>
      </c>
    </row>
    <row r="1725" spans="1:11" ht="26.4" customHeight="1">
      <c r="A1725" s="121" t="s">
        <v>383</v>
      </c>
      <c r="B1725" s="135" t="s">
        <v>746</v>
      </c>
      <c r="C1725" s="121" t="s">
        <v>14</v>
      </c>
      <c r="D1725" s="121" t="s">
        <v>747</v>
      </c>
      <c r="E1725" s="304" t="s">
        <v>386</v>
      </c>
      <c r="F1725" s="304"/>
      <c r="G1725" s="122" t="s">
        <v>77</v>
      </c>
      <c r="H1725" s="123">
        <v>165.35769999999999</v>
      </c>
      <c r="I1725" s="124">
        <v>0.65</v>
      </c>
      <c r="J1725" s="124">
        <v>107.48</v>
      </c>
      <c r="K1725" t="str">
        <f t="shared" si="26"/>
        <v/>
      </c>
    </row>
    <row r="1726" spans="1:11" ht="26.4" customHeight="1">
      <c r="A1726" s="125"/>
      <c r="B1726" s="125"/>
      <c r="C1726" s="125"/>
      <c r="D1726" s="125"/>
      <c r="E1726" s="125" t="s">
        <v>982</v>
      </c>
      <c r="F1726" s="126">
        <v>247.08</v>
      </c>
      <c r="G1726" s="125" t="s">
        <v>983</v>
      </c>
      <c r="H1726" s="126">
        <v>0</v>
      </c>
      <c r="I1726" s="125" t="s">
        <v>393</v>
      </c>
      <c r="J1726" s="126">
        <v>247.08</v>
      </c>
      <c r="K1726" t="str">
        <f t="shared" si="26"/>
        <v/>
      </c>
    </row>
    <row r="1727" spans="1:11" ht="39.6" customHeight="1">
      <c r="A1727" s="125"/>
      <c r="B1727" s="125"/>
      <c r="C1727" s="125"/>
      <c r="D1727" s="125"/>
      <c r="E1727" s="125" t="s">
        <v>984</v>
      </c>
      <c r="F1727" s="126">
        <v>175.58</v>
      </c>
      <c r="G1727" s="125"/>
      <c r="H1727" s="305" t="s">
        <v>985</v>
      </c>
      <c r="I1727" s="305"/>
      <c r="J1727" s="126">
        <v>887.57</v>
      </c>
      <c r="K1727" t="str">
        <f t="shared" si="26"/>
        <v/>
      </c>
    </row>
    <row r="1728" spans="1:11" ht="14.4" customHeight="1" thickBot="1">
      <c r="A1728" s="127"/>
      <c r="B1728" s="127"/>
      <c r="C1728" s="127"/>
      <c r="D1728" s="127"/>
      <c r="E1728" s="127"/>
      <c r="F1728" s="127"/>
      <c r="G1728" s="127" t="s">
        <v>986</v>
      </c>
      <c r="H1728" s="128" t="s">
        <v>1504</v>
      </c>
      <c r="I1728" s="127" t="s">
        <v>394</v>
      </c>
      <c r="J1728" s="129">
        <v>17751.400000000001</v>
      </c>
      <c r="K1728" t="str">
        <f t="shared" si="26"/>
        <v/>
      </c>
    </row>
    <row r="1729" spans="1:11" ht="39.6" customHeight="1" thickTop="1">
      <c r="A1729" s="130"/>
      <c r="B1729" s="130"/>
      <c r="C1729" s="130"/>
      <c r="D1729" s="130"/>
      <c r="E1729" s="130"/>
      <c r="F1729" s="130"/>
      <c r="G1729" s="130"/>
      <c r="H1729" s="130"/>
      <c r="I1729" s="130"/>
      <c r="J1729" s="130"/>
      <c r="K1729" t="str">
        <f t="shared" si="26"/>
        <v>FALSO</v>
      </c>
    </row>
    <row r="1730" spans="1:11" ht="27" customHeight="1">
      <c r="A1730" s="110" t="s">
        <v>1157</v>
      </c>
      <c r="B1730" s="111" t="s">
        <v>3</v>
      </c>
      <c r="C1730" s="110" t="s">
        <v>4</v>
      </c>
      <c r="D1730" s="110" t="s">
        <v>5</v>
      </c>
      <c r="E1730" s="307" t="s">
        <v>373</v>
      </c>
      <c r="F1730" s="307"/>
      <c r="G1730" s="112" t="s">
        <v>6</v>
      </c>
      <c r="H1730" s="111" t="s">
        <v>7</v>
      </c>
      <c r="I1730" s="111" t="s">
        <v>8</v>
      </c>
      <c r="J1730" s="111" t="s">
        <v>9</v>
      </c>
      <c r="K1730" t="str">
        <f t="shared" si="26"/>
        <v/>
      </c>
    </row>
    <row r="1731" spans="1:11" ht="27" customHeight="1">
      <c r="A1731" s="113" t="s">
        <v>374</v>
      </c>
      <c r="B1731" s="133" t="s">
        <v>209</v>
      </c>
      <c r="C1731" s="113" t="s">
        <v>14</v>
      </c>
      <c r="D1731" s="113" t="s">
        <v>210</v>
      </c>
      <c r="E1731" s="306" t="s">
        <v>1518</v>
      </c>
      <c r="F1731" s="306"/>
      <c r="G1731" s="114" t="s">
        <v>77</v>
      </c>
      <c r="H1731" s="115">
        <v>1</v>
      </c>
      <c r="I1731" s="116">
        <v>87.13</v>
      </c>
      <c r="J1731" s="116">
        <v>87.13</v>
      </c>
      <c r="K1731" t="str">
        <f t="shared" si="26"/>
        <v/>
      </c>
    </row>
    <row r="1732" spans="1:11" ht="14.4" customHeight="1">
      <c r="A1732" s="117" t="s">
        <v>375</v>
      </c>
      <c r="B1732" s="134" t="s">
        <v>608</v>
      </c>
      <c r="C1732" s="117" t="s">
        <v>14</v>
      </c>
      <c r="D1732" s="117" t="s">
        <v>609</v>
      </c>
      <c r="E1732" s="303" t="s">
        <v>1365</v>
      </c>
      <c r="F1732" s="303"/>
      <c r="G1732" s="118" t="s">
        <v>378</v>
      </c>
      <c r="H1732" s="119">
        <v>0.42309999999999998</v>
      </c>
      <c r="I1732" s="120">
        <v>27.8</v>
      </c>
      <c r="J1732" s="120">
        <v>11.76</v>
      </c>
      <c r="K1732" t="str">
        <f t="shared" si="26"/>
        <v/>
      </c>
    </row>
    <row r="1733" spans="1:11" ht="14.4" customHeight="1">
      <c r="A1733" s="117" t="s">
        <v>375</v>
      </c>
      <c r="B1733" s="134" t="s">
        <v>606</v>
      </c>
      <c r="C1733" s="117" t="s">
        <v>14</v>
      </c>
      <c r="D1733" s="117" t="s">
        <v>607</v>
      </c>
      <c r="E1733" s="303" t="s">
        <v>1365</v>
      </c>
      <c r="F1733" s="303"/>
      <c r="G1733" s="118" t="s">
        <v>378</v>
      </c>
      <c r="H1733" s="119">
        <v>0.42309999999999998</v>
      </c>
      <c r="I1733" s="120">
        <v>23.38</v>
      </c>
      <c r="J1733" s="120">
        <v>9.89</v>
      </c>
      <c r="K1733" t="str">
        <f t="shared" si="26"/>
        <v/>
      </c>
    </row>
    <row r="1734" spans="1:11" ht="26.4" customHeight="1">
      <c r="A1734" s="121" t="s">
        <v>383</v>
      </c>
      <c r="B1734" s="135" t="s">
        <v>620</v>
      </c>
      <c r="C1734" s="121" t="s">
        <v>14</v>
      </c>
      <c r="D1734" s="121" t="s">
        <v>621</v>
      </c>
      <c r="E1734" s="304" t="s">
        <v>386</v>
      </c>
      <c r="F1734" s="304"/>
      <c r="G1734" s="122" t="s">
        <v>77</v>
      </c>
      <c r="H1734" s="123">
        <v>2.92E-2</v>
      </c>
      <c r="I1734" s="124">
        <v>68.17</v>
      </c>
      <c r="J1734" s="124">
        <v>1.99</v>
      </c>
      <c r="K1734" t="str">
        <f t="shared" si="26"/>
        <v/>
      </c>
    </row>
    <row r="1735" spans="1:11" ht="26.4" customHeight="1">
      <c r="A1735" s="121" t="s">
        <v>383</v>
      </c>
      <c r="B1735" s="135" t="s">
        <v>748</v>
      </c>
      <c r="C1735" s="121" t="s">
        <v>14</v>
      </c>
      <c r="D1735" s="121" t="s">
        <v>749</v>
      </c>
      <c r="E1735" s="304" t="s">
        <v>386</v>
      </c>
      <c r="F1735" s="304"/>
      <c r="G1735" s="122" t="s">
        <v>77</v>
      </c>
      <c r="H1735" s="123">
        <v>1</v>
      </c>
      <c r="I1735" s="124">
        <v>60.07</v>
      </c>
      <c r="J1735" s="124">
        <v>60.07</v>
      </c>
      <c r="K1735" t="str">
        <f t="shared" si="26"/>
        <v/>
      </c>
    </row>
    <row r="1736" spans="1:11" ht="26.4" customHeight="1">
      <c r="A1736" s="121" t="s">
        <v>383</v>
      </c>
      <c r="B1736" s="135" t="s">
        <v>610</v>
      </c>
      <c r="C1736" s="121" t="s">
        <v>14</v>
      </c>
      <c r="D1736" s="121" t="s">
        <v>611</v>
      </c>
      <c r="E1736" s="304" t="s">
        <v>386</v>
      </c>
      <c r="F1736" s="304"/>
      <c r="G1736" s="122" t="s">
        <v>77</v>
      </c>
      <c r="H1736" s="123">
        <v>1.54E-2</v>
      </c>
      <c r="I1736" s="124">
        <v>1.97</v>
      </c>
      <c r="J1736" s="124">
        <v>0.03</v>
      </c>
      <c r="K1736" t="str">
        <f t="shared" si="26"/>
        <v/>
      </c>
    </row>
    <row r="1737" spans="1:11" ht="39.6" customHeight="1">
      <c r="A1737" s="121" t="s">
        <v>383</v>
      </c>
      <c r="B1737" s="135" t="s">
        <v>624</v>
      </c>
      <c r="C1737" s="121" t="s">
        <v>14</v>
      </c>
      <c r="D1737" s="121" t="s">
        <v>625</v>
      </c>
      <c r="E1737" s="304" t="s">
        <v>386</v>
      </c>
      <c r="F1737" s="304"/>
      <c r="G1737" s="122" t="s">
        <v>77</v>
      </c>
      <c r="H1737" s="123">
        <v>4.3999999999999997E-2</v>
      </c>
      <c r="I1737" s="124">
        <v>77.23</v>
      </c>
      <c r="J1737" s="124">
        <v>3.39</v>
      </c>
      <c r="K1737" t="str">
        <f t="shared" si="26"/>
        <v/>
      </c>
    </row>
    <row r="1738" spans="1:11" ht="15" customHeight="1">
      <c r="A1738" s="125"/>
      <c r="B1738" s="125"/>
      <c r="C1738" s="125"/>
      <c r="D1738" s="125"/>
      <c r="E1738" s="125" t="s">
        <v>982</v>
      </c>
      <c r="F1738" s="126">
        <v>13.87</v>
      </c>
      <c r="G1738" s="125" t="s">
        <v>983</v>
      </c>
      <c r="H1738" s="126">
        <v>0</v>
      </c>
      <c r="I1738" s="125" t="s">
        <v>393</v>
      </c>
      <c r="J1738" s="126">
        <v>13.87</v>
      </c>
      <c r="K1738" t="str">
        <f t="shared" si="26"/>
        <v/>
      </c>
    </row>
    <row r="1739" spans="1:11" ht="40.200000000000003" customHeight="1">
      <c r="A1739" s="125"/>
      <c r="B1739" s="125"/>
      <c r="C1739" s="125"/>
      <c r="D1739" s="125"/>
      <c r="E1739" s="125" t="s">
        <v>984</v>
      </c>
      <c r="F1739" s="126">
        <v>21.49</v>
      </c>
      <c r="G1739" s="125"/>
      <c r="H1739" s="305" t="s">
        <v>985</v>
      </c>
      <c r="I1739" s="305"/>
      <c r="J1739" s="126">
        <v>108.62</v>
      </c>
      <c r="K1739" t="str">
        <f t="shared" si="26"/>
        <v/>
      </c>
    </row>
    <row r="1740" spans="1:11" ht="26.4" customHeight="1" thickBot="1">
      <c r="A1740" s="127"/>
      <c r="B1740" s="127"/>
      <c r="C1740" s="127"/>
      <c r="D1740" s="127"/>
      <c r="E1740" s="127"/>
      <c r="F1740" s="127"/>
      <c r="G1740" s="127" t="s">
        <v>986</v>
      </c>
      <c r="H1740" s="128" t="s">
        <v>1480</v>
      </c>
      <c r="I1740" s="127" t="s">
        <v>394</v>
      </c>
      <c r="J1740" s="129">
        <v>4344.8</v>
      </c>
      <c r="K1740" t="str">
        <f t="shared" si="26"/>
        <v/>
      </c>
    </row>
    <row r="1741" spans="1:11" ht="26.4" customHeight="1" thickTop="1">
      <c r="A1741" s="130"/>
      <c r="B1741" s="130"/>
      <c r="C1741" s="130"/>
      <c r="D1741" s="130"/>
      <c r="E1741" s="130"/>
      <c r="F1741" s="130"/>
      <c r="G1741" s="130"/>
      <c r="H1741" s="130"/>
      <c r="I1741" s="130"/>
      <c r="J1741" s="130"/>
      <c r="K1741" t="str">
        <f t="shared" si="26"/>
        <v>FALSO</v>
      </c>
    </row>
    <row r="1742" spans="1:11" ht="14.4" customHeight="1">
      <c r="A1742" s="110" t="s">
        <v>1158</v>
      </c>
      <c r="B1742" s="111" t="s">
        <v>3</v>
      </c>
      <c r="C1742" s="110" t="s">
        <v>4</v>
      </c>
      <c r="D1742" s="110" t="s">
        <v>5</v>
      </c>
      <c r="E1742" s="307" t="s">
        <v>373</v>
      </c>
      <c r="F1742" s="307"/>
      <c r="G1742" s="112" t="s">
        <v>6</v>
      </c>
      <c r="H1742" s="111" t="s">
        <v>7</v>
      </c>
      <c r="I1742" s="111" t="s">
        <v>8</v>
      </c>
      <c r="J1742" s="111" t="s">
        <v>9</v>
      </c>
      <c r="K1742" t="str">
        <f t="shared" si="26"/>
        <v/>
      </c>
    </row>
    <row r="1743" spans="1:11" ht="14.4" customHeight="1">
      <c r="A1743" s="113" t="s">
        <v>374</v>
      </c>
      <c r="B1743" s="133" t="s">
        <v>209</v>
      </c>
      <c r="C1743" s="113" t="s">
        <v>14</v>
      </c>
      <c r="D1743" s="113" t="s">
        <v>210</v>
      </c>
      <c r="E1743" s="306" t="s">
        <v>1518</v>
      </c>
      <c r="F1743" s="306"/>
      <c r="G1743" s="114" t="s">
        <v>77</v>
      </c>
      <c r="H1743" s="115">
        <v>1</v>
      </c>
      <c r="I1743" s="116">
        <v>87.13</v>
      </c>
      <c r="J1743" s="116">
        <v>87.13</v>
      </c>
      <c r="K1743" t="str">
        <f t="shared" si="26"/>
        <v/>
      </c>
    </row>
    <row r="1744" spans="1:11" ht="14.4" customHeight="1">
      <c r="A1744" s="117" t="s">
        <v>375</v>
      </c>
      <c r="B1744" s="134" t="s">
        <v>608</v>
      </c>
      <c r="C1744" s="117" t="s">
        <v>14</v>
      </c>
      <c r="D1744" s="117" t="s">
        <v>609</v>
      </c>
      <c r="E1744" s="303" t="s">
        <v>1365</v>
      </c>
      <c r="F1744" s="303"/>
      <c r="G1744" s="118" t="s">
        <v>378</v>
      </c>
      <c r="H1744" s="119">
        <v>0.42309999999999998</v>
      </c>
      <c r="I1744" s="120">
        <v>27.8</v>
      </c>
      <c r="J1744" s="120">
        <v>11.76</v>
      </c>
      <c r="K1744" t="str">
        <f t="shared" ref="K1744:K1807" si="27">IF(J1744=0,"FALSO","")</f>
        <v/>
      </c>
    </row>
    <row r="1745" spans="1:11" ht="26.4" customHeight="1">
      <c r="A1745" s="117" t="s">
        <v>375</v>
      </c>
      <c r="B1745" s="134" t="s">
        <v>606</v>
      </c>
      <c r="C1745" s="117" t="s">
        <v>14</v>
      </c>
      <c r="D1745" s="117" t="s">
        <v>607</v>
      </c>
      <c r="E1745" s="303" t="s">
        <v>1365</v>
      </c>
      <c r="F1745" s="303"/>
      <c r="G1745" s="118" t="s">
        <v>378</v>
      </c>
      <c r="H1745" s="119">
        <v>0.42309999999999998</v>
      </c>
      <c r="I1745" s="120">
        <v>23.38</v>
      </c>
      <c r="J1745" s="120">
        <v>9.89</v>
      </c>
      <c r="K1745" t="str">
        <f t="shared" si="27"/>
        <v/>
      </c>
    </row>
    <row r="1746" spans="1:11">
      <c r="A1746" s="121" t="s">
        <v>383</v>
      </c>
      <c r="B1746" s="135" t="s">
        <v>620</v>
      </c>
      <c r="C1746" s="121" t="s">
        <v>14</v>
      </c>
      <c r="D1746" s="121" t="s">
        <v>621</v>
      </c>
      <c r="E1746" s="304" t="s">
        <v>386</v>
      </c>
      <c r="F1746" s="304"/>
      <c r="G1746" s="122" t="s">
        <v>77</v>
      </c>
      <c r="H1746" s="123">
        <v>2.92E-2</v>
      </c>
      <c r="I1746" s="124">
        <v>68.17</v>
      </c>
      <c r="J1746" s="124">
        <v>1.99</v>
      </c>
      <c r="K1746" t="str">
        <f t="shared" si="27"/>
        <v/>
      </c>
    </row>
    <row r="1747" spans="1:11">
      <c r="A1747" s="121" t="s">
        <v>383</v>
      </c>
      <c r="B1747" s="135" t="s">
        <v>748</v>
      </c>
      <c r="C1747" s="121" t="s">
        <v>14</v>
      </c>
      <c r="D1747" s="121" t="s">
        <v>749</v>
      </c>
      <c r="E1747" s="304" t="s">
        <v>386</v>
      </c>
      <c r="F1747" s="304"/>
      <c r="G1747" s="122" t="s">
        <v>77</v>
      </c>
      <c r="H1747" s="123">
        <v>1</v>
      </c>
      <c r="I1747" s="124">
        <v>60.07</v>
      </c>
      <c r="J1747" s="124">
        <v>60.07</v>
      </c>
      <c r="K1747" t="str">
        <f t="shared" si="27"/>
        <v/>
      </c>
    </row>
    <row r="1748" spans="1:11">
      <c r="A1748" s="121" t="s">
        <v>383</v>
      </c>
      <c r="B1748" s="135" t="s">
        <v>610</v>
      </c>
      <c r="C1748" s="121" t="s">
        <v>14</v>
      </c>
      <c r="D1748" s="121" t="s">
        <v>611</v>
      </c>
      <c r="E1748" s="304" t="s">
        <v>386</v>
      </c>
      <c r="F1748" s="304"/>
      <c r="G1748" s="122" t="s">
        <v>77</v>
      </c>
      <c r="H1748" s="123">
        <v>1.54E-2</v>
      </c>
      <c r="I1748" s="124">
        <v>1.97</v>
      </c>
      <c r="J1748" s="124">
        <v>0.03</v>
      </c>
      <c r="K1748" t="str">
        <f t="shared" si="27"/>
        <v/>
      </c>
    </row>
    <row r="1749" spans="1:11">
      <c r="A1749" s="121" t="s">
        <v>383</v>
      </c>
      <c r="B1749" s="135" t="s">
        <v>624</v>
      </c>
      <c r="C1749" s="121" t="s">
        <v>14</v>
      </c>
      <c r="D1749" s="121" t="s">
        <v>625</v>
      </c>
      <c r="E1749" s="304" t="s">
        <v>386</v>
      </c>
      <c r="F1749" s="304"/>
      <c r="G1749" s="122" t="s">
        <v>77</v>
      </c>
      <c r="H1749" s="123">
        <v>4.3999999999999997E-2</v>
      </c>
      <c r="I1749" s="124">
        <v>77.23</v>
      </c>
      <c r="J1749" s="124">
        <v>3.39</v>
      </c>
      <c r="K1749" t="str">
        <f t="shared" si="27"/>
        <v/>
      </c>
    </row>
    <row r="1750" spans="1:11" ht="26.4">
      <c r="A1750" s="125"/>
      <c r="B1750" s="125"/>
      <c r="C1750" s="125"/>
      <c r="D1750" s="125"/>
      <c r="E1750" s="125" t="s">
        <v>982</v>
      </c>
      <c r="F1750" s="126">
        <v>13.87</v>
      </c>
      <c r="G1750" s="125" t="s">
        <v>983</v>
      </c>
      <c r="H1750" s="126">
        <v>0</v>
      </c>
      <c r="I1750" s="125" t="s">
        <v>393</v>
      </c>
      <c r="J1750" s="126">
        <v>13.87</v>
      </c>
      <c r="K1750" t="str">
        <f t="shared" si="27"/>
        <v/>
      </c>
    </row>
    <row r="1751" spans="1:11" ht="26.4">
      <c r="A1751" s="125"/>
      <c r="B1751" s="125"/>
      <c r="C1751" s="125"/>
      <c r="D1751" s="125"/>
      <c r="E1751" s="125" t="s">
        <v>984</v>
      </c>
      <c r="F1751" s="126">
        <v>21.49</v>
      </c>
      <c r="G1751" s="125"/>
      <c r="H1751" s="305" t="s">
        <v>985</v>
      </c>
      <c r="I1751" s="305"/>
      <c r="J1751" s="126">
        <v>108.62</v>
      </c>
      <c r="K1751" t="str">
        <f t="shared" si="27"/>
        <v/>
      </c>
    </row>
    <row r="1752" spans="1:11" ht="39.6" customHeight="1" thickBot="1">
      <c r="A1752" s="127"/>
      <c r="B1752" s="127"/>
      <c r="C1752" s="127"/>
      <c r="D1752" s="127"/>
      <c r="E1752" s="127"/>
      <c r="F1752" s="127"/>
      <c r="G1752" s="127" t="s">
        <v>986</v>
      </c>
      <c r="H1752" s="128" t="s">
        <v>1480</v>
      </c>
      <c r="I1752" s="127" t="s">
        <v>394</v>
      </c>
      <c r="J1752" s="129">
        <v>4344.8</v>
      </c>
      <c r="K1752" t="str">
        <f t="shared" si="27"/>
        <v/>
      </c>
    </row>
    <row r="1753" spans="1:11" ht="26.4" customHeight="1" thickTop="1">
      <c r="A1753" s="130"/>
      <c r="B1753" s="130"/>
      <c r="C1753" s="130"/>
      <c r="D1753" s="130"/>
      <c r="E1753" s="130"/>
      <c r="F1753" s="130"/>
      <c r="G1753" s="130"/>
      <c r="H1753" s="130"/>
      <c r="I1753" s="130"/>
      <c r="J1753" s="130"/>
      <c r="K1753" t="str">
        <f t="shared" si="27"/>
        <v>FALSO</v>
      </c>
    </row>
    <row r="1754" spans="1:11" ht="14.4" customHeight="1">
      <c r="A1754" s="110" t="s">
        <v>1159</v>
      </c>
      <c r="B1754" s="111" t="s">
        <v>3</v>
      </c>
      <c r="C1754" s="110" t="s">
        <v>4</v>
      </c>
      <c r="D1754" s="110" t="s">
        <v>5</v>
      </c>
      <c r="E1754" s="307" t="s">
        <v>373</v>
      </c>
      <c r="F1754" s="307"/>
      <c r="G1754" s="112" t="s">
        <v>6</v>
      </c>
      <c r="H1754" s="111" t="s">
        <v>7</v>
      </c>
      <c r="I1754" s="111" t="s">
        <v>8</v>
      </c>
      <c r="J1754" s="111" t="s">
        <v>9</v>
      </c>
      <c r="K1754" t="str">
        <f t="shared" si="27"/>
        <v/>
      </c>
    </row>
    <row r="1755" spans="1:11" ht="26.4" customHeight="1">
      <c r="A1755" s="113" t="s">
        <v>374</v>
      </c>
      <c r="B1755" s="133" t="s">
        <v>211</v>
      </c>
      <c r="C1755" s="113" t="s">
        <v>14</v>
      </c>
      <c r="D1755" s="113" t="s">
        <v>212</v>
      </c>
      <c r="E1755" s="306" t="s">
        <v>1518</v>
      </c>
      <c r="F1755" s="306"/>
      <c r="G1755" s="114" t="s">
        <v>77</v>
      </c>
      <c r="H1755" s="115">
        <v>1</v>
      </c>
      <c r="I1755" s="116">
        <v>20.63</v>
      </c>
      <c r="J1755" s="116">
        <v>20.63</v>
      </c>
      <c r="K1755" t="str">
        <f t="shared" si="27"/>
        <v/>
      </c>
    </row>
    <row r="1756" spans="1:11" ht="14.4" customHeight="1">
      <c r="A1756" s="117" t="s">
        <v>375</v>
      </c>
      <c r="B1756" s="134" t="s">
        <v>606</v>
      </c>
      <c r="C1756" s="117" t="s">
        <v>14</v>
      </c>
      <c r="D1756" s="117" t="s">
        <v>607</v>
      </c>
      <c r="E1756" s="303" t="s">
        <v>1365</v>
      </c>
      <c r="F1756" s="303"/>
      <c r="G1756" s="118" t="s">
        <v>378</v>
      </c>
      <c r="H1756" s="119">
        <v>0.16520000000000001</v>
      </c>
      <c r="I1756" s="120">
        <v>23.38</v>
      </c>
      <c r="J1756" s="120">
        <v>3.86</v>
      </c>
      <c r="K1756" t="str">
        <f t="shared" si="27"/>
        <v/>
      </c>
    </row>
    <row r="1757" spans="1:11" ht="14.4" customHeight="1">
      <c r="A1757" s="117" t="s">
        <v>375</v>
      </c>
      <c r="B1757" s="134" t="s">
        <v>608</v>
      </c>
      <c r="C1757" s="117" t="s">
        <v>14</v>
      </c>
      <c r="D1757" s="117" t="s">
        <v>609</v>
      </c>
      <c r="E1757" s="303" t="s">
        <v>1365</v>
      </c>
      <c r="F1757" s="303"/>
      <c r="G1757" s="118" t="s">
        <v>378</v>
      </c>
      <c r="H1757" s="119">
        <v>0.16520000000000001</v>
      </c>
      <c r="I1757" s="120">
        <v>27.8</v>
      </c>
      <c r="J1757" s="120">
        <v>4.59</v>
      </c>
      <c r="K1757" t="str">
        <f t="shared" si="27"/>
        <v/>
      </c>
    </row>
    <row r="1758" spans="1:11">
      <c r="A1758" s="121" t="s">
        <v>383</v>
      </c>
      <c r="B1758" s="135" t="s">
        <v>620</v>
      </c>
      <c r="C1758" s="121" t="s">
        <v>14</v>
      </c>
      <c r="D1758" s="121" t="s">
        <v>621</v>
      </c>
      <c r="E1758" s="304" t="s">
        <v>386</v>
      </c>
      <c r="F1758" s="304"/>
      <c r="G1758" s="122" t="s">
        <v>77</v>
      </c>
      <c r="H1758" s="123">
        <v>4.8999999999999998E-3</v>
      </c>
      <c r="I1758" s="124">
        <v>68.17</v>
      </c>
      <c r="J1758" s="124">
        <v>0.33</v>
      </c>
      <c r="K1758" t="str">
        <f t="shared" si="27"/>
        <v/>
      </c>
    </row>
    <row r="1759" spans="1:11">
      <c r="A1759" s="121" t="s">
        <v>383</v>
      </c>
      <c r="B1759" s="135" t="s">
        <v>610</v>
      </c>
      <c r="C1759" s="121" t="s">
        <v>14</v>
      </c>
      <c r="D1759" s="121" t="s">
        <v>611</v>
      </c>
      <c r="E1759" s="304" t="s">
        <v>386</v>
      </c>
      <c r="F1759" s="304"/>
      <c r="G1759" s="122" t="s">
        <v>77</v>
      </c>
      <c r="H1759" s="123">
        <v>3.5999999999999997E-2</v>
      </c>
      <c r="I1759" s="124">
        <v>1.97</v>
      </c>
      <c r="J1759" s="124">
        <v>7.0000000000000007E-2</v>
      </c>
      <c r="K1759" t="str">
        <f t="shared" si="27"/>
        <v/>
      </c>
    </row>
    <row r="1760" spans="1:11">
      <c r="A1760" s="121" t="s">
        <v>383</v>
      </c>
      <c r="B1760" s="135" t="s">
        <v>624</v>
      </c>
      <c r="C1760" s="121" t="s">
        <v>14</v>
      </c>
      <c r="D1760" s="121" t="s">
        <v>625</v>
      </c>
      <c r="E1760" s="304" t="s">
        <v>386</v>
      </c>
      <c r="F1760" s="304"/>
      <c r="G1760" s="122" t="s">
        <v>77</v>
      </c>
      <c r="H1760" s="123">
        <v>7.4999999999999997E-3</v>
      </c>
      <c r="I1760" s="124">
        <v>77.23</v>
      </c>
      <c r="J1760" s="124">
        <v>0.56999999999999995</v>
      </c>
      <c r="K1760" t="str">
        <f t="shared" si="27"/>
        <v/>
      </c>
    </row>
    <row r="1761" spans="1:11" ht="26.4">
      <c r="A1761" s="121" t="s">
        <v>383</v>
      </c>
      <c r="B1761" s="135" t="s">
        <v>750</v>
      </c>
      <c r="C1761" s="121" t="s">
        <v>14</v>
      </c>
      <c r="D1761" s="121" t="s">
        <v>751</v>
      </c>
      <c r="E1761" s="304" t="s">
        <v>386</v>
      </c>
      <c r="F1761" s="304"/>
      <c r="G1761" s="122" t="s">
        <v>77</v>
      </c>
      <c r="H1761" s="123">
        <v>1</v>
      </c>
      <c r="I1761" s="124">
        <v>11.21</v>
      </c>
      <c r="J1761" s="124">
        <v>11.21</v>
      </c>
      <c r="K1761" t="str">
        <f t="shared" si="27"/>
        <v/>
      </c>
    </row>
    <row r="1762" spans="1:11" ht="26.4">
      <c r="A1762" s="125"/>
      <c r="B1762" s="125"/>
      <c r="C1762" s="125"/>
      <c r="D1762" s="125"/>
      <c r="E1762" s="125" t="s">
        <v>982</v>
      </c>
      <c r="F1762" s="126">
        <v>5.41</v>
      </c>
      <c r="G1762" s="125" t="s">
        <v>983</v>
      </c>
      <c r="H1762" s="126">
        <v>0</v>
      </c>
      <c r="I1762" s="125" t="s">
        <v>393</v>
      </c>
      <c r="J1762" s="126">
        <v>5.41</v>
      </c>
      <c r="K1762" t="str">
        <f t="shared" si="27"/>
        <v/>
      </c>
    </row>
    <row r="1763" spans="1:11" ht="26.4">
      <c r="A1763" s="125"/>
      <c r="B1763" s="125"/>
      <c r="C1763" s="125"/>
      <c r="D1763" s="125"/>
      <c r="E1763" s="125" t="s">
        <v>984</v>
      </c>
      <c r="F1763" s="126">
        <v>5.09</v>
      </c>
      <c r="G1763" s="125"/>
      <c r="H1763" s="305" t="s">
        <v>985</v>
      </c>
      <c r="I1763" s="305"/>
      <c r="J1763" s="126">
        <v>25.72</v>
      </c>
      <c r="K1763" t="str">
        <f t="shared" si="27"/>
        <v/>
      </c>
    </row>
    <row r="1764" spans="1:11" ht="39.6" customHeight="1" thickBot="1">
      <c r="A1764" s="127"/>
      <c r="B1764" s="127"/>
      <c r="C1764" s="127"/>
      <c r="D1764" s="127"/>
      <c r="E1764" s="127"/>
      <c r="F1764" s="127"/>
      <c r="G1764" s="127" t="s">
        <v>986</v>
      </c>
      <c r="H1764" s="128" t="s">
        <v>1480</v>
      </c>
      <c r="I1764" s="127" t="s">
        <v>394</v>
      </c>
      <c r="J1764" s="129">
        <v>1028.8</v>
      </c>
      <c r="K1764" t="str">
        <f t="shared" si="27"/>
        <v/>
      </c>
    </row>
    <row r="1765" spans="1:11" ht="26.4" customHeight="1" thickTop="1">
      <c r="A1765" s="130"/>
      <c r="B1765" s="130"/>
      <c r="C1765" s="130"/>
      <c r="D1765" s="130"/>
      <c r="E1765" s="130"/>
      <c r="F1765" s="130"/>
      <c r="G1765" s="130"/>
      <c r="H1765" s="130"/>
      <c r="I1765" s="130"/>
      <c r="J1765" s="130"/>
      <c r="K1765" t="str">
        <f t="shared" si="27"/>
        <v>FALSO</v>
      </c>
    </row>
    <row r="1766" spans="1:11" ht="15" customHeight="1">
      <c r="A1766" s="110" t="s">
        <v>1160</v>
      </c>
      <c r="B1766" s="111" t="s">
        <v>3</v>
      </c>
      <c r="C1766" s="110" t="s">
        <v>4</v>
      </c>
      <c r="D1766" s="110" t="s">
        <v>5</v>
      </c>
      <c r="E1766" s="307" t="s">
        <v>373</v>
      </c>
      <c r="F1766" s="307"/>
      <c r="G1766" s="112" t="s">
        <v>6</v>
      </c>
      <c r="H1766" s="111" t="s">
        <v>7</v>
      </c>
      <c r="I1766" s="111" t="s">
        <v>8</v>
      </c>
      <c r="J1766" s="111" t="s">
        <v>9</v>
      </c>
      <c r="K1766" t="str">
        <f t="shared" si="27"/>
        <v/>
      </c>
    </row>
    <row r="1767" spans="1:11" ht="15" customHeight="1">
      <c r="A1767" s="113" t="s">
        <v>374</v>
      </c>
      <c r="B1767" s="133" t="s">
        <v>324</v>
      </c>
      <c r="C1767" s="113" t="s">
        <v>11</v>
      </c>
      <c r="D1767" s="113" t="s">
        <v>325</v>
      </c>
      <c r="E1767" s="306">
        <v>0</v>
      </c>
      <c r="F1767" s="306"/>
      <c r="G1767" s="114" t="s">
        <v>18</v>
      </c>
      <c r="H1767" s="115">
        <v>1</v>
      </c>
      <c r="I1767" s="116">
        <v>1484.24</v>
      </c>
      <c r="J1767" s="116">
        <v>1484.24</v>
      </c>
      <c r="K1767" t="str">
        <f t="shared" si="27"/>
        <v/>
      </c>
    </row>
    <row r="1768" spans="1:11" ht="26.4" customHeight="1">
      <c r="A1768" s="117" t="s">
        <v>375</v>
      </c>
      <c r="B1768" s="134" t="s">
        <v>672</v>
      </c>
      <c r="C1768" s="117" t="s">
        <v>11</v>
      </c>
      <c r="D1768" s="117" t="s">
        <v>673</v>
      </c>
      <c r="E1768" s="303">
        <v>0</v>
      </c>
      <c r="F1768" s="303"/>
      <c r="G1768" s="118" t="s">
        <v>21</v>
      </c>
      <c r="H1768" s="119">
        <v>0.06</v>
      </c>
      <c r="I1768" s="120">
        <v>4150.67</v>
      </c>
      <c r="J1768" s="120">
        <v>249.04</v>
      </c>
      <c r="K1768" t="str">
        <f t="shared" si="27"/>
        <v/>
      </c>
    </row>
    <row r="1769" spans="1:11">
      <c r="A1769" s="117" t="s">
        <v>375</v>
      </c>
      <c r="B1769" s="134" t="s">
        <v>670</v>
      </c>
      <c r="C1769" s="117" t="s">
        <v>11</v>
      </c>
      <c r="D1769" s="117" t="s">
        <v>671</v>
      </c>
      <c r="E1769" s="303">
        <v>0</v>
      </c>
      <c r="F1769" s="303"/>
      <c r="G1769" s="118" t="s">
        <v>21</v>
      </c>
      <c r="H1769" s="119">
        <v>1.2</v>
      </c>
      <c r="I1769" s="120">
        <v>104.52</v>
      </c>
      <c r="J1769" s="120">
        <v>125.42</v>
      </c>
      <c r="K1769" t="str">
        <f t="shared" si="27"/>
        <v/>
      </c>
    </row>
    <row r="1770" spans="1:11">
      <c r="A1770" s="117" t="s">
        <v>375</v>
      </c>
      <c r="B1770" s="134" t="s">
        <v>666</v>
      </c>
      <c r="C1770" s="117" t="s">
        <v>11</v>
      </c>
      <c r="D1770" s="117" t="s">
        <v>667</v>
      </c>
      <c r="E1770" s="303">
        <v>0</v>
      </c>
      <c r="F1770" s="303"/>
      <c r="G1770" s="118" t="s">
        <v>12</v>
      </c>
      <c r="H1770" s="119">
        <v>4</v>
      </c>
      <c r="I1770" s="120">
        <v>50.88</v>
      </c>
      <c r="J1770" s="120">
        <v>203.52</v>
      </c>
      <c r="K1770" t="str">
        <f t="shared" si="27"/>
        <v/>
      </c>
    </row>
    <row r="1771" spans="1:11">
      <c r="A1771" s="117" t="s">
        <v>375</v>
      </c>
      <c r="B1771" s="134" t="s">
        <v>674</v>
      </c>
      <c r="C1771" s="117" t="s">
        <v>11</v>
      </c>
      <c r="D1771" s="117" t="s">
        <v>675</v>
      </c>
      <c r="E1771" s="303">
        <v>0</v>
      </c>
      <c r="F1771" s="303"/>
      <c r="G1771" s="118" t="s">
        <v>12</v>
      </c>
      <c r="H1771" s="119">
        <v>1</v>
      </c>
      <c r="I1771" s="120">
        <v>49.51</v>
      </c>
      <c r="J1771" s="120">
        <v>49.51</v>
      </c>
      <c r="K1771" t="str">
        <f t="shared" si="27"/>
        <v/>
      </c>
    </row>
    <row r="1772" spans="1:11">
      <c r="A1772" s="117" t="s">
        <v>375</v>
      </c>
      <c r="B1772" s="134" t="s">
        <v>676</v>
      </c>
      <c r="C1772" s="117" t="s">
        <v>11</v>
      </c>
      <c r="D1772" s="117" t="s">
        <v>677</v>
      </c>
      <c r="E1772" s="303">
        <v>0</v>
      </c>
      <c r="F1772" s="303"/>
      <c r="G1772" s="118" t="s">
        <v>12</v>
      </c>
      <c r="H1772" s="119">
        <v>4</v>
      </c>
      <c r="I1772" s="120">
        <v>168.77</v>
      </c>
      <c r="J1772" s="120">
        <v>675.08</v>
      </c>
      <c r="K1772" t="str">
        <f t="shared" si="27"/>
        <v/>
      </c>
    </row>
    <row r="1773" spans="1:11">
      <c r="A1773" s="117" t="s">
        <v>375</v>
      </c>
      <c r="B1773" s="134" t="s">
        <v>664</v>
      </c>
      <c r="C1773" s="117" t="s">
        <v>11</v>
      </c>
      <c r="D1773" s="117" t="s">
        <v>665</v>
      </c>
      <c r="E1773" s="303">
        <v>0</v>
      </c>
      <c r="F1773" s="303"/>
      <c r="G1773" s="118" t="s">
        <v>12</v>
      </c>
      <c r="H1773" s="119">
        <v>4</v>
      </c>
      <c r="I1773" s="120">
        <v>16.95</v>
      </c>
      <c r="J1773" s="120">
        <v>67.8</v>
      </c>
      <c r="K1773" t="str">
        <f t="shared" si="27"/>
        <v/>
      </c>
    </row>
    <row r="1774" spans="1:11">
      <c r="A1774" s="117" t="s">
        <v>375</v>
      </c>
      <c r="B1774" s="134" t="s">
        <v>668</v>
      </c>
      <c r="C1774" s="117" t="s">
        <v>11</v>
      </c>
      <c r="D1774" s="117" t="s">
        <v>669</v>
      </c>
      <c r="E1774" s="303">
        <v>0</v>
      </c>
      <c r="F1774" s="303"/>
      <c r="G1774" s="118" t="s">
        <v>21</v>
      </c>
      <c r="H1774" s="119">
        <v>0.12</v>
      </c>
      <c r="I1774" s="120">
        <v>948.96</v>
      </c>
      <c r="J1774" s="120">
        <v>113.87</v>
      </c>
      <c r="K1774" t="str">
        <f t="shared" si="27"/>
        <v/>
      </c>
    </row>
    <row r="1775" spans="1:11" ht="39.6" customHeight="1">
      <c r="A1775" s="125"/>
      <c r="B1775" s="125"/>
      <c r="C1775" s="125"/>
      <c r="D1775" s="125"/>
      <c r="E1775" s="125" t="s">
        <v>982</v>
      </c>
      <c r="F1775" s="126">
        <v>640.27</v>
      </c>
      <c r="G1775" s="125" t="s">
        <v>983</v>
      </c>
      <c r="H1775" s="126">
        <v>0</v>
      </c>
      <c r="I1775" s="125" t="s">
        <v>393</v>
      </c>
      <c r="J1775" s="126">
        <v>640.27</v>
      </c>
      <c r="K1775" t="str">
        <f t="shared" si="27"/>
        <v/>
      </c>
    </row>
    <row r="1776" spans="1:11" ht="39.6" customHeight="1">
      <c r="A1776" s="125"/>
      <c r="B1776" s="125"/>
      <c r="C1776" s="125"/>
      <c r="D1776" s="125"/>
      <c r="E1776" s="125" t="s">
        <v>984</v>
      </c>
      <c r="F1776" s="126">
        <v>366.01</v>
      </c>
      <c r="G1776" s="125"/>
      <c r="H1776" s="305" t="s">
        <v>985</v>
      </c>
      <c r="I1776" s="305"/>
      <c r="J1776" s="126">
        <v>1850.25</v>
      </c>
      <c r="K1776" t="str">
        <f t="shared" si="27"/>
        <v/>
      </c>
    </row>
    <row r="1777" spans="1:11" ht="14.4" customHeight="1" thickBot="1">
      <c r="A1777" s="127"/>
      <c r="B1777" s="127"/>
      <c r="C1777" s="127"/>
      <c r="D1777" s="127"/>
      <c r="E1777" s="127"/>
      <c r="F1777" s="127"/>
      <c r="G1777" s="127" t="s">
        <v>986</v>
      </c>
      <c r="H1777" s="128" t="s">
        <v>1519</v>
      </c>
      <c r="I1777" s="127" t="s">
        <v>394</v>
      </c>
      <c r="J1777" s="129">
        <v>55507.5</v>
      </c>
      <c r="K1777" t="str">
        <f t="shared" si="27"/>
        <v/>
      </c>
    </row>
    <row r="1778" spans="1:11" ht="26.4" customHeight="1" thickTop="1">
      <c r="A1778" s="130"/>
      <c r="B1778" s="130"/>
      <c r="C1778" s="130"/>
      <c r="D1778" s="130"/>
      <c r="E1778" s="130"/>
      <c r="F1778" s="130"/>
      <c r="G1778" s="130"/>
      <c r="H1778" s="130"/>
      <c r="I1778" s="130"/>
      <c r="J1778" s="130"/>
      <c r="K1778" t="str">
        <f t="shared" si="27"/>
        <v>FALSO</v>
      </c>
    </row>
    <row r="1779" spans="1:11">
      <c r="A1779" s="110" t="s">
        <v>1161</v>
      </c>
      <c r="B1779" s="111" t="s">
        <v>3</v>
      </c>
      <c r="C1779" s="110" t="s">
        <v>4</v>
      </c>
      <c r="D1779" s="110" t="s">
        <v>5</v>
      </c>
      <c r="E1779" s="307" t="s">
        <v>373</v>
      </c>
      <c r="F1779" s="307"/>
      <c r="G1779" s="112" t="s">
        <v>6</v>
      </c>
      <c r="H1779" s="111" t="s">
        <v>7</v>
      </c>
      <c r="I1779" s="111" t="s">
        <v>8</v>
      </c>
      <c r="J1779" s="111" t="s">
        <v>9</v>
      </c>
      <c r="K1779" t="str">
        <f t="shared" si="27"/>
        <v/>
      </c>
    </row>
    <row r="1780" spans="1:11" ht="26.4" customHeight="1">
      <c r="A1780" s="113" t="s">
        <v>374</v>
      </c>
      <c r="B1780" s="133" t="s">
        <v>326</v>
      </c>
      <c r="C1780" s="113" t="s">
        <v>14</v>
      </c>
      <c r="D1780" s="113" t="s">
        <v>327</v>
      </c>
      <c r="E1780" s="306" t="s">
        <v>1520</v>
      </c>
      <c r="F1780" s="306"/>
      <c r="G1780" s="114" t="s">
        <v>16</v>
      </c>
      <c r="H1780" s="115">
        <v>1</v>
      </c>
      <c r="I1780" s="116">
        <v>70.66</v>
      </c>
      <c r="J1780" s="116">
        <v>70.66</v>
      </c>
      <c r="K1780" t="str">
        <f t="shared" si="27"/>
        <v/>
      </c>
    </row>
    <row r="1781" spans="1:11" ht="26.4" customHeight="1">
      <c r="A1781" s="117" t="s">
        <v>375</v>
      </c>
      <c r="B1781" s="134" t="s">
        <v>606</v>
      </c>
      <c r="C1781" s="117" t="s">
        <v>14</v>
      </c>
      <c r="D1781" s="117" t="s">
        <v>607</v>
      </c>
      <c r="E1781" s="303" t="s">
        <v>1365</v>
      </c>
      <c r="F1781" s="303"/>
      <c r="G1781" s="118" t="s">
        <v>378</v>
      </c>
      <c r="H1781" s="119">
        <v>0.13089999999999999</v>
      </c>
      <c r="I1781" s="120">
        <v>23.38</v>
      </c>
      <c r="J1781" s="120">
        <v>3.06</v>
      </c>
      <c r="K1781" t="str">
        <f t="shared" si="27"/>
        <v/>
      </c>
    </row>
    <row r="1782" spans="1:11" ht="14.4" customHeight="1">
      <c r="A1782" s="117" t="s">
        <v>375</v>
      </c>
      <c r="B1782" s="134" t="s">
        <v>608</v>
      </c>
      <c r="C1782" s="117" t="s">
        <v>14</v>
      </c>
      <c r="D1782" s="117" t="s">
        <v>609</v>
      </c>
      <c r="E1782" s="303" t="s">
        <v>1365</v>
      </c>
      <c r="F1782" s="303"/>
      <c r="G1782" s="118" t="s">
        <v>378</v>
      </c>
      <c r="H1782" s="119">
        <v>0.13089999999999999</v>
      </c>
      <c r="I1782" s="120">
        <v>27.8</v>
      </c>
      <c r="J1782" s="120">
        <v>3.63</v>
      </c>
      <c r="K1782" t="str">
        <f t="shared" si="27"/>
        <v/>
      </c>
    </row>
    <row r="1783" spans="1:11" ht="26.4">
      <c r="A1783" s="121" t="s">
        <v>383</v>
      </c>
      <c r="B1783" s="135" t="s">
        <v>752</v>
      </c>
      <c r="C1783" s="121" t="s">
        <v>14</v>
      </c>
      <c r="D1783" s="121" t="s">
        <v>753</v>
      </c>
      <c r="E1783" s="304" t="s">
        <v>386</v>
      </c>
      <c r="F1783" s="304"/>
      <c r="G1783" s="122" t="s">
        <v>16</v>
      </c>
      <c r="H1783" s="123">
        <v>1.0353000000000001</v>
      </c>
      <c r="I1783" s="124">
        <v>61.66</v>
      </c>
      <c r="J1783" s="124">
        <v>63.83</v>
      </c>
      <c r="K1783" t="str">
        <f t="shared" si="27"/>
        <v/>
      </c>
    </row>
    <row r="1784" spans="1:11">
      <c r="A1784" s="121" t="s">
        <v>383</v>
      </c>
      <c r="B1784" s="135" t="s">
        <v>610</v>
      </c>
      <c r="C1784" s="121" t="s">
        <v>14</v>
      </c>
      <c r="D1784" s="121" t="s">
        <v>611</v>
      </c>
      <c r="E1784" s="304" t="s">
        <v>386</v>
      </c>
      <c r="F1784" s="304"/>
      <c r="G1784" s="122" t="s">
        <v>77</v>
      </c>
      <c r="H1784" s="123">
        <v>7.2999999999999995E-2</v>
      </c>
      <c r="I1784" s="124">
        <v>1.97</v>
      </c>
      <c r="J1784" s="124">
        <v>0.14000000000000001</v>
      </c>
      <c r="K1784" t="str">
        <f t="shared" si="27"/>
        <v/>
      </c>
    </row>
    <row r="1785" spans="1:11" ht="26.4">
      <c r="A1785" s="125"/>
      <c r="B1785" s="125"/>
      <c r="C1785" s="125"/>
      <c r="D1785" s="125"/>
      <c r="E1785" s="125" t="s">
        <v>982</v>
      </c>
      <c r="F1785" s="126">
        <v>4.28</v>
      </c>
      <c r="G1785" s="125" t="s">
        <v>983</v>
      </c>
      <c r="H1785" s="126">
        <v>0</v>
      </c>
      <c r="I1785" s="125" t="s">
        <v>393</v>
      </c>
      <c r="J1785" s="126">
        <v>4.28</v>
      </c>
      <c r="K1785" t="str">
        <f t="shared" si="27"/>
        <v/>
      </c>
    </row>
    <row r="1786" spans="1:11" ht="26.4">
      <c r="A1786" s="125"/>
      <c r="B1786" s="125"/>
      <c r="C1786" s="125"/>
      <c r="D1786" s="125"/>
      <c r="E1786" s="125" t="s">
        <v>984</v>
      </c>
      <c r="F1786" s="126">
        <v>17.420000000000002</v>
      </c>
      <c r="G1786" s="125"/>
      <c r="H1786" s="305" t="s">
        <v>985</v>
      </c>
      <c r="I1786" s="305"/>
      <c r="J1786" s="126">
        <v>88.08</v>
      </c>
      <c r="K1786" t="str">
        <f t="shared" si="27"/>
        <v/>
      </c>
    </row>
    <row r="1787" spans="1:11" ht="15" thickBot="1">
      <c r="A1787" s="127"/>
      <c r="B1787" s="127"/>
      <c r="C1787" s="127"/>
      <c r="D1787" s="127"/>
      <c r="E1787" s="127"/>
      <c r="F1787" s="127"/>
      <c r="G1787" s="127" t="s">
        <v>986</v>
      </c>
      <c r="H1787" s="128" t="s">
        <v>1521</v>
      </c>
      <c r="I1787" s="127" t="s">
        <v>394</v>
      </c>
      <c r="J1787" s="129">
        <v>16968.61</v>
      </c>
      <c r="K1787" t="str">
        <f t="shared" si="27"/>
        <v/>
      </c>
    </row>
    <row r="1788" spans="1:11" ht="15" thickTop="1">
      <c r="A1788" s="130"/>
      <c r="B1788" s="130"/>
      <c r="C1788" s="130"/>
      <c r="D1788" s="130"/>
      <c r="E1788" s="130"/>
      <c r="F1788" s="130"/>
      <c r="G1788" s="130"/>
      <c r="H1788" s="130"/>
      <c r="I1788" s="130"/>
      <c r="J1788" s="130"/>
      <c r="K1788" t="str">
        <f t="shared" si="27"/>
        <v>FALSO</v>
      </c>
    </row>
    <row r="1789" spans="1:11">
      <c r="A1789" s="110" t="s">
        <v>1162</v>
      </c>
      <c r="B1789" s="111" t="s">
        <v>3</v>
      </c>
      <c r="C1789" s="110" t="s">
        <v>4</v>
      </c>
      <c r="D1789" s="110" t="s">
        <v>5</v>
      </c>
      <c r="E1789" s="307" t="s">
        <v>373</v>
      </c>
      <c r="F1789" s="307"/>
      <c r="G1789" s="112" t="s">
        <v>6</v>
      </c>
      <c r="H1789" s="111" t="s">
        <v>7</v>
      </c>
      <c r="I1789" s="111" t="s">
        <v>8</v>
      </c>
      <c r="J1789" s="111" t="s">
        <v>9</v>
      </c>
      <c r="K1789" t="str">
        <f t="shared" si="27"/>
        <v/>
      </c>
    </row>
    <row r="1790" spans="1:11" ht="39.6" customHeight="1">
      <c r="A1790" s="113" t="s">
        <v>374</v>
      </c>
      <c r="B1790" s="133" t="s">
        <v>328</v>
      </c>
      <c r="C1790" s="113" t="s">
        <v>14</v>
      </c>
      <c r="D1790" s="113" t="s">
        <v>329</v>
      </c>
      <c r="E1790" s="306" t="s">
        <v>1520</v>
      </c>
      <c r="F1790" s="306"/>
      <c r="G1790" s="114" t="s">
        <v>77</v>
      </c>
      <c r="H1790" s="115">
        <v>1</v>
      </c>
      <c r="I1790" s="116">
        <v>142.86000000000001</v>
      </c>
      <c r="J1790" s="116">
        <v>142.86000000000001</v>
      </c>
      <c r="K1790" t="str">
        <f t="shared" si="27"/>
        <v/>
      </c>
    </row>
    <row r="1791" spans="1:11" ht="26.4" customHeight="1">
      <c r="A1791" s="117" t="s">
        <v>375</v>
      </c>
      <c r="B1791" s="134" t="s">
        <v>608</v>
      </c>
      <c r="C1791" s="117" t="s">
        <v>14</v>
      </c>
      <c r="D1791" s="117" t="s">
        <v>609</v>
      </c>
      <c r="E1791" s="303" t="s">
        <v>1365</v>
      </c>
      <c r="F1791" s="303"/>
      <c r="G1791" s="118" t="s">
        <v>378</v>
      </c>
      <c r="H1791" s="119">
        <v>0.4713</v>
      </c>
      <c r="I1791" s="120">
        <v>27.8</v>
      </c>
      <c r="J1791" s="120">
        <v>13.1</v>
      </c>
      <c r="K1791" t="str">
        <f t="shared" si="27"/>
        <v/>
      </c>
    </row>
    <row r="1792" spans="1:11" ht="26.4" customHeight="1">
      <c r="A1792" s="117" t="s">
        <v>375</v>
      </c>
      <c r="B1792" s="134" t="s">
        <v>606</v>
      </c>
      <c r="C1792" s="117" t="s">
        <v>14</v>
      </c>
      <c r="D1792" s="117" t="s">
        <v>607</v>
      </c>
      <c r="E1792" s="303" t="s">
        <v>1365</v>
      </c>
      <c r="F1792" s="303"/>
      <c r="G1792" s="118" t="s">
        <v>378</v>
      </c>
      <c r="H1792" s="119">
        <v>0.4713</v>
      </c>
      <c r="I1792" s="120">
        <v>23.38</v>
      </c>
      <c r="J1792" s="120">
        <v>11.01</v>
      </c>
      <c r="K1792" t="str">
        <f t="shared" si="27"/>
        <v/>
      </c>
    </row>
    <row r="1793" spans="1:11" ht="14.4" customHeight="1">
      <c r="A1793" s="121" t="s">
        <v>383</v>
      </c>
      <c r="B1793" s="135" t="s">
        <v>754</v>
      </c>
      <c r="C1793" s="121" t="s">
        <v>14</v>
      </c>
      <c r="D1793" s="121" t="s">
        <v>755</v>
      </c>
      <c r="E1793" s="304" t="s">
        <v>386</v>
      </c>
      <c r="F1793" s="304"/>
      <c r="G1793" s="122" t="s">
        <v>77</v>
      </c>
      <c r="H1793" s="123">
        <v>1</v>
      </c>
      <c r="I1793" s="124">
        <v>76.89</v>
      </c>
      <c r="J1793" s="124">
        <v>76.89</v>
      </c>
      <c r="K1793" t="str">
        <f t="shared" si="27"/>
        <v/>
      </c>
    </row>
    <row r="1794" spans="1:11" ht="26.4">
      <c r="A1794" s="121" t="s">
        <v>383</v>
      </c>
      <c r="B1794" s="135" t="s">
        <v>696</v>
      </c>
      <c r="C1794" s="121" t="s">
        <v>14</v>
      </c>
      <c r="D1794" s="121" t="s">
        <v>697</v>
      </c>
      <c r="E1794" s="304" t="s">
        <v>386</v>
      </c>
      <c r="F1794" s="304"/>
      <c r="G1794" s="122" t="s">
        <v>77</v>
      </c>
      <c r="H1794" s="123">
        <v>0.17499999999999999</v>
      </c>
      <c r="I1794" s="124">
        <v>28.13</v>
      </c>
      <c r="J1794" s="124">
        <v>4.92</v>
      </c>
      <c r="K1794" t="str">
        <f t="shared" si="27"/>
        <v/>
      </c>
    </row>
    <row r="1795" spans="1:11">
      <c r="A1795" s="121" t="s">
        <v>383</v>
      </c>
      <c r="B1795" s="135" t="s">
        <v>756</v>
      </c>
      <c r="C1795" s="121" t="s">
        <v>14</v>
      </c>
      <c r="D1795" s="121" t="s">
        <v>757</v>
      </c>
      <c r="E1795" s="304" t="s">
        <v>386</v>
      </c>
      <c r="F1795" s="304"/>
      <c r="G1795" s="122" t="s">
        <v>77</v>
      </c>
      <c r="H1795" s="123">
        <v>2</v>
      </c>
      <c r="I1795" s="124">
        <v>18.47</v>
      </c>
      <c r="J1795" s="124">
        <v>36.94</v>
      </c>
      <c r="K1795" t="str">
        <f t="shared" si="27"/>
        <v/>
      </c>
    </row>
    <row r="1796" spans="1:11" ht="26.4">
      <c r="A1796" s="125"/>
      <c r="B1796" s="125"/>
      <c r="C1796" s="125"/>
      <c r="D1796" s="125"/>
      <c r="E1796" s="125" t="s">
        <v>982</v>
      </c>
      <c r="F1796" s="126">
        <v>15.45</v>
      </c>
      <c r="G1796" s="125" t="s">
        <v>983</v>
      </c>
      <c r="H1796" s="126">
        <v>0</v>
      </c>
      <c r="I1796" s="125" t="s">
        <v>393</v>
      </c>
      <c r="J1796" s="126">
        <v>15.45</v>
      </c>
      <c r="K1796" t="str">
        <f t="shared" si="27"/>
        <v/>
      </c>
    </row>
    <row r="1797" spans="1:11" ht="26.4">
      <c r="A1797" s="125"/>
      <c r="B1797" s="125"/>
      <c r="C1797" s="125"/>
      <c r="D1797" s="125"/>
      <c r="E1797" s="125" t="s">
        <v>984</v>
      </c>
      <c r="F1797" s="126">
        <v>35.229999999999997</v>
      </c>
      <c r="G1797" s="125"/>
      <c r="H1797" s="305" t="s">
        <v>985</v>
      </c>
      <c r="I1797" s="305"/>
      <c r="J1797" s="126">
        <v>178.09</v>
      </c>
      <c r="K1797" t="str">
        <f t="shared" si="27"/>
        <v/>
      </c>
    </row>
    <row r="1798" spans="1:11" ht="39.6" customHeight="1" thickBot="1">
      <c r="A1798" s="127"/>
      <c r="B1798" s="127"/>
      <c r="C1798" s="127"/>
      <c r="D1798" s="127"/>
      <c r="E1798" s="127"/>
      <c r="F1798" s="127"/>
      <c r="G1798" s="127" t="s">
        <v>986</v>
      </c>
      <c r="H1798" s="128" t="s">
        <v>1480</v>
      </c>
      <c r="I1798" s="127" t="s">
        <v>394</v>
      </c>
      <c r="J1798" s="129">
        <v>7123.6</v>
      </c>
      <c r="K1798" t="str">
        <f t="shared" si="27"/>
        <v/>
      </c>
    </row>
    <row r="1799" spans="1:11" ht="39.6" customHeight="1" thickTop="1">
      <c r="A1799" s="130"/>
      <c r="B1799" s="130"/>
      <c r="C1799" s="130"/>
      <c r="D1799" s="130"/>
      <c r="E1799" s="130"/>
      <c r="F1799" s="130"/>
      <c r="G1799" s="130"/>
      <c r="H1799" s="130"/>
      <c r="I1799" s="130"/>
      <c r="J1799" s="130"/>
      <c r="K1799" t="str">
        <f t="shared" si="27"/>
        <v>FALSO</v>
      </c>
    </row>
    <row r="1800" spans="1:11" ht="39.6" customHeight="1">
      <c r="A1800" s="110" t="s">
        <v>1163</v>
      </c>
      <c r="B1800" s="111" t="s">
        <v>3</v>
      </c>
      <c r="C1800" s="110" t="s">
        <v>4</v>
      </c>
      <c r="D1800" s="110" t="s">
        <v>5</v>
      </c>
      <c r="E1800" s="307" t="s">
        <v>373</v>
      </c>
      <c r="F1800" s="307"/>
      <c r="G1800" s="112" t="s">
        <v>6</v>
      </c>
      <c r="H1800" s="111" t="s">
        <v>7</v>
      </c>
      <c r="I1800" s="111" t="s">
        <v>8</v>
      </c>
      <c r="J1800" s="111" t="s">
        <v>9</v>
      </c>
      <c r="K1800" t="str">
        <f t="shared" si="27"/>
        <v/>
      </c>
    </row>
    <row r="1801" spans="1:11" ht="26.4" customHeight="1">
      <c r="A1801" s="113" t="s">
        <v>374</v>
      </c>
      <c r="B1801" s="133" t="s">
        <v>330</v>
      </c>
      <c r="C1801" s="113" t="s">
        <v>14</v>
      </c>
      <c r="D1801" s="113" t="s">
        <v>331</v>
      </c>
      <c r="E1801" s="306" t="s">
        <v>1520</v>
      </c>
      <c r="F1801" s="306"/>
      <c r="G1801" s="114" t="s">
        <v>77</v>
      </c>
      <c r="H1801" s="115">
        <v>1</v>
      </c>
      <c r="I1801" s="116">
        <v>146.12</v>
      </c>
      <c r="J1801" s="116">
        <v>146.12</v>
      </c>
      <c r="K1801" t="str">
        <f t="shared" si="27"/>
        <v/>
      </c>
    </row>
    <row r="1802" spans="1:11" ht="26.4" customHeight="1">
      <c r="A1802" s="117" t="s">
        <v>375</v>
      </c>
      <c r="B1802" s="134" t="s">
        <v>606</v>
      </c>
      <c r="C1802" s="117" t="s">
        <v>14</v>
      </c>
      <c r="D1802" s="117" t="s">
        <v>607</v>
      </c>
      <c r="E1802" s="303" t="s">
        <v>1365</v>
      </c>
      <c r="F1802" s="303"/>
      <c r="G1802" s="118" t="s">
        <v>378</v>
      </c>
      <c r="H1802" s="119">
        <v>0.4713</v>
      </c>
      <c r="I1802" s="120">
        <v>23.38</v>
      </c>
      <c r="J1802" s="120">
        <v>11.01</v>
      </c>
      <c r="K1802" t="str">
        <f t="shared" si="27"/>
        <v/>
      </c>
    </row>
    <row r="1803" spans="1:11" ht="14.4" customHeight="1">
      <c r="A1803" s="117" t="s">
        <v>375</v>
      </c>
      <c r="B1803" s="134" t="s">
        <v>608</v>
      </c>
      <c r="C1803" s="117" t="s">
        <v>14</v>
      </c>
      <c r="D1803" s="117" t="s">
        <v>609</v>
      </c>
      <c r="E1803" s="303" t="s">
        <v>1365</v>
      </c>
      <c r="F1803" s="303"/>
      <c r="G1803" s="118" t="s">
        <v>378</v>
      </c>
      <c r="H1803" s="119">
        <v>0.4713</v>
      </c>
      <c r="I1803" s="120">
        <v>27.8</v>
      </c>
      <c r="J1803" s="120">
        <v>13.1</v>
      </c>
      <c r="K1803" t="str">
        <f t="shared" si="27"/>
        <v/>
      </c>
    </row>
    <row r="1804" spans="1:11" ht="14.4" customHeight="1">
      <c r="A1804" s="121" t="s">
        <v>383</v>
      </c>
      <c r="B1804" s="135" t="s">
        <v>756</v>
      </c>
      <c r="C1804" s="121" t="s">
        <v>14</v>
      </c>
      <c r="D1804" s="121" t="s">
        <v>757</v>
      </c>
      <c r="E1804" s="304" t="s">
        <v>386</v>
      </c>
      <c r="F1804" s="304"/>
      <c r="G1804" s="122" t="s">
        <v>77</v>
      </c>
      <c r="H1804" s="123">
        <v>2</v>
      </c>
      <c r="I1804" s="124">
        <v>18.47</v>
      </c>
      <c r="J1804" s="124">
        <v>36.94</v>
      </c>
      <c r="K1804" t="str">
        <f t="shared" si="27"/>
        <v/>
      </c>
    </row>
    <row r="1805" spans="1:11" ht="26.4" customHeight="1">
      <c r="A1805" s="121" t="s">
        <v>383</v>
      </c>
      <c r="B1805" s="135" t="s">
        <v>758</v>
      </c>
      <c r="C1805" s="121" t="s">
        <v>14</v>
      </c>
      <c r="D1805" s="121" t="s">
        <v>759</v>
      </c>
      <c r="E1805" s="304" t="s">
        <v>386</v>
      </c>
      <c r="F1805" s="304"/>
      <c r="G1805" s="122" t="s">
        <v>77</v>
      </c>
      <c r="H1805" s="123">
        <v>1</v>
      </c>
      <c r="I1805" s="124">
        <v>80.150000000000006</v>
      </c>
      <c r="J1805" s="124">
        <v>80.150000000000006</v>
      </c>
      <c r="K1805" t="str">
        <f t="shared" si="27"/>
        <v/>
      </c>
    </row>
    <row r="1806" spans="1:11" ht="26.4" customHeight="1">
      <c r="A1806" s="121" t="s">
        <v>383</v>
      </c>
      <c r="B1806" s="135" t="s">
        <v>696</v>
      </c>
      <c r="C1806" s="121" t="s">
        <v>14</v>
      </c>
      <c r="D1806" s="121" t="s">
        <v>697</v>
      </c>
      <c r="E1806" s="304" t="s">
        <v>386</v>
      </c>
      <c r="F1806" s="304"/>
      <c r="G1806" s="122" t="s">
        <v>77</v>
      </c>
      <c r="H1806" s="123">
        <v>0.17499999999999999</v>
      </c>
      <c r="I1806" s="124">
        <v>28.13</v>
      </c>
      <c r="J1806" s="124">
        <v>4.92</v>
      </c>
      <c r="K1806" t="str">
        <f t="shared" si="27"/>
        <v/>
      </c>
    </row>
    <row r="1807" spans="1:11" ht="26.4">
      <c r="A1807" s="125"/>
      <c r="B1807" s="125"/>
      <c r="C1807" s="125"/>
      <c r="D1807" s="125"/>
      <c r="E1807" s="125" t="s">
        <v>982</v>
      </c>
      <c r="F1807" s="126">
        <v>15.45</v>
      </c>
      <c r="G1807" s="125" t="s">
        <v>983</v>
      </c>
      <c r="H1807" s="126">
        <v>0</v>
      </c>
      <c r="I1807" s="125" t="s">
        <v>393</v>
      </c>
      <c r="J1807" s="126">
        <v>15.45</v>
      </c>
      <c r="K1807" t="str">
        <f t="shared" si="27"/>
        <v/>
      </c>
    </row>
    <row r="1808" spans="1:11" ht="26.4">
      <c r="A1808" s="125"/>
      <c r="B1808" s="125"/>
      <c r="C1808" s="125"/>
      <c r="D1808" s="125"/>
      <c r="E1808" s="125" t="s">
        <v>984</v>
      </c>
      <c r="F1808" s="126">
        <v>36.03</v>
      </c>
      <c r="G1808" s="125"/>
      <c r="H1808" s="305" t="s">
        <v>985</v>
      </c>
      <c r="I1808" s="305"/>
      <c r="J1808" s="126">
        <v>182.15</v>
      </c>
      <c r="K1808" t="str">
        <f t="shared" ref="K1808:K1871" si="28">IF(J1808=0,"FALSO","")</f>
        <v/>
      </c>
    </row>
    <row r="1809" spans="1:11" ht="15" thickBot="1">
      <c r="A1809" s="127"/>
      <c r="B1809" s="127"/>
      <c r="C1809" s="127"/>
      <c r="D1809" s="127"/>
      <c r="E1809" s="127"/>
      <c r="F1809" s="127"/>
      <c r="G1809" s="127" t="s">
        <v>986</v>
      </c>
      <c r="H1809" s="128" t="s">
        <v>1504</v>
      </c>
      <c r="I1809" s="127" t="s">
        <v>394</v>
      </c>
      <c r="J1809" s="129">
        <v>3643</v>
      </c>
      <c r="K1809" t="str">
        <f t="shared" si="28"/>
        <v/>
      </c>
    </row>
    <row r="1810" spans="1:11" ht="15" thickTop="1">
      <c r="A1810" s="130"/>
      <c r="B1810" s="130"/>
      <c r="C1810" s="130"/>
      <c r="D1810" s="130"/>
      <c r="E1810" s="130"/>
      <c r="F1810" s="130"/>
      <c r="G1810" s="130"/>
      <c r="H1810" s="130"/>
      <c r="I1810" s="130"/>
      <c r="J1810" s="130"/>
      <c r="K1810" t="str">
        <f t="shared" si="28"/>
        <v>FALSO</v>
      </c>
    </row>
    <row r="1811" spans="1:11" ht="39.6" customHeight="1">
      <c r="A1811" s="110" t="s">
        <v>1164</v>
      </c>
      <c r="B1811" s="111" t="s">
        <v>3</v>
      </c>
      <c r="C1811" s="110" t="s">
        <v>4</v>
      </c>
      <c r="D1811" s="110" t="s">
        <v>5</v>
      </c>
      <c r="E1811" s="307" t="s">
        <v>373</v>
      </c>
      <c r="F1811" s="307"/>
      <c r="G1811" s="112" t="s">
        <v>6</v>
      </c>
      <c r="H1811" s="111" t="s">
        <v>7</v>
      </c>
      <c r="I1811" s="111" t="s">
        <v>8</v>
      </c>
      <c r="J1811" s="111" t="s">
        <v>9</v>
      </c>
      <c r="K1811" t="str">
        <f t="shared" si="28"/>
        <v/>
      </c>
    </row>
    <row r="1812" spans="1:11" ht="14.4" customHeight="1">
      <c r="A1812" s="113" t="s">
        <v>374</v>
      </c>
      <c r="B1812" s="133" t="s">
        <v>332</v>
      </c>
      <c r="C1812" s="113" t="s">
        <v>14</v>
      </c>
      <c r="D1812" s="113" t="s">
        <v>333</v>
      </c>
      <c r="E1812" s="306" t="s">
        <v>1520</v>
      </c>
      <c r="F1812" s="306"/>
      <c r="G1812" s="114" t="s">
        <v>77</v>
      </c>
      <c r="H1812" s="115">
        <v>1</v>
      </c>
      <c r="I1812" s="116">
        <v>83.82</v>
      </c>
      <c r="J1812" s="116">
        <v>83.82</v>
      </c>
      <c r="K1812" t="str">
        <f t="shared" si="28"/>
        <v/>
      </c>
    </row>
    <row r="1813" spans="1:11" ht="26.4" customHeight="1">
      <c r="A1813" s="117" t="s">
        <v>375</v>
      </c>
      <c r="B1813" s="134" t="s">
        <v>608</v>
      </c>
      <c r="C1813" s="117" t="s">
        <v>14</v>
      </c>
      <c r="D1813" s="117" t="s">
        <v>609</v>
      </c>
      <c r="E1813" s="303" t="s">
        <v>1365</v>
      </c>
      <c r="F1813" s="303"/>
      <c r="G1813" s="118" t="s">
        <v>378</v>
      </c>
      <c r="H1813" s="119">
        <v>0.31419999999999998</v>
      </c>
      <c r="I1813" s="120">
        <v>27.8</v>
      </c>
      <c r="J1813" s="120">
        <v>8.73</v>
      </c>
      <c r="K1813" t="str">
        <f t="shared" si="28"/>
        <v/>
      </c>
    </row>
    <row r="1814" spans="1:11" ht="14.4" customHeight="1">
      <c r="A1814" s="117" t="s">
        <v>375</v>
      </c>
      <c r="B1814" s="134" t="s">
        <v>606</v>
      </c>
      <c r="C1814" s="117" t="s">
        <v>14</v>
      </c>
      <c r="D1814" s="117" t="s">
        <v>607</v>
      </c>
      <c r="E1814" s="303" t="s">
        <v>1365</v>
      </c>
      <c r="F1814" s="303"/>
      <c r="G1814" s="118" t="s">
        <v>378</v>
      </c>
      <c r="H1814" s="119">
        <v>0.31419999999999998</v>
      </c>
      <c r="I1814" s="120">
        <v>23.38</v>
      </c>
      <c r="J1814" s="120">
        <v>7.34</v>
      </c>
      <c r="K1814" t="str">
        <f t="shared" si="28"/>
        <v/>
      </c>
    </row>
    <row r="1815" spans="1:11">
      <c r="A1815" s="121" t="s">
        <v>383</v>
      </c>
      <c r="B1815" s="135" t="s">
        <v>610</v>
      </c>
      <c r="C1815" s="121" t="s">
        <v>14</v>
      </c>
      <c r="D1815" s="121" t="s">
        <v>611</v>
      </c>
      <c r="E1815" s="304" t="s">
        <v>386</v>
      </c>
      <c r="F1815" s="304"/>
      <c r="G1815" s="122" t="s">
        <v>77</v>
      </c>
      <c r="H1815" s="123">
        <v>8.7999999999999995E-2</v>
      </c>
      <c r="I1815" s="124">
        <v>1.97</v>
      </c>
      <c r="J1815" s="124">
        <v>0.17</v>
      </c>
      <c r="K1815" t="str">
        <f t="shared" si="28"/>
        <v/>
      </c>
    </row>
    <row r="1816" spans="1:11">
      <c r="A1816" s="121" t="s">
        <v>383</v>
      </c>
      <c r="B1816" s="135" t="s">
        <v>760</v>
      </c>
      <c r="C1816" s="121" t="s">
        <v>14</v>
      </c>
      <c r="D1816" s="121" t="s">
        <v>761</v>
      </c>
      <c r="E1816" s="304" t="s">
        <v>386</v>
      </c>
      <c r="F1816" s="304"/>
      <c r="G1816" s="122" t="s">
        <v>77</v>
      </c>
      <c r="H1816" s="123">
        <v>1</v>
      </c>
      <c r="I1816" s="124">
        <v>40.71</v>
      </c>
      <c r="J1816" s="124">
        <v>40.71</v>
      </c>
      <c r="K1816" t="str">
        <f t="shared" si="28"/>
        <v/>
      </c>
    </row>
    <row r="1817" spans="1:11">
      <c r="A1817" s="121" t="s">
        <v>383</v>
      </c>
      <c r="B1817" s="135" t="s">
        <v>620</v>
      </c>
      <c r="C1817" s="121" t="s">
        <v>14</v>
      </c>
      <c r="D1817" s="121" t="s">
        <v>621</v>
      </c>
      <c r="E1817" s="304" t="s">
        <v>386</v>
      </c>
      <c r="F1817" s="304"/>
      <c r="G1817" s="122" t="s">
        <v>77</v>
      </c>
      <c r="H1817" s="123">
        <v>3.0599999999999999E-2</v>
      </c>
      <c r="I1817" s="124">
        <v>68.17</v>
      </c>
      <c r="J1817" s="124">
        <v>2.08</v>
      </c>
      <c r="K1817" t="str">
        <f t="shared" si="28"/>
        <v/>
      </c>
    </row>
    <row r="1818" spans="1:11" ht="39.6" customHeight="1">
      <c r="A1818" s="121" t="s">
        <v>383</v>
      </c>
      <c r="B1818" s="135" t="s">
        <v>756</v>
      </c>
      <c r="C1818" s="121" t="s">
        <v>14</v>
      </c>
      <c r="D1818" s="121" t="s">
        <v>757</v>
      </c>
      <c r="E1818" s="304" t="s">
        <v>386</v>
      </c>
      <c r="F1818" s="304"/>
      <c r="G1818" s="122" t="s">
        <v>77</v>
      </c>
      <c r="H1818" s="123">
        <v>1</v>
      </c>
      <c r="I1818" s="124">
        <v>18.47</v>
      </c>
      <c r="J1818" s="124">
        <v>18.47</v>
      </c>
      <c r="K1818" t="str">
        <f t="shared" si="28"/>
        <v/>
      </c>
    </row>
    <row r="1819" spans="1:11" ht="14.4" customHeight="1">
      <c r="A1819" s="121" t="s">
        <v>383</v>
      </c>
      <c r="B1819" s="135" t="s">
        <v>624</v>
      </c>
      <c r="C1819" s="121" t="s">
        <v>14</v>
      </c>
      <c r="D1819" s="121" t="s">
        <v>625</v>
      </c>
      <c r="E1819" s="304" t="s">
        <v>386</v>
      </c>
      <c r="F1819" s="304"/>
      <c r="G1819" s="122" t="s">
        <v>77</v>
      </c>
      <c r="H1819" s="123">
        <v>0.05</v>
      </c>
      <c r="I1819" s="124">
        <v>77.23</v>
      </c>
      <c r="J1819" s="124">
        <v>3.86</v>
      </c>
      <c r="K1819" t="str">
        <f t="shared" si="28"/>
        <v/>
      </c>
    </row>
    <row r="1820" spans="1:11" ht="26.4" customHeight="1">
      <c r="A1820" s="121" t="s">
        <v>383</v>
      </c>
      <c r="B1820" s="135" t="s">
        <v>696</v>
      </c>
      <c r="C1820" s="121" t="s">
        <v>14</v>
      </c>
      <c r="D1820" s="121" t="s">
        <v>697</v>
      </c>
      <c r="E1820" s="304" t="s">
        <v>386</v>
      </c>
      <c r="F1820" s="304"/>
      <c r="G1820" s="122" t="s">
        <v>77</v>
      </c>
      <c r="H1820" s="123">
        <v>8.7499999999999994E-2</v>
      </c>
      <c r="I1820" s="124">
        <v>28.13</v>
      </c>
      <c r="J1820" s="124">
        <v>2.46</v>
      </c>
      <c r="K1820" t="str">
        <f t="shared" si="28"/>
        <v/>
      </c>
    </row>
    <row r="1821" spans="1:11" ht="26.4">
      <c r="A1821" s="125"/>
      <c r="B1821" s="125"/>
      <c r="C1821" s="125"/>
      <c r="D1821" s="125"/>
      <c r="E1821" s="125" t="s">
        <v>982</v>
      </c>
      <c r="F1821" s="126">
        <v>10.29</v>
      </c>
      <c r="G1821" s="125" t="s">
        <v>983</v>
      </c>
      <c r="H1821" s="126">
        <v>0</v>
      </c>
      <c r="I1821" s="125" t="s">
        <v>393</v>
      </c>
      <c r="J1821" s="126">
        <v>10.29</v>
      </c>
      <c r="K1821" t="str">
        <f t="shared" si="28"/>
        <v/>
      </c>
    </row>
    <row r="1822" spans="1:11" ht="39.6" customHeight="1">
      <c r="A1822" s="125"/>
      <c r="B1822" s="125"/>
      <c r="C1822" s="125"/>
      <c r="D1822" s="125"/>
      <c r="E1822" s="125" t="s">
        <v>984</v>
      </c>
      <c r="F1822" s="126">
        <v>20.67</v>
      </c>
      <c r="G1822" s="125"/>
      <c r="H1822" s="305" t="s">
        <v>985</v>
      </c>
      <c r="I1822" s="305"/>
      <c r="J1822" s="126">
        <v>104.49</v>
      </c>
      <c r="K1822" t="str">
        <f t="shared" si="28"/>
        <v/>
      </c>
    </row>
    <row r="1823" spans="1:11" ht="26.4" customHeight="1" thickBot="1">
      <c r="A1823" s="127"/>
      <c r="B1823" s="127"/>
      <c r="C1823" s="127"/>
      <c r="D1823" s="127"/>
      <c r="E1823" s="127"/>
      <c r="F1823" s="127"/>
      <c r="G1823" s="127" t="s">
        <v>986</v>
      </c>
      <c r="H1823" s="128" t="s">
        <v>1271</v>
      </c>
      <c r="I1823" s="127" t="s">
        <v>394</v>
      </c>
      <c r="J1823" s="129">
        <v>6269.4</v>
      </c>
      <c r="K1823" t="str">
        <f t="shared" si="28"/>
        <v/>
      </c>
    </row>
    <row r="1824" spans="1:11" ht="15" customHeight="1" thickTop="1">
      <c r="A1824" s="130"/>
      <c r="B1824" s="130"/>
      <c r="C1824" s="130"/>
      <c r="D1824" s="130"/>
      <c r="E1824" s="130"/>
      <c r="F1824" s="130"/>
      <c r="G1824" s="130"/>
      <c r="H1824" s="130"/>
      <c r="I1824" s="130"/>
      <c r="J1824" s="130"/>
      <c r="K1824" t="str">
        <f t="shared" si="28"/>
        <v>FALSO</v>
      </c>
    </row>
    <row r="1825" spans="1:11" ht="15" customHeight="1">
      <c r="A1825" s="110" t="s">
        <v>1165</v>
      </c>
      <c r="B1825" s="111" t="s">
        <v>3</v>
      </c>
      <c r="C1825" s="110" t="s">
        <v>4</v>
      </c>
      <c r="D1825" s="110" t="s">
        <v>5</v>
      </c>
      <c r="E1825" s="307" t="s">
        <v>373</v>
      </c>
      <c r="F1825" s="307"/>
      <c r="G1825" s="112" t="s">
        <v>6</v>
      </c>
      <c r="H1825" s="111" t="s">
        <v>7</v>
      </c>
      <c r="I1825" s="111" t="s">
        <v>8</v>
      </c>
      <c r="J1825" s="111" t="s">
        <v>9</v>
      </c>
      <c r="K1825" t="str">
        <f t="shared" si="28"/>
        <v/>
      </c>
    </row>
    <row r="1826" spans="1:11">
      <c r="A1826" s="113" t="s">
        <v>374</v>
      </c>
      <c r="B1826" s="133" t="s">
        <v>322</v>
      </c>
      <c r="C1826" s="113" t="s">
        <v>11</v>
      </c>
      <c r="D1826" s="113" t="s">
        <v>323</v>
      </c>
      <c r="E1826" s="306">
        <v>0</v>
      </c>
      <c r="F1826" s="306"/>
      <c r="G1826" s="114" t="s">
        <v>18</v>
      </c>
      <c r="H1826" s="115">
        <v>1</v>
      </c>
      <c r="I1826" s="116">
        <v>414.23</v>
      </c>
      <c r="J1826" s="116">
        <v>414.23</v>
      </c>
      <c r="K1826" t="str">
        <f t="shared" si="28"/>
        <v/>
      </c>
    </row>
    <row r="1827" spans="1:11">
      <c r="A1827" s="117" t="s">
        <v>375</v>
      </c>
      <c r="B1827" s="134" t="s">
        <v>676</v>
      </c>
      <c r="C1827" s="117" t="s">
        <v>11</v>
      </c>
      <c r="D1827" s="117" t="s">
        <v>677</v>
      </c>
      <c r="E1827" s="303">
        <v>0</v>
      </c>
      <c r="F1827" s="303"/>
      <c r="G1827" s="118" t="s">
        <v>12</v>
      </c>
      <c r="H1827" s="119">
        <v>0.88</v>
      </c>
      <c r="I1827" s="120">
        <v>168.77</v>
      </c>
      <c r="J1827" s="120">
        <v>148.51</v>
      </c>
      <c r="K1827" t="str">
        <f t="shared" si="28"/>
        <v/>
      </c>
    </row>
    <row r="1828" spans="1:11">
      <c r="A1828" s="117" t="s">
        <v>375</v>
      </c>
      <c r="B1828" s="134" t="s">
        <v>666</v>
      </c>
      <c r="C1828" s="117" t="s">
        <v>11</v>
      </c>
      <c r="D1828" s="117" t="s">
        <v>667</v>
      </c>
      <c r="E1828" s="303">
        <v>0</v>
      </c>
      <c r="F1828" s="303"/>
      <c r="G1828" s="118" t="s">
        <v>12</v>
      </c>
      <c r="H1828" s="119">
        <v>0.97</v>
      </c>
      <c r="I1828" s="120">
        <v>50.88</v>
      </c>
      <c r="J1828" s="120">
        <v>49.35</v>
      </c>
      <c r="K1828" t="str">
        <f t="shared" si="28"/>
        <v/>
      </c>
    </row>
    <row r="1829" spans="1:11">
      <c r="A1829" s="117" t="s">
        <v>375</v>
      </c>
      <c r="B1829" s="134" t="s">
        <v>670</v>
      </c>
      <c r="C1829" s="117" t="s">
        <v>11</v>
      </c>
      <c r="D1829" s="117" t="s">
        <v>671</v>
      </c>
      <c r="E1829" s="303">
        <v>0</v>
      </c>
      <c r="F1829" s="303"/>
      <c r="G1829" s="118" t="s">
        <v>21</v>
      </c>
      <c r="H1829" s="119">
        <v>0.26</v>
      </c>
      <c r="I1829" s="120">
        <v>104.52</v>
      </c>
      <c r="J1829" s="120">
        <v>27.17</v>
      </c>
      <c r="K1829" t="str">
        <f t="shared" si="28"/>
        <v/>
      </c>
    </row>
    <row r="1830" spans="1:11" ht="39.6" customHeight="1">
      <c r="A1830" s="117" t="s">
        <v>375</v>
      </c>
      <c r="B1830" s="134" t="s">
        <v>672</v>
      </c>
      <c r="C1830" s="117" t="s">
        <v>11</v>
      </c>
      <c r="D1830" s="117" t="s">
        <v>673</v>
      </c>
      <c r="E1830" s="303">
        <v>0</v>
      </c>
      <c r="F1830" s="303"/>
      <c r="G1830" s="118" t="s">
        <v>21</v>
      </c>
      <c r="H1830" s="119">
        <v>3.4000000000000002E-2</v>
      </c>
      <c r="I1830" s="120">
        <v>4150.67</v>
      </c>
      <c r="J1830" s="120">
        <v>141.12</v>
      </c>
      <c r="K1830" t="str">
        <f t="shared" si="28"/>
        <v/>
      </c>
    </row>
    <row r="1831" spans="1:11" ht="14.4" customHeight="1">
      <c r="A1831" s="117" t="s">
        <v>375</v>
      </c>
      <c r="B1831" s="134" t="s">
        <v>674</v>
      </c>
      <c r="C1831" s="117" t="s">
        <v>11</v>
      </c>
      <c r="D1831" s="117" t="s">
        <v>675</v>
      </c>
      <c r="E1831" s="303">
        <v>0</v>
      </c>
      <c r="F1831" s="303"/>
      <c r="G1831" s="118" t="s">
        <v>12</v>
      </c>
      <c r="H1831" s="119">
        <v>0.16</v>
      </c>
      <c r="I1831" s="120">
        <v>49.51</v>
      </c>
      <c r="J1831" s="120">
        <v>7.92</v>
      </c>
      <c r="K1831" t="str">
        <f t="shared" si="28"/>
        <v/>
      </c>
    </row>
    <row r="1832" spans="1:11" ht="26.4" customHeight="1">
      <c r="A1832" s="117" t="s">
        <v>375</v>
      </c>
      <c r="B1832" s="134" t="s">
        <v>664</v>
      </c>
      <c r="C1832" s="117" t="s">
        <v>11</v>
      </c>
      <c r="D1832" s="117" t="s">
        <v>665</v>
      </c>
      <c r="E1832" s="303">
        <v>0</v>
      </c>
      <c r="F1832" s="303"/>
      <c r="G1832" s="118" t="s">
        <v>12</v>
      </c>
      <c r="H1832" s="119">
        <v>0.97</v>
      </c>
      <c r="I1832" s="120">
        <v>16.95</v>
      </c>
      <c r="J1832" s="120">
        <v>16.440000000000001</v>
      </c>
      <c r="K1832" t="str">
        <f t="shared" si="28"/>
        <v/>
      </c>
    </row>
    <row r="1833" spans="1:11" ht="40.200000000000003" customHeight="1">
      <c r="A1833" s="117" t="s">
        <v>375</v>
      </c>
      <c r="B1833" s="134" t="s">
        <v>668</v>
      </c>
      <c r="C1833" s="117" t="s">
        <v>11</v>
      </c>
      <c r="D1833" s="117" t="s">
        <v>669</v>
      </c>
      <c r="E1833" s="303">
        <v>0</v>
      </c>
      <c r="F1833" s="303"/>
      <c r="G1833" s="118" t="s">
        <v>21</v>
      </c>
      <c r="H1833" s="119">
        <v>2.5000000000000001E-2</v>
      </c>
      <c r="I1833" s="120">
        <v>948.96</v>
      </c>
      <c r="J1833" s="120">
        <v>23.72</v>
      </c>
      <c r="K1833" t="str">
        <f t="shared" si="28"/>
        <v/>
      </c>
    </row>
    <row r="1834" spans="1:11" ht="27" customHeight="1">
      <c r="A1834" s="125"/>
      <c r="B1834" s="125"/>
      <c r="C1834" s="125"/>
      <c r="D1834" s="125"/>
      <c r="E1834" s="125" t="s">
        <v>982</v>
      </c>
      <c r="F1834" s="126">
        <v>169.59</v>
      </c>
      <c r="G1834" s="125" t="s">
        <v>983</v>
      </c>
      <c r="H1834" s="126">
        <v>0</v>
      </c>
      <c r="I1834" s="125" t="s">
        <v>393</v>
      </c>
      <c r="J1834" s="126">
        <v>169.59</v>
      </c>
      <c r="K1834" t="str">
        <f t="shared" si="28"/>
        <v/>
      </c>
    </row>
    <row r="1835" spans="1:11" ht="14.4" customHeight="1">
      <c r="A1835" s="125"/>
      <c r="B1835" s="125"/>
      <c r="C1835" s="125"/>
      <c r="D1835" s="125"/>
      <c r="E1835" s="125" t="s">
        <v>984</v>
      </c>
      <c r="F1835" s="126">
        <v>102.15</v>
      </c>
      <c r="G1835" s="125"/>
      <c r="H1835" s="305" t="s">
        <v>985</v>
      </c>
      <c r="I1835" s="305"/>
      <c r="J1835" s="126">
        <v>516.38</v>
      </c>
      <c r="K1835" t="str">
        <f t="shared" si="28"/>
        <v/>
      </c>
    </row>
    <row r="1836" spans="1:11" ht="39.6" customHeight="1" thickBot="1">
      <c r="A1836" s="127"/>
      <c r="B1836" s="127"/>
      <c r="C1836" s="127"/>
      <c r="D1836" s="127"/>
      <c r="E1836" s="127"/>
      <c r="F1836" s="127"/>
      <c r="G1836" s="127" t="s">
        <v>986</v>
      </c>
      <c r="H1836" s="128" t="s">
        <v>1504</v>
      </c>
      <c r="I1836" s="127" t="s">
        <v>394</v>
      </c>
      <c r="J1836" s="129">
        <v>10327.6</v>
      </c>
      <c r="K1836" t="str">
        <f t="shared" si="28"/>
        <v/>
      </c>
    </row>
    <row r="1837" spans="1:11" ht="14.4" customHeight="1" thickTop="1">
      <c r="A1837" s="130"/>
      <c r="B1837" s="130"/>
      <c r="C1837" s="130"/>
      <c r="D1837" s="130"/>
      <c r="E1837" s="130"/>
      <c r="F1837" s="130"/>
      <c r="G1837" s="130"/>
      <c r="H1837" s="130"/>
      <c r="I1837" s="130"/>
      <c r="J1837" s="130"/>
      <c r="K1837" t="str">
        <f t="shared" si="28"/>
        <v>FALSO</v>
      </c>
    </row>
    <row r="1838" spans="1:11">
      <c r="A1838" s="110" t="s">
        <v>1166</v>
      </c>
      <c r="B1838" s="111" t="s">
        <v>3</v>
      </c>
      <c r="C1838" s="110" t="s">
        <v>4</v>
      </c>
      <c r="D1838" s="110" t="s">
        <v>5</v>
      </c>
      <c r="E1838" s="307" t="s">
        <v>373</v>
      </c>
      <c r="F1838" s="307"/>
      <c r="G1838" s="112" t="s">
        <v>6</v>
      </c>
      <c r="H1838" s="111" t="s">
        <v>7</v>
      </c>
      <c r="I1838" s="111" t="s">
        <v>8</v>
      </c>
      <c r="J1838" s="111" t="s">
        <v>9</v>
      </c>
      <c r="K1838" t="str">
        <f t="shared" si="28"/>
        <v/>
      </c>
    </row>
    <row r="1839" spans="1:11" ht="26.4" customHeight="1">
      <c r="A1839" s="113" t="s">
        <v>374</v>
      </c>
      <c r="B1839" s="133" t="s">
        <v>113</v>
      </c>
      <c r="C1839" s="113" t="s">
        <v>14</v>
      </c>
      <c r="D1839" s="113" t="s">
        <v>114</v>
      </c>
      <c r="E1839" s="306" t="s">
        <v>1522</v>
      </c>
      <c r="F1839" s="306"/>
      <c r="G1839" s="114" t="s">
        <v>16</v>
      </c>
      <c r="H1839" s="115">
        <v>1</v>
      </c>
      <c r="I1839" s="116">
        <v>166.38</v>
      </c>
      <c r="J1839" s="116">
        <v>166.38</v>
      </c>
      <c r="K1839" t="str">
        <f t="shared" si="28"/>
        <v/>
      </c>
    </row>
    <row r="1840" spans="1:11" ht="14.4" customHeight="1">
      <c r="A1840" s="117" t="s">
        <v>375</v>
      </c>
      <c r="B1840" s="134" t="s">
        <v>551</v>
      </c>
      <c r="C1840" s="117" t="s">
        <v>14</v>
      </c>
      <c r="D1840" s="117" t="s">
        <v>546</v>
      </c>
      <c r="E1840" s="303" t="s">
        <v>1365</v>
      </c>
      <c r="F1840" s="303"/>
      <c r="G1840" s="118" t="s">
        <v>378</v>
      </c>
      <c r="H1840" s="119">
        <v>0.53900000000000003</v>
      </c>
      <c r="I1840" s="120">
        <v>27.87</v>
      </c>
      <c r="J1840" s="120">
        <v>15.02</v>
      </c>
      <c r="K1840" t="str">
        <f t="shared" si="28"/>
        <v/>
      </c>
    </row>
    <row r="1841" spans="1:11" ht="14.4" customHeight="1">
      <c r="A1841" s="117" t="s">
        <v>375</v>
      </c>
      <c r="B1841" s="134" t="s">
        <v>381</v>
      </c>
      <c r="C1841" s="117" t="s">
        <v>14</v>
      </c>
      <c r="D1841" s="117" t="s">
        <v>382</v>
      </c>
      <c r="E1841" s="303" t="s">
        <v>1365</v>
      </c>
      <c r="F1841" s="303"/>
      <c r="G1841" s="118" t="s">
        <v>378</v>
      </c>
      <c r="H1841" s="119">
        <v>0.63300000000000001</v>
      </c>
      <c r="I1841" s="120">
        <v>23.48</v>
      </c>
      <c r="J1841" s="120">
        <v>14.86</v>
      </c>
      <c r="K1841" t="str">
        <f t="shared" si="28"/>
        <v/>
      </c>
    </row>
    <row r="1842" spans="1:11" ht="39.6" customHeight="1">
      <c r="A1842" s="117" t="s">
        <v>375</v>
      </c>
      <c r="B1842" s="134" t="s">
        <v>537</v>
      </c>
      <c r="C1842" s="117" t="s">
        <v>14</v>
      </c>
      <c r="D1842" s="117" t="s">
        <v>538</v>
      </c>
      <c r="E1842" s="303" t="s">
        <v>1367</v>
      </c>
      <c r="F1842" s="303"/>
      <c r="G1842" s="118" t="s">
        <v>415</v>
      </c>
      <c r="H1842" s="119">
        <v>1.83E-2</v>
      </c>
      <c r="I1842" s="120">
        <v>24.86</v>
      </c>
      <c r="J1842" s="120">
        <v>0.45</v>
      </c>
      <c r="K1842" t="str">
        <f t="shared" si="28"/>
        <v/>
      </c>
    </row>
    <row r="1843" spans="1:11" ht="14.4" customHeight="1">
      <c r="A1843" s="117" t="s">
        <v>375</v>
      </c>
      <c r="B1843" s="134" t="s">
        <v>539</v>
      </c>
      <c r="C1843" s="117" t="s">
        <v>14</v>
      </c>
      <c r="D1843" s="117" t="s">
        <v>540</v>
      </c>
      <c r="E1843" s="303" t="s">
        <v>1367</v>
      </c>
      <c r="F1843" s="303"/>
      <c r="G1843" s="118" t="s">
        <v>410</v>
      </c>
      <c r="H1843" s="119">
        <v>1.32E-2</v>
      </c>
      <c r="I1843" s="120">
        <v>26.16</v>
      </c>
      <c r="J1843" s="120">
        <v>0.34</v>
      </c>
      <c r="K1843" t="str">
        <f t="shared" si="28"/>
        <v/>
      </c>
    </row>
    <row r="1844" spans="1:11" ht="26.4" customHeight="1">
      <c r="A1844" s="121" t="s">
        <v>383</v>
      </c>
      <c r="B1844" s="135" t="s">
        <v>554</v>
      </c>
      <c r="C1844" s="121" t="s">
        <v>14</v>
      </c>
      <c r="D1844" s="121" t="s">
        <v>555</v>
      </c>
      <c r="E1844" s="304" t="s">
        <v>386</v>
      </c>
      <c r="F1844" s="304"/>
      <c r="G1844" s="122" t="s">
        <v>16</v>
      </c>
      <c r="H1844" s="123">
        <v>1.05</v>
      </c>
      <c r="I1844" s="124">
        <v>79.209999999999994</v>
      </c>
      <c r="J1844" s="124">
        <v>83.17</v>
      </c>
      <c r="K1844" t="str">
        <f t="shared" si="28"/>
        <v/>
      </c>
    </row>
    <row r="1845" spans="1:11">
      <c r="A1845" s="121" t="s">
        <v>383</v>
      </c>
      <c r="B1845" s="135" t="s">
        <v>556</v>
      </c>
      <c r="C1845" s="121" t="s">
        <v>14</v>
      </c>
      <c r="D1845" s="121" t="s">
        <v>557</v>
      </c>
      <c r="E1845" s="304" t="s">
        <v>386</v>
      </c>
      <c r="F1845" s="304"/>
      <c r="G1845" s="122" t="s">
        <v>22</v>
      </c>
      <c r="H1845" s="123">
        <v>2.5000000000000001E-2</v>
      </c>
      <c r="I1845" s="124">
        <v>16.73</v>
      </c>
      <c r="J1845" s="124">
        <v>0.41</v>
      </c>
      <c r="K1845" t="str">
        <f t="shared" si="28"/>
        <v/>
      </c>
    </row>
    <row r="1846" spans="1:11" ht="26.4">
      <c r="A1846" s="121" t="s">
        <v>383</v>
      </c>
      <c r="B1846" s="135" t="s">
        <v>561</v>
      </c>
      <c r="C1846" s="121" t="s">
        <v>14</v>
      </c>
      <c r="D1846" s="121" t="s">
        <v>562</v>
      </c>
      <c r="E1846" s="304" t="s">
        <v>386</v>
      </c>
      <c r="F1846" s="304"/>
      <c r="G1846" s="122" t="s">
        <v>22</v>
      </c>
      <c r="H1846" s="123">
        <v>4.8999999999999998E-3</v>
      </c>
      <c r="I1846" s="124">
        <v>70.37</v>
      </c>
      <c r="J1846" s="124">
        <v>0.34</v>
      </c>
      <c r="K1846" t="str">
        <f t="shared" si="28"/>
        <v/>
      </c>
    </row>
    <row r="1847" spans="1:11">
      <c r="A1847" s="121" t="s">
        <v>383</v>
      </c>
      <c r="B1847" s="135" t="s">
        <v>552</v>
      </c>
      <c r="C1847" s="121" t="s">
        <v>14</v>
      </c>
      <c r="D1847" s="121" t="s">
        <v>553</v>
      </c>
      <c r="E1847" s="304" t="s">
        <v>386</v>
      </c>
      <c r="F1847" s="304"/>
      <c r="G1847" s="122" t="s">
        <v>22</v>
      </c>
      <c r="H1847" s="123">
        <v>0.18</v>
      </c>
      <c r="I1847" s="124">
        <v>252.27</v>
      </c>
      <c r="J1847" s="124">
        <v>45.4</v>
      </c>
      <c r="K1847" t="str">
        <f t="shared" si="28"/>
        <v/>
      </c>
    </row>
    <row r="1848" spans="1:11" ht="26.4">
      <c r="A1848" s="121" t="s">
        <v>383</v>
      </c>
      <c r="B1848" s="135" t="s">
        <v>558</v>
      </c>
      <c r="C1848" s="121" t="s">
        <v>14</v>
      </c>
      <c r="D1848" s="121" t="s">
        <v>559</v>
      </c>
      <c r="E1848" s="304" t="s">
        <v>386</v>
      </c>
      <c r="F1848" s="304"/>
      <c r="G1848" s="122" t="s">
        <v>560</v>
      </c>
      <c r="H1848" s="123">
        <v>0.161</v>
      </c>
      <c r="I1848" s="124">
        <v>39.71</v>
      </c>
      <c r="J1848" s="124">
        <v>6.39</v>
      </c>
      <c r="K1848" t="str">
        <f t="shared" si="28"/>
        <v/>
      </c>
    </row>
    <row r="1849" spans="1:11" ht="26.4">
      <c r="A1849" s="125"/>
      <c r="B1849" s="125"/>
      <c r="C1849" s="125"/>
      <c r="D1849" s="125"/>
      <c r="E1849" s="125" t="s">
        <v>982</v>
      </c>
      <c r="F1849" s="126">
        <v>19</v>
      </c>
      <c r="G1849" s="125" t="s">
        <v>983</v>
      </c>
      <c r="H1849" s="126">
        <v>0</v>
      </c>
      <c r="I1849" s="125" t="s">
        <v>393</v>
      </c>
      <c r="J1849" s="126">
        <v>19</v>
      </c>
      <c r="K1849" t="str">
        <f t="shared" si="28"/>
        <v/>
      </c>
    </row>
    <row r="1850" spans="1:11" ht="26.4" customHeight="1">
      <c r="A1850" s="125"/>
      <c r="B1850" s="125"/>
      <c r="C1850" s="125"/>
      <c r="D1850" s="125"/>
      <c r="E1850" s="125" t="s">
        <v>984</v>
      </c>
      <c r="F1850" s="126">
        <v>41.03</v>
      </c>
      <c r="G1850" s="125"/>
      <c r="H1850" s="305" t="s">
        <v>985</v>
      </c>
      <c r="I1850" s="305"/>
      <c r="J1850" s="126">
        <v>207.41</v>
      </c>
      <c r="K1850" t="str">
        <f t="shared" si="28"/>
        <v/>
      </c>
    </row>
    <row r="1851" spans="1:11" ht="26.4" customHeight="1" thickBot="1">
      <c r="A1851" s="127"/>
      <c r="B1851" s="127"/>
      <c r="C1851" s="127"/>
      <c r="D1851" s="127"/>
      <c r="E1851" s="127"/>
      <c r="F1851" s="127"/>
      <c r="G1851" s="127" t="s">
        <v>986</v>
      </c>
      <c r="H1851" s="128" t="s">
        <v>1523</v>
      </c>
      <c r="I1851" s="127" t="s">
        <v>394</v>
      </c>
      <c r="J1851" s="129">
        <v>56975.53</v>
      </c>
      <c r="K1851" t="str">
        <f t="shared" si="28"/>
        <v/>
      </c>
    </row>
    <row r="1852" spans="1:11" ht="15" customHeight="1" thickTop="1">
      <c r="A1852" s="130"/>
      <c r="B1852" s="130"/>
      <c r="C1852" s="130"/>
      <c r="D1852" s="130"/>
      <c r="E1852" s="130"/>
      <c r="F1852" s="130"/>
      <c r="G1852" s="130"/>
      <c r="H1852" s="130"/>
      <c r="I1852" s="130"/>
      <c r="J1852" s="130"/>
      <c r="K1852" t="str">
        <f t="shared" si="28"/>
        <v>FALSO</v>
      </c>
    </row>
    <row r="1853" spans="1:11" ht="27" customHeight="1">
      <c r="A1853" s="110" t="s">
        <v>1167</v>
      </c>
      <c r="B1853" s="111" t="s">
        <v>3</v>
      </c>
      <c r="C1853" s="110" t="s">
        <v>4</v>
      </c>
      <c r="D1853" s="110" t="s">
        <v>5</v>
      </c>
      <c r="E1853" s="307" t="s">
        <v>373</v>
      </c>
      <c r="F1853" s="307"/>
      <c r="G1853" s="112" t="s">
        <v>6</v>
      </c>
      <c r="H1853" s="111" t="s">
        <v>7</v>
      </c>
      <c r="I1853" s="111" t="s">
        <v>8</v>
      </c>
      <c r="J1853" s="111" t="s">
        <v>9</v>
      </c>
      <c r="K1853" t="str">
        <f t="shared" si="28"/>
        <v/>
      </c>
    </row>
    <row r="1854" spans="1:11" ht="14.4" customHeight="1">
      <c r="A1854" s="113" t="s">
        <v>374</v>
      </c>
      <c r="B1854" s="133" t="s">
        <v>115</v>
      </c>
      <c r="C1854" s="113" t="s">
        <v>14</v>
      </c>
      <c r="D1854" s="113" t="s">
        <v>116</v>
      </c>
      <c r="E1854" s="306" t="s">
        <v>1522</v>
      </c>
      <c r="F1854" s="306"/>
      <c r="G1854" s="114" t="s">
        <v>16</v>
      </c>
      <c r="H1854" s="115">
        <v>1</v>
      </c>
      <c r="I1854" s="116">
        <v>59.24</v>
      </c>
      <c r="J1854" s="116">
        <v>59.24</v>
      </c>
      <c r="K1854" t="str">
        <f t="shared" si="28"/>
        <v/>
      </c>
    </row>
    <row r="1855" spans="1:11" ht="26.4" customHeight="1">
      <c r="A1855" s="117" t="s">
        <v>375</v>
      </c>
      <c r="B1855" s="134" t="s">
        <v>539</v>
      </c>
      <c r="C1855" s="117" t="s">
        <v>14</v>
      </c>
      <c r="D1855" s="117" t="s">
        <v>540</v>
      </c>
      <c r="E1855" s="303" t="s">
        <v>1367</v>
      </c>
      <c r="F1855" s="303"/>
      <c r="G1855" s="118" t="s">
        <v>410</v>
      </c>
      <c r="H1855" s="119">
        <v>1.32E-2</v>
      </c>
      <c r="I1855" s="120">
        <v>26.16</v>
      </c>
      <c r="J1855" s="120">
        <v>0.34</v>
      </c>
      <c r="K1855" t="str">
        <f t="shared" si="28"/>
        <v/>
      </c>
    </row>
    <row r="1856" spans="1:11" ht="26.4" customHeight="1">
      <c r="A1856" s="117" t="s">
        <v>375</v>
      </c>
      <c r="B1856" s="134" t="s">
        <v>537</v>
      </c>
      <c r="C1856" s="117" t="s">
        <v>14</v>
      </c>
      <c r="D1856" s="117" t="s">
        <v>538</v>
      </c>
      <c r="E1856" s="303" t="s">
        <v>1367</v>
      </c>
      <c r="F1856" s="303"/>
      <c r="G1856" s="118" t="s">
        <v>415</v>
      </c>
      <c r="H1856" s="119">
        <v>1.83E-2</v>
      </c>
      <c r="I1856" s="120">
        <v>24.86</v>
      </c>
      <c r="J1856" s="120">
        <v>0.45</v>
      </c>
      <c r="K1856" t="str">
        <f t="shared" si="28"/>
        <v/>
      </c>
    </row>
    <row r="1857" spans="1:11" ht="26.4" customHeight="1">
      <c r="A1857" s="117" t="s">
        <v>375</v>
      </c>
      <c r="B1857" s="134" t="s">
        <v>381</v>
      </c>
      <c r="C1857" s="117" t="s">
        <v>14</v>
      </c>
      <c r="D1857" s="117" t="s">
        <v>382</v>
      </c>
      <c r="E1857" s="303" t="s">
        <v>1365</v>
      </c>
      <c r="F1857" s="303"/>
      <c r="G1857" s="118" t="s">
        <v>378</v>
      </c>
      <c r="H1857" s="119">
        <v>0.23899999999999999</v>
      </c>
      <c r="I1857" s="120">
        <v>23.48</v>
      </c>
      <c r="J1857" s="120">
        <v>5.61</v>
      </c>
      <c r="K1857" t="str">
        <f t="shared" si="28"/>
        <v/>
      </c>
    </row>
    <row r="1858" spans="1:11" ht="14.4" customHeight="1">
      <c r="A1858" s="117" t="s">
        <v>375</v>
      </c>
      <c r="B1858" s="134" t="s">
        <v>551</v>
      </c>
      <c r="C1858" s="117" t="s">
        <v>14</v>
      </c>
      <c r="D1858" s="117" t="s">
        <v>546</v>
      </c>
      <c r="E1858" s="303" t="s">
        <v>1365</v>
      </c>
      <c r="F1858" s="303"/>
      <c r="G1858" s="118" t="s">
        <v>378</v>
      </c>
      <c r="H1858" s="119">
        <v>0.14499999999999999</v>
      </c>
      <c r="I1858" s="120">
        <v>27.87</v>
      </c>
      <c r="J1858" s="120">
        <v>4.04</v>
      </c>
      <c r="K1858" t="str">
        <f t="shared" si="28"/>
        <v/>
      </c>
    </row>
    <row r="1859" spans="1:11">
      <c r="A1859" s="121" t="s">
        <v>383</v>
      </c>
      <c r="B1859" s="135" t="s">
        <v>552</v>
      </c>
      <c r="C1859" s="121" t="s">
        <v>14</v>
      </c>
      <c r="D1859" s="121" t="s">
        <v>553</v>
      </c>
      <c r="E1859" s="304" t="s">
        <v>386</v>
      </c>
      <c r="F1859" s="304"/>
      <c r="G1859" s="122" t="s">
        <v>22</v>
      </c>
      <c r="H1859" s="123">
        <v>5.8999999999999997E-2</v>
      </c>
      <c r="I1859" s="124">
        <v>252.27</v>
      </c>
      <c r="J1859" s="124">
        <v>14.88</v>
      </c>
      <c r="K1859" t="str">
        <f t="shared" si="28"/>
        <v/>
      </c>
    </row>
    <row r="1860" spans="1:11" ht="14.4" customHeight="1">
      <c r="A1860" s="121" t="s">
        <v>383</v>
      </c>
      <c r="B1860" s="135" t="s">
        <v>556</v>
      </c>
      <c r="C1860" s="121" t="s">
        <v>14</v>
      </c>
      <c r="D1860" s="121" t="s">
        <v>557</v>
      </c>
      <c r="E1860" s="304" t="s">
        <v>386</v>
      </c>
      <c r="F1860" s="304"/>
      <c r="G1860" s="122" t="s">
        <v>22</v>
      </c>
      <c r="H1860" s="123">
        <v>8.0000000000000002E-3</v>
      </c>
      <c r="I1860" s="124">
        <v>16.73</v>
      </c>
      <c r="J1860" s="124">
        <v>0.13</v>
      </c>
      <c r="K1860" t="str">
        <f t="shared" si="28"/>
        <v/>
      </c>
    </row>
    <row r="1861" spans="1:11" ht="26.4" customHeight="1">
      <c r="A1861" s="121" t="s">
        <v>383</v>
      </c>
      <c r="B1861" s="135" t="s">
        <v>558</v>
      </c>
      <c r="C1861" s="121" t="s">
        <v>14</v>
      </c>
      <c r="D1861" s="121" t="s">
        <v>559</v>
      </c>
      <c r="E1861" s="304" t="s">
        <v>386</v>
      </c>
      <c r="F1861" s="304"/>
      <c r="G1861" s="122" t="s">
        <v>560</v>
      </c>
      <c r="H1861" s="123">
        <v>0.21099999999999999</v>
      </c>
      <c r="I1861" s="124">
        <v>39.71</v>
      </c>
      <c r="J1861" s="124">
        <v>8.3699999999999992</v>
      </c>
      <c r="K1861" t="str">
        <f t="shared" si="28"/>
        <v/>
      </c>
    </row>
    <row r="1862" spans="1:11" ht="15" customHeight="1">
      <c r="A1862" s="121" t="s">
        <v>383</v>
      </c>
      <c r="B1862" s="135" t="s">
        <v>563</v>
      </c>
      <c r="C1862" s="121" t="s">
        <v>14</v>
      </c>
      <c r="D1862" s="121" t="s">
        <v>564</v>
      </c>
      <c r="E1862" s="304" t="s">
        <v>386</v>
      </c>
      <c r="F1862" s="304"/>
      <c r="G1862" s="122" t="s">
        <v>16</v>
      </c>
      <c r="H1862" s="123">
        <v>1.05</v>
      </c>
      <c r="I1862" s="124">
        <v>24.11</v>
      </c>
      <c r="J1862" s="124">
        <v>25.31</v>
      </c>
      <c r="K1862" t="str">
        <f t="shared" si="28"/>
        <v/>
      </c>
    </row>
    <row r="1863" spans="1:11" ht="27" customHeight="1">
      <c r="A1863" s="121" t="s">
        <v>383</v>
      </c>
      <c r="B1863" s="135" t="s">
        <v>561</v>
      </c>
      <c r="C1863" s="121" t="s">
        <v>14</v>
      </c>
      <c r="D1863" s="121" t="s">
        <v>562</v>
      </c>
      <c r="E1863" s="304" t="s">
        <v>386</v>
      </c>
      <c r="F1863" s="304"/>
      <c r="G1863" s="122" t="s">
        <v>22</v>
      </c>
      <c r="H1863" s="123">
        <v>1.6000000000000001E-3</v>
      </c>
      <c r="I1863" s="124">
        <v>70.37</v>
      </c>
      <c r="J1863" s="124">
        <v>0.11</v>
      </c>
      <c r="K1863" t="str">
        <f t="shared" si="28"/>
        <v/>
      </c>
    </row>
    <row r="1864" spans="1:11" ht="14.4" customHeight="1">
      <c r="A1864" s="125"/>
      <c r="B1864" s="125"/>
      <c r="C1864" s="125"/>
      <c r="D1864" s="125"/>
      <c r="E1864" s="125" t="s">
        <v>982</v>
      </c>
      <c r="F1864" s="126">
        <v>6.4</v>
      </c>
      <c r="G1864" s="125" t="s">
        <v>983</v>
      </c>
      <c r="H1864" s="126">
        <v>0</v>
      </c>
      <c r="I1864" s="125" t="s">
        <v>393</v>
      </c>
      <c r="J1864" s="126">
        <v>6.4</v>
      </c>
      <c r="K1864" t="str">
        <f t="shared" si="28"/>
        <v/>
      </c>
    </row>
    <row r="1865" spans="1:11" ht="26.4" customHeight="1">
      <c r="A1865" s="125"/>
      <c r="B1865" s="125"/>
      <c r="C1865" s="125"/>
      <c r="D1865" s="125"/>
      <c r="E1865" s="125" t="s">
        <v>984</v>
      </c>
      <c r="F1865" s="126">
        <v>14.61</v>
      </c>
      <c r="G1865" s="125"/>
      <c r="H1865" s="305" t="s">
        <v>985</v>
      </c>
      <c r="I1865" s="305"/>
      <c r="J1865" s="126">
        <v>73.849999999999994</v>
      </c>
      <c r="K1865" t="str">
        <f t="shared" si="28"/>
        <v/>
      </c>
    </row>
    <row r="1866" spans="1:11" ht="26.4" customHeight="1" thickBot="1">
      <c r="A1866" s="127"/>
      <c r="B1866" s="127"/>
      <c r="C1866" s="127"/>
      <c r="D1866" s="127"/>
      <c r="E1866" s="127"/>
      <c r="F1866" s="127"/>
      <c r="G1866" s="127" t="s">
        <v>986</v>
      </c>
      <c r="H1866" s="128" t="s">
        <v>1524</v>
      </c>
      <c r="I1866" s="127" t="s">
        <v>394</v>
      </c>
      <c r="J1866" s="129">
        <v>32028.75</v>
      </c>
      <c r="K1866" t="str">
        <f t="shared" si="28"/>
        <v/>
      </c>
    </row>
    <row r="1867" spans="1:11" ht="14.4" customHeight="1" thickTop="1">
      <c r="A1867" s="130"/>
      <c r="B1867" s="130"/>
      <c r="C1867" s="130"/>
      <c r="D1867" s="130"/>
      <c r="E1867" s="130"/>
      <c r="F1867" s="130"/>
      <c r="G1867" s="130"/>
      <c r="H1867" s="130"/>
      <c r="I1867" s="130"/>
      <c r="J1867" s="130"/>
      <c r="K1867" t="str">
        <f t="shared" si="28"/>
        <v>FALSO</v>
      </c>
    </row>
    <row r="1868" spans="1:11" ht="26.4" customHeight="1">
      <c r="A1868" s="107" t="s">
        <v>1168</v>
      </c>
      <c r="B1868" s="107"/>
      <c r="C1868" s="107"/>
      <c r="D1868" s="107" t="s">
        <v>1169</v>
      </c>
      <c r="E1868" s="107"/>
      <c r="F1868" s="314"/>
      <c r="G1868" s="314"/>
      <c r="H1868" s="108"/>
      <c r="I1868" s="107"/>
      <c r="J1868" s="109">
        <v>160383.67000000001</v>
      </c>
      <c r="K1868" t="str">
        <f t="shared" si="28"/>
        <v/>
      </c>
    </row>
    <row r="1869" spans="1:11" ht="14.4" customHeight="1">
      <c r="A1869" s="110" t="s">
        <v>1170</v>
      </c>
      <c r="B1869" s="111" t="s">
        <v>3</v>
      </c>
      <c r="C1869" s="110" t="s">
        <v>4</v>
      </c>
      <c r="D1869" s="110" t="s">
        <v>5</v>
      </c>
      <c r="E1869" s="307" t="s">
        <v>373</v>
      </c>
      <c r="F1869" s="307"/>
      <c r="G1869" s="112" t="s">
        <v>6</v>
      </c>
      <c r="H1869" s="111" t="s">
        <v>7</v>
      </c>
      <c r="I1869" s="111" t="s">
        <v>8</v>
      </c>
      <c r="J1869" s="111" t="s">
        <v>9</v>
      </c>
      <c r="K1869" t="str">
        <f t="shared" si="28"/>
        <v/>
      </c>
    </row>
    <row r="1870" spans="1:11" ht="39.6" customHeight="1">
      <c r="A1870" s="113" t="s">
        <v>374</v>
      </c>
      <c r="B1870" s="133" t="s">
        <v>357</v>
      </c>
      <c r="C1870" s="113" t="s">
        <v>14</v>
      </c>
      <c r="D1870" s="113" t="s">
        <v>358</v>
      </c>
      <c r="E1870" s="306" t="s">
        <v>1525</v>
      </c>
      <c r="F1870" s="306"/>
      <c r="G1870" s="114" t="s">
        <v>77</v>
      </c>
      <c r="H1870" s="115">
        <v>1</v>
      </c>
      <c r="I1870" s="116">
        <v>178.53</v>
      </c>
      <c r="J1870" s="116">
        <v>178.53</v>
      </c>
      <c r="K1870" t="str">
        <f t="shared" si="28"/>
        <v/>
      </c>
    </row>
    <row r="1871" spans="1:11" ht="26.4" customHeight="1">
      <c r="A1871" s="117" t="s">
        <v>375</v>
      </c>
      <c r="B1871" s="134" t="s">
        <v>381</v>
      </c>
      <c r="C1871" s="117" t="s">
        <v>14</v>
      </c>
      <c r="D1871" s="117" t="s">
        <v>382</v>
      </c>
      <c r="E1871" s="303" t="s">
        <v>1365</v>
      </c>
      <c r="F1871" s="303"/>
      <c r="G1871" s="118" t="s">
        <v>378</v>
      </c>
      <c r="H1871" s="119">
        <v>0.18859999999999999</v>
      </c>
      <c r="I1871" s="120">
        <v>23.48</v>
      </c>
      <c r="J1871" s="120">
        <v>4.42</v>
      </c>
      <c r="K1871" t="str">
        <f t="shared" si="28"/>
        <v/>
      </c>
    </row>
    <row r="1872" spans="1:11" ht="39.6" customHeight="1">
      <c r="A1872" s="117" t="s">
        <v>375</v>
      </c>
      <c r="B1872" s="134" t="s">
        <v>608</v>
      </c>
      <c r="C1872" s="117" t="s">
        <v>14</v>
      </c>
      <c r="D1872" s="117" t="s">
        <v>609</v>
      </c>
      <c r="E1872" s="303" t="s">
        <v>1365</v>
      </c>
      <c r="F1872" s="303"/>
      <c r="G1872" s="118" t="s">
        <v>378</v>
      </c>
      <c r="H1872" s="119">
        <v>0.38700000000000001</v>
      </c>
      <c r="I1872" s="120">
        <v>27.8</v>
      </c>
      <c r="J1872" s="120">
        <v>10.75</v>
      </c>
      <c r="K1872" t="str">
        <f t="shared" ref="K1872:K1935" si="29">IF(J1872=0,"FALSO","")</f>
        <v/>
      </c>
    </row>
    <row r="1873" spans="1:11" ht="14.4" customHeight="1">
      <c r="A1873" s="121" t="s">
        <v>383</v>
      </c>
      <c r="B1873" s="135" t="s">
        <v>766</v>
      </c>
      <c r="C1873" s="121" t="s">
        <v>14</v>
      </c>
      <c r="D1873" s="121" t="s">
        <v>767</v>
      </c>
      <c r="E1873" s="304" t="s">
        <v>386</v>
      </c>
      <c r="F1873" s="304"/>
      <c r="G1873" s="122" t="s">
        <v>77</v>
      </c>
      <c r="H1873" s="123">
        <v>1</v>
      </c>
      <c r="I1873" s="124">
        <v>117.62</v>
      </c>
      <c r="J1873" s="124">
        <v>117.62</v>
      </c>
      <c r="K1873" t="str">
        <f t="shared" si="29"/>
        <v/>
      </c>
    </row>
    <row r="1874" spans="1:11">
      <c r="A1874" s="121" t="s">
        <v>383</v>
      </c>
      <c r="B1874" s="135" t="s">
        <v>762</v>
      </c>
      <c r="C1874" s="121" t="s">
        <v>14</v>
      </c>
      <c r="D1874" s="121" t="s">
        <v>763</v>
      </c>
      <c r="E1874" s="304" t="s">
        <v>386</v>
      </c>
      <c r="F1874" s="304"/>
      <c r="G1874" s="122" t="s">
        <v>22</v>
      </c>
      <c r="H1874" s="123">
        <v>3.04E-2</v>
      </c>
      <c r="I1874" s="124">
        <v>111.3</v>
      </c>
      <c r="J1874" s="124">
        <v>3.38</v>
      </c>
      <c r="K1874" t="str">
        <f t="shared" si="29"/>
        <v/>
      </c>
    </row>
    <row r="1875" spans="1:11" ht="26.4" customHeight="1">
      <c r="A1875" s="121" t="s">
        <v>383</v>
      </c>
      <c r="B1875" s="135" t="s">
        <v>764</v>
      </c>
      <c r="C1875" s="121" t="s">
        <v>14</v>
      </c>
      <c r="D1875" s="121" t="s">
        <v>765</v>
      </c>
      <c r="E1875" s="304" t="s">
        <v>386</v>
      </c>
      <c r="F1875" s="304"/>
      <c r="G1875" s="122" t="s">
        <v>77</v>
      </c>
      <c r="H1875" s="123">
        <v>2</v>
      </c>
      <c r="I1875" s="124">
        <v>21.18</v>
      </c>
      <c r="J1875" s="124">
        <v>42.36</v>
      </c>
      <c r="K1875" t="str">
        <f t="shared" si="29"/>
        <v/>
      </c>
    </row>
    <row r="1876" spans="1:11" ht="27" customHeight="1">
      <c r="A1876" s="125"/>
      <c r="B1876" s="125"/>
      <c r="C1876" s="125"/>
      <c r="D1876" s="125"/>
      <c r="E1876" s="125" t="s">
        <v>982</v>
      </c>
      <c r="F1876" s="126">
        <v>9.7799999999999994</v>
      </c>
      <c r="G1876" s="125" t="s">
        <v>983</v>
      </c>
      <c r="H1876" s="126">
        <v>0</v>
      </c>
      <c r="I1876" s="125" t="s">
        <v>393</v>
      </c>
      <c r="J1876" s="126">
        <v>9.7799999999999994</v>
      </c>
      <c r="K1876" t="str">
        <f t="shared" si="29"/>
        <v/>
      </c>
    </row>
    <row r="1877" spans="1:11" ht="15" customHeight="1">
      <c r="A1877" s="125"/>
      <c r="B1877" s="125"/>
      <c r="C1877" s="125"/>
      <c r="D1877" s="125"/>
      <c r="E1877" s="125" t="s">
        <v>984</v>
      </c>
      <c r="F1877" s="126">
        <v>44.03</v>
      </c>
      <c r="G1877" s="125"/>
      <c r="H1877" s="305" t="s">
        <v>985</v>
      </c>
      <c r="I1877" s="305"/>
      <c r="J1877" s="126">
        <v>222.56</v>
      </c>
      <c r="K1877" t="str">
        <f t="shared" si="29"/>
        <v/>
      </c>
    </row>
    <row r="1878" spans="1:11" ht="26.4" customHeight="1" thickBot="1">
      <c r="A1878" s="127"/>
      <c r="B1878" s="127"/>
      <c r="C1878" s="127"/>
      <c r="D1878" s="127"/>
      <c r="E1878" s="127"/>
      <c r="F1878" s="127"/>
      <c r="G1878" s="127" t="s">
        <v>986</v>
      </c>
      <c r="H1878" s="128" t="s">
        <v>1480</v>
      </c>
      <c r="I1878" s="127" t="s">
        <v>394</v>
      </c>
      <c r="J1878" s="129">
        <v>8902.4</v>
      </c>
      <c r="K1878" t="str">
        <f t="shared" si="29"/>
        <v/>
      </c>
    </row>
    <row r="1879" spans="1:11" ht="14.4" customHeight="1" thickTop="1">
      <c r="A1879" s="130"/>
      <c r="B1879" s="130"/>
      <c r="C1879" s="130"/>
      <c r="D1879" s="130"/>
      <c r="E1879" s="130"/>
      <c r="F1879" s="130"/>
      <c r="G1879" s="130"/>
      <c r="H1879" s="130"/>
      <c r="I1879" s="130"/>
      <c r="J1879" s="130"/>
      <c r="K1879" t="str">
        <f t="shared" si="29"/>
        <v>FALSO</v>
      </c>
    </row>
    <row r="1880" spans="1:11">
      <c r="A1880" s="110" t="s">
        <v>1171</v>
      </c>
      <c r="B1880" s="111" t="s">
        <v>3</v>
      </c>
      <c r="C1880" s="110" t="s">
        <v>4</v>
      </c>
      <c r="D1880" s="110" t="s">
        <v>5</v>
      </c>
      <c r="E1880" s="307" t="s">
        <v>373</v>
      </c>
      <c r="F1880" s="307"/>
      <c r="G1880" s="112" t="s">
        <v>6</v>
      </c>
      <c r="H1880" s="111" t="s">
        <v>7</v>
      </c>
      <c r="I1880" s="111" t="s">
        <v>8</v>
      </c>
      <c r="J1880" s="111" t="s">
        <v>9</v>
      </c>
      <c r="K1880" t="str">
        <f t="shared" si="29"/>
        <v/>
      </c>
    </row>
    <row r="1881" spans="1:11" ht="26.4" customHeight="1">
      <c r="A1881" s="113" t="s">
        <v>374</v>
      </c>
      <c r="B1881" s="133" t="s">
        <v>214</v>
      </c>
      <c r="C1881" s="113" t="s">
        <v>14</v>
      </c>
      <c r="D1881" s="113" t="s">
        <v>215</v>
      </c>
      <c r="E1881" s="306" t="s">
        <v>1525</v>
      </c>
      <c r="F1881" s="306"/>
      <c r="G1881" s="114" t="s">
        <v>77</v>
      </c>
      <c r="H1881" s="115">
        <v>1</v>
      </c>
      <c r="I1881" s="116">
        <v>597.32000000000005</v>
      </c>
      <c r="J1881" s="116">
        <v>597.32000000000005</v>
      </c>
      <c r="K1881" t="str">
        <f t="shared" si="29"/>
        <v/>
      </c>
    </row>
    <row r="1882" spans="1:11" ht="14.4" customHeight="1">
      <c r="A1882" s="117" t="s">
        <v>375</v>
      </c>
      <c r="B1882" s="134" t="s">
        <v>608</v>
      </c>
      <c r="C1882" s="117" t="s">
        <v>14</v>
      </c>
      <c r="D1882" s="117" t="s">
        <v>609</v>
      </c>
      <c r="E1882" s="303" t="s">
        <v>1365</v>
      </c>
      <c r="F1882" s="303"/>
      <c r="G1882" s="118" t="s">
        <v>378</v>
      </c>
      <c r="H1882" s="119">
        <v>0.77910000000000001</v>
      </c>
      <c r="I1882" s="120">
        <v>27.8</v>
      </c>
      <c r="J1882" s="120">
        <v>21.65</v>
      </c>
      <c r="K1882" t="str">
        <f t="shared" si="29"/>
        <v/>
      </c>
    </row>
    <row r="1883" spans="1:11" ht="26.4" customHeight="1">
      <c r="A1883" s="117" t="s">
        <v>375</v>
      </c>
      <c r="B1883" s="134" t="s">
        <v>381</v>
      </c>
      <c r="C1883" s="117" t="s">
        <v>14</v>
      </c>
      <c r="D1883" s="117" t="s">
        <v>382</v>
      </c>
      <c r="E1883" s="303" t="s">
        <v>1365</v>
      </c>
      <c r="F1883" s="303"/>
      <c r="G1883" s="118" t="s">
        <v>378</v>
      </c>
      <c r="H1883" s="119">
        <v>0.43840000000000001</v>
      </c>
      <c r="I1883" s="120">
        <v>23.48</v>
      </c>
      <c r="J1883" s="120">
        <v>10.29</v>
      </c>
      <c r="K1883" t="str">
        <f t="shared" si="29"/>
        <v/>
      </c>
    </row>
    <row r="1884" spans="1:11" ht="14.4" customHeight="1">
      <c r="A1884" s="121" t="s">
        <v>383</v>
      </c>
      <c r="B1884" s="135" t="s">
        <v>770</v>
      </c>
      <c r="C1884" s="121" t="s">
        <v>14</v>
      </c>
      <c r="D1884" s="121" t="s">
        <v>771</v>
      </c>
      <c r="E1884" s="304" t="s">
        <v>386</v>
      </c>
      <c r="F1884" s="304"/>
      <c r="G1884" s="122" t="s">
        <v>77</v>
      </c>
      <c r="H1884" s="123">
        <v>2</v>
      </c>
      <c r="I1884" s="124">
        <v>28.57</v>
      </c>
      <c r="J1884" s="124">
        <v>57.14</v>
      </c>
      <c r="K1884" t="str">
        <f t="shared" si="29"/>
        <v/>
      </c>
    </row>
    <row r="1885" spans="1:11" ht="14.4" customHeight="1">
      <c r="A1885" s="121" t="s">
        <v>383</v>
      </c>
      <c r="B1885" s="135" t="s">
        <v>772</v>
      </c>
      <c r="C1885" s="121" t="s">
        <v>14</v>
      </c>
      <c r="D1885" s="121" t="s">
        <v>773</v>
      </c>
      <c r="E1885" s="304" t="s">
        <v>386</v>
      </c>
      <c r="F1885" s="304"/>
      <c r="G1885" s="122" t="s">
        <v>77</v>
      </c>
      <c r="H1885" s="123">
        <v>1</v>
      </c>
      <c r="I1885" s="124">
        <v>12.82</v>
      </c>
      <c r="J1885" s="124">
        <v>12.82</v>
      </c>
      <c r="K1885" t="str">
        <f t="shared" si="29"/>
        <v/>
      </c>
    </row>
    <row r="1886" spans="1:11" ht="14.4" customHeight="1">
      <c r="A1886" s="121" t="s">
        <v>383</v>
      </c>
      <c r="B1886" s="135" t="s">
        <v>762</v>
      </c>
      <c r="C1886" s="121" t="s">
        <v>14</v>
      </c>
      <c r="D1886" s="121" t="s">
        <v>763</v>
      </c>
      <c r="E1886" s="304" t="s">
        <v>386</v>
      </c>
      <c r="F1886" s="304"/>
      <c r="G1886" s="122" t="s">
        <v>22</v>
      </c>
      <c r="H1886" s="123">
        <v>8.8099999999999998E-2</v>
      </c>
      <c r="I1886" s="124">
        <v>111.3</v>
      </c>
      <c r="J1886" s="124">
        <v>9.8000000000000007</v>
      </c>
      <c r="K1886" t="str">
        <f t="shared" si="29"/>
        <v/>
      </c>
    </row>
    <row r="1887" spans="1:11" ht="26.4">
      <c r="A1887" s="121" t="s">
        <v>383</v>
      </c>
      <c r="B1887" s="135" t="s">
        <v>768</v>
      </c>
      <c r="C1887" s="121" t="s">
        <v>14</v>
      </c>
      <c r="D1887" s="121" t="s">
        <v>769</v>
      </c>
      <c r="E1887" s="304" t="s">
        <v>386</v>
      </c>
      <c r="F1887" s="304"/>
      <c r="G1887" s="122" t="s">
        <v>77</v>
      </c>
      <c r="H1887" s="123">
        <v>1</v>
      </c>
      <c r="I1887" s="124">
        <v>485.62</v>
      </c>
      <c r="J1887" s="124">
        <v>485.62</v>
      </c>
      <c r="K1887" t="str">
        <f t="shared" si="29"/>
        <v/>
      </c>
    </row>
    <row r="1888" spans="1:11" ht="39.6" customHeight="1">
      <c r="A1888" s="125"/>
      <c r="B1888" s="125"/>
      <c r="C1888" s="125"/>
      <c r="D1888" s="125"/>
      <c r="E1888" s="125" t="s">
        <v>982</v>
      </c>
      <c r="F1888" s="126">
        <v>20.5</v>
      </c>
      <c r="G1888" s="125" t="s">
        <v>983</v>
      </c>
      <c r="H1888" s="126">
        <v>0</v>
      </c>
      <c r="I1888" s="125" t="s">
        <v>393</v>
      </c>
      <c r="J1888" s="126">
        <v>20.5</v>
      </c>
      <c r="K1888" t="str">
        <f t="shared" si="29"/>
        <v/>
      </c>
    </row>
    <row r="1889" spans="1:11" ht="14.4" customHeight="1">
      <c r="A1889" s="125"/>
      <c r="B1889" s="125"/>
      <c r="C1889" s="125"/>
      <c r="D1889" s="125"/>
      <c r="E1889" s="125" t="s">
        <v>984</v>
      </c>
      <c r="F1889" s="126">
        <v>147.30000000000001</v>
      </c>
      <c r="G1889" s="125"/>
      <c r="H1889" s="305" t="s">
        <v>985</v>
      </c>
      <c r="I1889" s="305"/>
      <c r="J1889" s="126">
        <v>744.62</v>
      </c>
      <c r="K1889" t="str">
        <f t="shared" si="29"/>
        <v/>
      </c>
    </row>
    <row r="1890" spans="1:11" ht="26.4" customHeight="1" thickBot="1">
      <c r="A1890" s="127"/>
      <c r="B1890" s="127"/>
      <c r="C1890" s="127"/>
      <c r="D1890" s="127"/>
      <c r="E1890" s="127"/>
      <c r="F1890" s="127"/>
      <c r="G1890" s="127" t="s">
        <v>986</v>
      </c>
      <c r="H1890" s="128" t="s">
        <v>1526</v>
      </c>
      <c r="I1890" s="127" t="s">
        <v>394</v>
      </c>
      <c r="J1890" s="129">
        <v>28295.56</v>
      </c>
      <c r="K1890" t="str">
        <f t="shared" si="29"/>
        <v/>
      </c>
    </row>
    <row r="1891" spans="1:11" ht="27" customHeight="1" thickTop="1">
      <c r="A1891" s="130"/>
      <c r="B1891" s="130"/>
      <c r="C1891" s="130"/>
      <c r="D1891" s="130"/>
      <c r="E1891" s="130"/>
      <c r="F1891" s="130"/>
      <c r="G1891" s="130"/>
      <c r="H1891" s="130"/>
      <c r="I1891" s="130"/>
      <c r="J1891" s="130"/>
      <c r="K1891" t="str">
        <f t="shared" si="29"/>
        <v>FALSO</v>
      </c>
    </row>
    <row r="1892" spans="1:11" ht="14.4" customHeight="1">
      <c r="A1892" s="110" t="s">
        <v>1172</v>
      </c>
      <c r="B1892" s="111" t="s">
        <v>3</v>
      </c>
      <c r="C1892" s="110" t="s">
        <v>4</v>
      </c>
      <c r="D1892" s="110" t="s">
        <v>5</v>
      </c>
      <c r="E1892" s="307" t="s">
        <v>373</v>
      </c>
      <c r="F1892" s="307"/>
      <c r="G1892" s="112" t="s">
        <v>6</v>
      </c>
      <c r="H1892" s="111" t="s">
        <v>7</v>
      </c>
      <c r="I1892" s="111" t="s">
        <v>8</v>
      </c>
      <c r="J1892" s="111" t="s">
        <v>9</v>
      </c>
      <c r="K1892" t="str">
        <f t="shared" si="29"/>
        <v/>
      </c>
    </row>
    <row r="1893" spans="1:11" ht="14.4" customHeight="1">
      <c r="A1893" s="113" t="s">
        <v>374</v>
      </c>
      <c r="B1893" s="133" t="s">
        <v>300</v>
      </c>
      <c r="C1893" s="113" t="s">
        <v>14</v>
      </c>
      <c r="D1893" s="113" t="s">
        <v>1173</v>
      </c>
      <c r="E1893" s="306" t="s">
        <v>1525</v>
      </c>
      <c r="F1893" s="306"/>
      <c r="G1893" s="114" t="s">
        <v>77</v>
      </c>
      <c r="H1893" s="115">
        <v>1</v>
      </c>
      <c r="I1893" s="116">
        <v>942.24</v>
      </c>
      <c r="J1893" s="116">
        <v>942.24</v>
      </c>
      <c r="K1893" t="str">
        <f t="shared" si="29"/>
        <v/>
      </c>
    </row>
    <row r="1894" spans="1:11" ht="26.4" customHeight="1">
      <c r="A1894" s="117" t="s">
        <v>375</v>
      </c>
      <c r="B1894" s="134" t="s">
        <v>608</v>
      </c>
      <c r="C1894" s="117" t="s">
        <v>14</v>
      </c>
      <c r="D1894" s="117" t="s">
        <v>609</v>
      </c>
      <c r="E1894" s="303" t="s">
        <v>1365</v>
      </c>
      <c r="F1894" s="303"/>
      <c r="G1894" s="118" t="s">
        <v>378</v>
      </c>
      <c r="H1894" s="119">
        <v>1.1539999999999999</v>
      </c>
      <c r="I1894" s="120">
        <v>27.8</v>
      </c>
      <c r="J1894" s="120">
        <v>32.08</v>
      </c>
      <c r="K1894" t="str">
        <f t="shared" si="29"/>
        <v/>
      </c>
    </row>
    <row r="1895" spans="1:11" ht="14.4" customHeight="1">
      <c r="A1895" s="117" t="s">
        <v>375</v>
      </c>
      <c r="B1895" s="134" t="s">
        <v>381</v>
      </c>
      <c r="C1895" s="117" t="s">
        <v>14</v>
      </c>
      <c r="D1895" s="117" t="s">
        <v>382</v>
      </c>
      <c r="E1895" s="303" t="s">
        <v>1365</v>
      </c>
      <c r="F1895" s="303"/>
      <c r="G1895" s="118" t="s">
        <v>378</v>
      </c>
      <c r="H1895" s="119">
        <v>0.55649999999999999</v>
      </c>
      <c r="I1895" s="120">
        <v>23.48</v>
      </c>
      <c r="J1895" s="120">
        <v>13.06</v>
      </c>
      <c r="K1895" t="str">
        <f t="shared" si="29"/>
        <v/>
      </c>
    </row>
    <row r="1896" spans="1:11" ht="26.4" customHeight="1">
      <c r="A1896" s="121" t="s">
        <v>383</v>
      </c>
      <c r="B1896" s="135" t="s">
        <v>770</v>
      </c>
      <c r="C1896" s="121" t="s">
        <v>14</v>
      </c>
      <c r="D1896" s="121" t="s">
        <v>771</v>
      </c>
      <c r="E1896" s="304" t="s">
        <v>386</v>
      </c>
      <c r="F1896" s="304"/>
      <c r="G1896" s="122" t="s">
        <v>77</v>
      </c>
      <c r="H1896" s="123">
        <v>2</v>
      </c>
      <c r="I1896" s="124">
        <v>28.57</v>
      </c>
      <c r="J1896" s="124">
        <v>57.14</v>
      </c>
      <c r="K1896" t="str">
        <f t="shared" si="29"/>
        <v/>
      </c>
    </row>
    <row r="1897" spans="1:11" ht="26.4" customHeight="1">
      <c r="A1897" s="121" t="s">
        <v>383</v>
      </c>
      <c r="B1897" s="135" t="s">
        <v>916</v>
      </c>
      <c r="C1897" s="121" t="s">
        <v>14</v>
      </c>
      <c r="D1897" s="121" t="s">
        <v>917</v>
      </c>
      <c r="E1897" s="304" t="s">
        <v>386</v>
      </c>
      <c r="F1897" s="304"/>
      <c r="G1897" s="122" t="s">
        <v>77</v>
      </c>
      <c r="H1897" s="123">
        <v>1</v>
      </c>
      <c r="I1897" s="124">
        <v>817.34</v>
      </c>
      <c r="J1897" s="124">
        <v>817.34</v>
      </c>
      <c r="K1897" t="str">
        <f t="shared" si="29"/>
        <v/>
      </c>
    </row>
    <row r="1898" spans="1:11" ht="14.4" customHeight="1">
      <c r="A1898" s="121" t="s">
        <v>383</v>
      </c>
      <c r="B1898" s="135" t="s">
        <v>772</v>
      </c>
      <c r="C1898" s="121" t="s">
        <v>14</v>
      </c>
      <c r="D1898" s="121" t="s">
        <v>773</v>
      </c>
      <c r="E1898" s="304" t="s">
        <v>386</v>
      </c>
      <c r="F1898" s="304"/>
      <c r="G1898" s="122" t="s">
        <v>77</v>
      </c>
      <c r="H1898" s="123">
        <v>1</v>
      </c>
      <c r="I1898" s="124">
        <v>12.82</v>
      </c>
      <c r="J1898" s="124">
        <v>12.82</v>
      </c>
      <c r="K1898" t="str">
        <f t="shared" si="29"/>
        <v/>
      </c>
    </row>
    <row r="1899" spans="1:11" ht="39.6" customHeight="1">
      <c r="A1899" s="121" t="s">
        <v>383</v>
      </c>
      <c r="B1899" s="135" t="s">
        <v>762</v>
      </c>
      <c r="C1899" s="121" t="s">
        <v>14</v>
      </c>
      <c r="D1899" s="121" t="s">
        <v>763</v>
      </c>
      <c r="E1899" s="304" t="s">
        <v>386</v>
      </c>
      <c r="F1899" s="304"/>
      <c r="G1899" s="122" t="s">
        <v>22</v>
      </c>
      <c r="H1899" s="123">
        <v>8.8099999999999998E-2</v>
      </c>
      <c r="I1899" s="124">
        <v>111.3</v>
      </c>
      <c r="J1899" s="124">
        <v>9.8000000000000007</v>
      </c>
      <c r="K1899" t="str">
        <f t="shared" si="29"/>
        <v/>
      </c>
    </row>
    <row r="1900" spans="1:11" ht="14.4" customHeight="1">
      <c r="A1900" s="125"/>
      <c r="B1900" s="125"/>
      <c r="C1900" s="125"/>
      <c r="D1900" s="125"/>
      <c r="E1900" s="125" t="s">
        <v>982</v>
      </c>
      <c r="F1900" s="126">
        <v>29.11</v>
      </c>
      <c r="G1900" s="125" t="s">
        <v>983</v>
      </c>
      <c r="H1900" s="126">
        <v>0</v>
      </c>
      <c r="I1900" s="125" t="s">
        <v>393</v>
      </c>
      <c r="J1900" s="126">
        <v>29.11</v>
      </c>
      <c r="K1900" t="str">
        <f t="shared" si="29"/>
        <v/>
      </c>
    </row>
    <row r="1901" spans="1:11" ht="26.4" customHeight="1">
      <c r="A1901" s="125"/>
      <c r="B1901" s="125"/>
      <c r="C1901" s="125"/>
      <c r="D1901" s="125"/>
      <c r="E1901" s="125" t="s">
        <v>984</v>
      </c>
      <c r="F1901" s="126">
        <v>232.36</v>
      </c>
      <c r="G1901" s="125"/>
      <c r="H1901" s="305" t="s">
        <v>985</v>
      </c>
      <c r="I1901" s="305"/>
      <c r="J1901" s="126">
        <v>1174.5999999999999</v>
      </c>
      <c r="K1901" t="str">
        <f t="shared" si="29"/>
        <v/>
      </c>
    </row>
    <row r="1902" spans="1:11" ht="27" customHeight="1" thickBot="1">
      <c r="A1902" s="127"/>
      <c r="B1902" s="127"/>
      <c r="C1902" s="127"/>
      <c r="D1902" s="127"/>
      <c r="E1902" s="127"/>
      <c r="F1902" s="127"/>
      <c r="G1902" s="127" t="s">
        <v>986</v>
      </c>
      <c r="H1902" s="128" t="s">
        <v>1272</v>
      </c>
      <c r="I1902" s="127" t="s">
        <v>394</v>
      </c>
      <c r="J1902" s="129">
        <v>2349.1999999999998</v>
      </c>
      <c r="K1902" t="str">
        <f t="shared" si="29"/>
        <v/>
      </c>
    </row>
    <row r="1903" spans="1:11" ht="14.4" customHeight="1" thickTop="1">
      <c r="A1903" s="130"/>
      <c r="B1903" s="130"/>
      <c r="C1903" s="130"/>
      <c r="D1903" s="130"/>
      <c r="E1903" s="130"/>
      <c r="F1903" s="130"/>
      <c r="G1903" s="130"/>
      <c r="H1903" s="130"/>
      <c r="I1903" s="130"/>
      <c r="J1903" s="130"/>
      <c r="K1903" t="str">
        <f t="shared" si="29"/>
        <v>FALSO</v>
      </c>
    </row>
    <row r="1904" spans="1:11" ht="14.4" customHeight="1">
      <c r="A1904" s="110" t="s">
        <v>1174</v>
      </c>
      <c r="B1904" s="111" t="s">
        <v>3</v>
      </c>
      <c r="C1904" s="110" t="s">
        <v>4</v>
      </c>
      <c r="D1904" s="110" t="s">
        <v>5</v>
      </c>
      <c r="E1904" s="307" t="s">
        <v>373</v>
      </c>
      <c r="F1904" s="307"/>
      <c r="G1904" s="112" t="s">
        <v>6</v>
      </c>
      <c r="H1904" s="111" t="s">
        <v>7</v>
      </c>
      <c r="I1904" s="111" t="s">
        <v>8</v>
      </c>
      <c r="J1904" s="111" t="s">
        <v>9</v>
      </c>
      <c r="K1904" t="str">
        <f t="shared" si="29"/>
        <v/>
      </c>
    </row>
    <row r="1905" spans="1:11" ht="39.6" customHeight="1">
      <c r="A1905" s="113" t="s">
        <v>374</v>
      </c>
      <c r="B1905" s="133" t="s">
        <v>216</v>
      </c>
      <c r="C1905" s="113" t="s">
        <v>14</v>
      </c>
      <c r="D1905" s="113" t="s">
        <v>217</v>
      </c>
      <c r="E1905" s="306" t="s">
        <v>1525</v>
      </c>
      <c r="F1905" s="306"/>
      <c r="G1905" s="114" t="s">
        <v>77</v>
      </c>
      <c r="H1905" s="115">
        <v>1</v>
      </c>
      <c r="I1905" s="116">
        <v>234.92</v>
      </c>
      <c r="J1905" s="116">
        <v>234.92</v>
      </c>
      <c r="K1905" t="str">
        <f t="shared" si="29"/>
        <v/>
      </c>
    </row>
    <row r="1906" spans="1:11" ht="14.4" customHeight="1">
      <c r="A1906" s="117" t="s">
        <v>375</v>
      </c>
      <c r="B1906" s="134" t="s">
        <v>525</v>
      </c>
      <c r="C1906" s="117" t="s">
        <v>14</v>
      </c>
      <c r="D1906" s="117" t="s">
        <v>526</v>
      </c>
      <c r="E1906" s="303" t="s">
        <v>1365</v>
      </c>
      <c r="F1906" s="303"/>
      <c r="G1906" s="118" t="s">
        <v>378</v>
      </c>
      <c r="H1906" s="119">
        <v>0.47739999999999999</v>
      </c>
      <c r="I1906" s="120">
        <v>29.24</v>
      </c>
      <c r="J1906" s="120">
        <v>13.95</v>
      </c>
      <c r="K1906" t="str">
        <f t="shared" si="29"/>
        <v/>
      </c>
    </row>
    <row r="1907" spans="1:11" ht="14.4" customHeight="1">
      <c r="A1907" s="117" t="s">
        <v>375</v>
      </c>
      <c r="B1907" s="134" t="s">
        <v>381</v>
      </c>
      <c r="C1907" s="117" t="s">
        <v>14</v>
      </c>
      <c r="D1907" s="117" t="s">
        <v>382</v>
      </c>
      <c r="E1907" s="303" t="s">
        <v>1365</v>
      </c>
      <c r="F1907" s="303"/>
      <c r="G1907" s="118" t="s">
        <v>378</v>
      </c>
      <c r="H1907" s="119">
        <v>0.15040000000000001</v>
      </c>
      <c r="I1907" s="120">
        <v>23.48</v>
      </c>
      <c r="J1907" s="120">
        <v>3.53</v>
      </c>
      <c r="K1907" t="str">
        <f t="shared" si="29"/>
        <v/>
      </c>
    </row>
    <row r="1908" spans="1:11" ht="14.4" customHeight="1">
      <c r="A1908" s="121" t="s">
        <v>383</v>
      </c>
      <c r="B1908" s="135" t="s">
        <v>774</v>
      </c>
      <c r="C1908" s="121" t="s">
        <v>14</v>
      </c>
      <c r="D1908" s="121" t="s">
        <v>1527</v>
      </c>
      <c r="E1908" s="304" t="s">
        <v>386</v>
      </c>
      <c r="F1908" s="304"/>
      <c r="G1908" s="122" t="s">
        <v>77</v>
      </c>
      <c r="H1908" s="123">
        <v>1</v>
      </c>
      <c r="I1908" s="124">
        <v>206.05</v>
      </c>
      <c r="J1908" s="124">
        <v>206.05</v>
      </c>
      <c r="K1908" t="str">
        <f t="shared" si="29"/>
        <v/>
      </c>
    </row>
    <row r="1909" spans="1:11">
      <c r="A1909" s="121" t="s">
        <v>383</v>
      </c>
      <c r="B1909" s="135" t="s">
        <v>775</v>
      </c>
      <c r="C1909" s="121" t="s">
        <v>14</v>
      </c>
      <c r="D1909" s="121" t="s">
        <v>776</v>
      </c>
      <c r="E1909" s="304" t="s">
        <v>386</v>
      </c>
      <c r="F1909" s="304"/>
      <c r="G1909" s="122" t="s">
        <v>22</v>
      </c>
      <c r="H1909" s="123">
        <v>0.2974</v>
      </c>
      <c r="I1909" s="124">
        <v>38.31</v>
      </c>
      <c r="J1909" s="124">
        <v>11.39</v>
      </c>
      <c r="K1909" t="str">
        <f t="shared" si="29"/>
        <v/>
      </c>
    </row>
    <row r="1910" spans="1:11" ht="26.4">
      <c r="A1910" s="125"/>
      <c r="B1910" s="125"/>
      <c r="C1910" s="125"/>
      <c r="D1910" s="125"/>
      <c r="E1910" s="125" t="s">
        <v>982</v>
      </c>
      <c r="F1910" s="126">
        <v>11.32</v>
      </c>
      <c r="G1910" s="125" t="s">
        <v>983</v>
      </c>
      <c r="H1910" s="126">
        <v>0</v>
      </c>
      <c r="I1910" s="125" t="s">
        <v>393</v>
      </c>
      <c r="J1910" s="126">
        <v>11.32</v>
      </c>
      <c r="K1910" t="str">
        <f t="shared" si="29"/>
        <v/>
      </c>
    </row>
    <row r="1911" spans="1:11" ht="26.4">
      <c r="A1911" s="125"/>
      <c r="B1911" s="125"/>
      <c r="C1911" s="125"/>
      <c r="D1911" s="125"/>
      <c r="E1911" s="125" t="s">
        <v>984</v>
      </c>
      <c r="F1911" s="126">
        <v>57.93</v>
      </c>
      <c r="G1911" s="125"/>
      <c r="H1911" s="305" t="s">
        <v>985</v>
      </c>
      <c r="I1911" s="305"/>
      <c r="J1911" s="126">
        <v>292.85000000000002</v>
      </c>
      <c r="K1911" t="str">
        <f t="shared" si="29"/>
        <v/>
      </c>
    </row>
    <row r="1912" spans="1:11" ht="15" thickBot="1">
      <c r="A1912" s="127"/>
      <c r="B1912" s="127"/>
      <c r="C1912" s="127"/>
      <c r="D1912" s="127"/>
      <c r="E1912" s="127"/>
      <c r="F1912" s="127"/>
      <c r="G1912" s="127" t="s">
        <v>986</v>
      </c>
      <c r="H1912" s="128" t="s">
        <v>1480</v>
      </c>
      <c r="I1912" s="127" t="s">
        <v>394</v>
      </c>
      <c r="J1912" s="129">
        <v>11714</v>
      </c>
      <c r="K1912" t="str">
        <f t="shared" si="29"/>
        <v/>
      </c>
    </row>
    <row r="1913" spans="1:11" ht="15" thickTop="1">
      <c r="A1913" s="130"/>
      <c r="B1913" s="130"/>
      <c r="C1913" s="130"/>
      <c r="D1913" s="130"/>
      <c r="E1913" s="130"/>
      <c r="F1913" s="130"/>
      <c r="G1913" s="130"/>
      <c r="H1913" s="130"/>
      <c r="I1913" s="130"/>
      <c r="J1913" s="130"/>
      <c r="K1913" t="str">
        <f t="shared" si="29"/>
        <v>FALSO</v>
      </c>
    </row>
    <row r="1914" spans="1:11" ht="39.6" customHeight="1">
      <c r="A1914" s="110" t="s">
        <v>1175</v>
      </c>
      <c r="B1914" s="111" t="s">
        <v>3</v>
      </c>
      <c r="C1914" s="110" t="s">
        <v>4</v>
      </c>
      <c r="D1914" s="110" t="s">
        <v>5</v>
      </c>
      <c r="E1914" s="307" t="s">
        <v>373</v>
      </c>
      <c r="F1914" s="307"/>
      <c r="G1914" s="112" t="s">
        <v>6</v>
      </c>
      <c r="H1914" s="111" t="s">
        <v>7</v>
      </c>
      <c r="I1914" s="111" t="s">
        <v>8</v>
      </c>
      <c r="J1914" s="111" t="s">
        <v>9</v>
      </c>
      <c r="K1914" t="str">
        <f t="shared" si="29"/>
        <v/>
      </c>
    </row>
    <row r="1915" spans="1:11" ht="14.4" customHeight="1">
      <c r="A1915" s="113" t="s">
        <v>374</v>
      </c>
      <c r="B1915" s="133" t="s">
        <v>218</v>
      </c>
      <c r="C1915" s="113" t="s">
        <v>11</v>
      </c>
      <c r="D1915" s="113" t="s">
        <v>219</v>
      </c>
      <c r="E1915" s="306">
        <v>0</v>
      </c>
      <c r="F1915" s="306"/>
      <c r="G1915" s="114" t="s">
        <v>18</v>
      </c>
      <c r="H1915" s="115">
        <v>1</v>
      </c>
      <c r="I1915" s="116">
        <v>81.44</v>
      </c>
      <c r="J1915" s="116">
        <v>81.44</v>
      </c>
      <c r="K1915" t="str">
        <f t="shared" si="29"/>
        <v/>
      </c>
    </row>
    <row r="1916" spans="1:11" ht="26.4" customHeight="1">
      <c r="A1916" s="117" t="s">
        <v>375</v>
      </c>
      <c r="B1916" s="134" t="s">
        <v>646</v>
      </c>
      <c r="C1916" s="117" t="s">
        <v>11</v>
      </c>
      <c r="D1916" s="117" t="s">
        <v>647</v>
      </c>
      <c r="E1916" s="303">
        <v>0</v>
      </c>
      <c r="F1916" s="303"/>
      <c r="G1916" s="118" t="s">
        <v>397</v>
      </c>
      <c r="H1916" s="119">
        <v>0.5</v>
      </c>
      <c r="I1916" s="120">
        <v>25.52</v>
      </c>
      <c r="J1916" s="120">
        <v>12.76</v>
      </c>
      <c r="K1916" t="str">
        <f t="shared" si="29"/>
        <v/>
      </c>
    </row>
    <row r="1917" spans="1:11" ht="14.4" customHeight="1">
      <c r="A1917" s="117" t="s">
        <v>375</v>
      </c>
      <c r="B1917" s="134" t="s">
        <v>648</v>
      </c>
      <c r="C1917" s="117" t="s">
        <v>11</v>
      </c>
      <c r="D1917" s="117" t="s">
        <v>649</v>
      </c>
      <c r="E1917" s="303">
        <v>0</v>
      </c>
      <c r="F1917" s="303"/>
      <c r="G1917" s="118" t="s">
        <v>397</v>
      </c>
      <c r="H1917" s="119">
        <v>0.5</v>
      </c>
      <c r="I1917" s="120">
        <v>31.4</v>
      </c>
      <c r="J1917" s="120">
        <v>15.7</v>
      </c>
      <c r="K1917" t="str">
        <f t="shared" si="29"/>
        <v/>
      </c>
    </row>
    <row r="1918" spans="1:11" ht="14.4" customHeight="1">
      <c r="A1918" s="121" t="s">
        <v>383</v>
      </c>
      <c r="B1918" s="135" t="s">
        <v>777</v>
      </c>
      <c r="C1918" s="121" t="s">
        <v>11</v>
      </c>
      <c r="D1918" s="121" t="s">
        <v>778</v>
      </c>
      <c r="E1918" s="304" t="s">
        <v>386</v>
      </c>
      <c r="F1918" s="304"/>
      <c r="G1918" s="122" t="s">
        <v>17</v>
      </c>
      <c r="H1918" s="123">
        <v>0.28000000000000003</v>
      </c>
      <c r="I1918" s="124">
        <v>0.28999999999999998</v>
      </c>
      <c r="J1918" s="124">
        <v>0.08</v>
      </c>
      <c r="K1918" t="str">
        <f t="shared" si="29"/>
        <v/>
      </c>
    </row>
    <row r="1919" spans="1:11" ht="14.4" customHeight="1">
      <c r="A1919" s="121" t="s">
        <v>383</v>
      </c>
      <c r="B1919" s="135" t="s">
        <v>779</v>
      </c>
      <c r="C1919" s="121" t="s">
        <v>11</v>
      </c>
      <c r="D1919" s="121" t="s">
        <v>219</v>
      </c>
      <c r="E1919" s="304" t="s">
        <v>386</v>
      </c>
      <c r="F1919" s="304"/>
      <c r="G1919" s="122" t="s">
        <v>18</v>
      </c>
      <c r="H1919" s="123">
        <v>1</v>
      </c>
      <c r="I1919" s="124">
        <v>52.9</v>
      </c>
      <c r="J1919" s="124">
        <v>52.9</v>
      </c>
      <c r="K1919" t="str">
        <f t="shared" si="29"/>
        <v/>
      </c>
    </row>
    <row r="1920" spans="1:11" ht="26.4">
      <c r="A1920" s="125"/>
      <c r="B1920" s="125"/>
      <c r="C1920" s="125"/>
      <c r="D1920" s="125"/>
      <c r="E1920" s="125" t="s">
        <v>982</v>
      </c>
      <c r="F1920" s="126">
        <v>19.260000000000002</v>
      </c>
      <c r="G1920" s="125" t="s">
        <v>983</v>
      </c>
      <c r="H1920" s="126">
        <v>0</v>
      </c>
      <c r="I1920" s="125" t="s">
        <v>393</v>
      </c>
      <c r="J1920" s="126">
        <v>19.260000000000002</v>
      </c>
      <c r="K1920" t="str">
        <f t="shared" si="29"/>
        <v/>
      </c>
    </row>
    <row r="1921" spans="1:11" ht="26.4">
      <c r="A1921" s="125"/>
      <c r="B1921" s="125"/>
      <c r="C1921" s="125"/>
      <c r="D1921" s="125"/>
      <c r="E1921" s="125" t="s">
        <v>984</v>
      </c>
      <c r="F1921" s="126">
        <v>20.079999999999998</v>
      </c>
      <c r="G1921" s="125"/>
      <c r="H1921" s="305" t="s">
        <v>985</v>
      </c>
      <c r="I1921" s="305"/>
      <c r="J1921" s="126">
        <v>101.52</v>
      </c>
      <c r="K1921" t="str">
        <f t="shared" si="29"/>
        <v/>
      </c>
    </row>
    <row r="1922" spans="1:11" ht="15" thickBot="1">
      <c r="A1922" s="127"/>
      <c r="B1922" s="127"/>
      <c r="C1922" s="127"/>
      <c r="D1922" s="127"/>
      <c r="E1922" s="127"/>
      <c r="F1922" s="127"/>
      <c r="G1922" s="127" t="s">
        <v>986</v>
      </c>
      <c r="H1922" s="128" t="s">
        <v>1480</v>
      </c>
      <c r="I1922" s="127" t="s">
        <v>394</v>
      </c>
      <c r="J1922" s="129">
        <v>4060.8</v>
      </c>
      <c r="K1922" t="str">
        <f t="shared" si="29"/>
        <v/>
      </c>
    </row>
    <row r="1923" spans="1:11" ht="15" thickTop="1">
      <c r="A1923" s="130"/>
      <c r="B1923" s="130"/>
      <c r="C1923" s="130"/>
      <c r="D1923" s="130"/>
      <c r="E1923" s="130"/>
      <c r="F1923" s="130"/>
      <c r="G1923" s="130"/>
      <c r="H1923" s="130"/>
      <c r="I1923" s="130"/>
      <c r="J1923" s="130"/>
      <c r="K1923" t="str">
        <f t="shared" si="29"/>
        <v>FALSO</v>
      </c>
    </row>
    <row r="1924" spans="1:11">
      <c r="A1924" s="110" t="s">
        <v>1176</v>
      </c>
      <c r="B1924" s="111" t="s">
        <v>3</v>
      </c>
      <c r="C1924" s="110" t="s">
        <v>4</v>
      </c>
      <c r="D1924" s="110" t="s">
        <v>5</v>
      </c>
      <c r="E1924" s="307" t="s">
        <v>373</v>
      </c>
      <c r="F1924" s="307"/>
      <c r="G1924" s="112" t="s">
        <v>6</v>
      </c>
      <c r="H1924" s="111" t="s">
        <v>7</v>
      </c>
      <c r="I1924" s="111" t="s">
        <v>8</v>
      </c>
      <c r="J1924" s="111" t="s">
        <v>9</v>
      </c>
      <c r="K1924" t="str">
        <f t="shared" si="29"/>
        <v/>
      </c>
    </row>
    <row r="1925" spans="1:11">
      <c r="A1925" s="113" t="s">
        <v>374</v>
      </c>
      <c r="B1925" s="133" t="s">
        <v>359</v>
      </c>
      <c r="C1925" s="113" t="s">
        <v>11</v>
      </c>
      <c r="D1925" s="113" t="s">
        <v>360</v>
      </c>
      <c r="E1925" s="306">
        <v>0</v>
      </c>
      <c r="F1925" s="306"/>
      <c r="G1925" s="114" t="s">
        <v>18</v>
      </c>
      <c r="H1925" s="115">
        <v>1</v>
      </c>
      <c r="I1925" s="116">
        <v>28.93</v>
      </c>
      <c r="J1925" s="116">
        <v>28.93</v>
      </c>
      <c r="K1925" t="str">
        <f t="shared" si="29"/>
        <v/>
      </c>
    </row>
    <row r="1926" spans="1:11" ht="26.4" customHeight="1">
      <c r="A1926" s="117" t="s">
        <v>375</v>
      </c>
      <c r="B1926" s="134" t="s">
        <v>646</v>
      </c>
      <c r="C1926" s="117" t="s">
        <v>11</v>
      </c>
      <c r="D1926" s="117" t="s">
        <v>647</v>
      </c>
      <c r="E1926" s="303">
        <v>0</v>
      </c>
      <c r="F1926" s="303"/>
      <c r="G1926" s="118" t="s">
        <v>397</v>
      </c>
      <c r="H1926" s="119">
        <v>0.05</v>
      </c>
      <c r="I1926" s="120">
        <v>25.52</v>
      </c>
      <c r="J1926" s="120">
        <v>1.27</v>
      </c>
      <c r="K1926" t="str">
        <f t="shared" si="29"/>
        <v/>
      </c>
    </row>
    <row r="1927" spans="1:11" ht="14.4" customHeight="1">
      <c r="A1927" s="117" t="s">
        <v>375</v>
      </c>
      <c r="B1927" s="134" t="s">
        <v>648</v>
      </c>
      <c r="C1927" s="117" t="s">
        <v>11</v>
      </c>
      <c r="D1927" s="117" t="s">
        <v>649</v>
      </c>
      <c r="E1927" s="303">
        <v>0</v>
      </c>
      <c r="F1927" s="303"/>
      <c r="G1927" s="118" t="s">
        <v>397</v>
      </c>
      <c r="H1927" s="119">
        <v>0.15</v>
      </c>
      <c r="I1927" s="120">
        <v>31.4</v>
      </c>
      <c r="J1927" s="120">
        <v>4.71</v>
      </c>
      <c r="K1927" t="str">
        <f t="shared" si="29"/>
        <v/>
      </c>
    </row>
    <row r="1928" spans="1:11" ht="14.4" customHeight="1">
      <c r="A1928" s="121" t="s">
        <v>383</v>
      </c>
      <c r="B1928" s="135" t="s">
        <v>780</v>
      </c>
      <c r="C1928" s="121" t="s">
        <v>11</v>
      </c>
      <c r="D1928" s="121" t="s">
        <v>781</v>
      </c>
      <c r="E1928" s="304" t="s">
        <v>386</v>
      </c>
      <c r="F1928" s="304"/>
      <c r="G1928" s="122" t="s">
        <v>18</v>
      </c>
      <c r="H1928" s="123">
        <v>1</v>
      </c>
      <c r="I1928" s="124">
        <v>22.85</v>
      </c>
      <c r="J1928" s="124">
        <v>22.85</v>
      </c>
      <c r="K1928" t="str">
        <f t="shared" si="29"/>
        <v/>
      </c>
    </row>
    <row r="1929" spans="1:11" ht="14.4" customHeight="1">
      <c r="A1929" s="121" t="s">
        <v>383</v>
      </c>
      <c r="B1929" s="135" t="s">
        <v>777</v>
      </c>
      <c r="C1929" s="121" t="s">
        <v>11</v>
      </c>
      <c r="D1929" s="121" t="s">
        <v>778</v>
      </c>
      <c r="E1929" s="304" t="s">
        <v>386</v>
      </c>
      <c r="F1929" s="304"/>
      <c r="G1929" s="122" t="s">
        <v>17</v>
      </c>
      <c r="H1929" s="123">
        <v>0.36</v>
      </c>
      <c r="I1929" s="124">
        <v>0.28999999999999998</v>
      </c>
      <c r="J1929" s="124">
        <v>0.1</v>
      </c>
      <c r="K1929" t="str">
        <f t="shared" si="29"/>
        <v/>
      </c>
    </row>
    <row r="1930" spans="1:11" ht="14.4" customHeight="1">
      <c r="A1930" s="125"/>
      <c r="B1930" s="125"/>
      <c r="C1930" s="125"/>
      <c r="D1930" s="125"/>
      <c r="E1930" s="125" t="s">
        <v>982</v>
      </c>
      <c r="F1930" s="126">
        <v>4.1399999999999997</v>
      </c>
      <c r="G1930" s="125" t="s">
        <v>983</v>
      </c>
      <c r="H1930" s="126">
        <v>0</v>
      </c>
      <c r="I1930" s="125" t="s">
        <v>393</v>
      </c>
      <c r="J1930" s="126">
        <v>4.1399999999999997</v>
      </c>
      <c r="K1930" t="str">
        <f t="shared" si="29"/>
        <v/>
      </c>
    </row>
    <row r="1931" spans="1:11" ht="26.4">
      <c r="A1931" s="125"/>
      <c r="B1931" s="125"/>
      <c r="C1931" s="125"/>
      <c r="D1931" s="125"/>
      <c r="E1931" s="125" t="s">
        <v>984</v>
      </c>
      <c r="F1931" s="126">
        <v>7.13</v>
      </c>
      <c r="G1931" s="125"/>
      <c r="H1931" s="305" t="s">
        <v>985</v>
      </c>
      <c r="I1931" s="305"/>
      <c r="J1931" s="126">
        <v>36.06</v>
      </c>
      <c r="K1931" t="str">
        <f t="shared" si="29"/>
        <v/>
      </c>
    </row>
    <row r="1932" spans="1:11" ht="15" thickBot="1">
      <c r="A1932" s="127"/>
      <c r="B1932" s="127"/>
      <c r="C1932" s="127"/>
      <c r="D1932" s="127"/>
      <c r="E1932" s="127"/>
      <c r="F1932" s="127"/>
      <c r="G1932" s="127" t="s">
        <v>986</v>
      </c>
      <c r="H1932" s="128" t="s">
        <v>1491</v>
      </c>
      <c r="I1932" s="127" t="s">
        <v>394</v>
      </c>
      <c r="J1932" s="129">
        <v>2884.8</v>
      </c>
      <c r="K1932" t="str">
        <f t="shared" si="29"/>
        <v/>
      </c>
    </row>
    <row r="1933" spans="1:11" ht="15" thickTop="1">
      <c r="A1933" s="130"/>
      <c r="B1933" s="130"/>
      <c r="C1933" s="130"/>
      <c r="D1933" s="130"/>
      <c r="E1933" s="130"/>
      <c r="F1933" s="130"/>
      <c r="G1933" s="130"/>
      <c r="H1933" s="130"/>
      <c r="I1933" s="130"/>
      <c r="J1933" s="130"/>
      <c r="K1933" t="str">
        <f t="shared" si="29"/>
        <v>FALSO</v>
      </c>
    </row>
    <row r="1934" spans="1:11">
      <c r="A1934" s="110" t="s">
        <v>1177</v>
      </c>
      <c r="B1934" s="111" t="s">
        <v>3</v>
      </c>
      <c r="C1934" s="110" t="s">
        <v>4</v>
      </c>
      <c r="D1934" s="110" t="s">
        <v>5</v>
      </c>
      <c r="E1934" s="307" t="s">
        <v>373</v>
      </c>
      <c r="F1934" s="307"/>
      <c r="G1934" s="112" t="s">
        <v>6</v>
      </c>
      <c r="H1934" s="111" t="s">
        <v>7</v>
      </c>
      <c r="I1934" s="111" t="s">
        <v>8</v>
      </c>
      <c r="J1934" s="111" t="s">
        <v>9</v>
      </c>
      <c r="K1934" t="str">
        <f t="shared" si="29"/>
        <v/>
      </c>
    </row>
    <row r="1935" spans="1:11" ht="26.4">
      <c r="A1935" s="113" t="s">
        <v>374</v>
      </c>
      <c r="B1935" s="133" t="s">
        <v>361</v>
      </c>
      <c r="C1935" s="113" t="s">
        <v>11</v>
      </c>
      <c r="D1935" s="113" t="s">
        <v>362</v>
      </c>
      <c r="E1935" s="306">
        <v>0</v>
      </c>
      <c r="F1935" s="306"/>
      <c r="G1935" s="114" t="s">
        <v>21</v>
      </c>
      <c r="H1935" s="115">
        <v>1</v>
      </c>
      <c r="I1935" s="116">
        <v>3705.47</v>
      </c>
      <c r="J1935" s="116">
        <v>3705.47</v>
      </c>
      <c r="K1935" t="str">
        <f t="shared" si="29"/>
        <v/>
      </c>
    </row>
    <row r="1936" spans="1:11">
      <c r="A1936" s="117" t="s">
        <v>375</v>
      </c>
      <c r="B1936" s="134" t="s">
        <v>782</v>
      </c>
      <c r="C1936" s="117" t="s">
        <v>11</v>
      </c>
      <c r="D1936" s="117" t="s">
        <v>783</v>
      </c>
      <c r="E1936" s="303">
        <v>0</v>
      </c>
      <c r="F1936" s="303"/>
      <c r="G1936" s="118" t="s">
        <v>400</v>
      </c>
      <c r="H1936" s="119">
        <v>80</v>
      </c>
      <c r="I1936" s="120">
        <v>14.32</v>
      </c>
      <c r="J1936" s="120">
        <v>1145.5999999999999</v>
      </c>
      <c r="K1936" t="str">
        <f t="shared" ref="K1936:K1997" si="30">IF(J1936=0,"FALSO","")</f>
        <v/>
      </c>
    </row>
    <row r="1937" spans="1:11" ht="14.4" customHeight="1">
      <c r="A1937" s="117" t="s">
        <v>375</v>
      </c>
      <c r="B1937" s="134" t="s">
        <v>786</v>
      </c>
      <c r="C1937" s="117" t="s">
        <v>11</v>
      </c>
      <c r="D1937" s="117" t="s">
        <v>787</v>
      </c>
      <c r="E1937" s="303">
        <v>0</v>
      </c>
      <c r="F1937" s="303"/>
      <c r="G1937" s="118" t="s">
        <v>21</v>
      </c>
      <c r="H1937" s="119">
        <v>1</v>
      </c>
      <c r="I1937" s="120">
        <v>933.39</v>
      </c>
      <c r="J1937" s="120">
        <v>933.39</v>
      </c>
      <c r="K1937" t="str">
        <f t="shared" si="30"/>
        <v/>
      </c>
    </row>
    <row r="1938" spans="1:11" ht="14.4" customHeight="1">
      <c r="A1938" s="117" t="s">
        <v>375</v>
      </c>
      <c r="B1938" s="134" t="s">
        <v>784</v>
      </c>
      <c r="C1938" s="117" t="s">
        <v>11</v>
      </c>
      <c r="D1938" s="117" t="s">
        <v>785</v>
      </c>
      <c r="E1938" s="303">
        <v>0</v>
      </c>
      <c r="F1938" s="303"/>
      <c r="G1938" s="118" t="s">
        <v>12</v>
      </c>
      <c r="H1938" s="119">
        <v>12</v>
      </c>
      <c r="I1938" s="120">
        <v>135.54</v>
      </c>
      <c r="J1938" s="120">
        <v>1626.48</v>
      </c>
      <c r="K1938" t="str">
        <f t="shared" si="30"/>
        <v/>
      </c>
    </row>
    <row r="1939" spans="1:11" ht="14.4" customHeight="1">
      <c r="A1939" s="125"/>
      <c r="B1939" s="125"/>
      <c r="C1939" s="125"/>
      <c r="D1939" s="125"/>
      <c r="E1939" s="125" t="s">
        <v>982</v>
      </c>
      <c r="F1939" s="126">
        <v>960.12</v>
      </c>
      <c r="G1939" s="125" t="s">
        <v>983</v>
      </c>
      <c r="H1939" s="126">
        <v>0</v>
      </c>
      <c r="I1939" s="125" t="s">
        <v>393</v>
      </c>
      <c r="J1939" s="126">
        <v>960.12</v>
      </c>
      <c r="K1939" t="str">
        <f t="shared" si="30"/>
        <v/>
      </c>
    </row>
    <row r="1940" spans="1:11" ht="26.4">
      <c r="A1940" s="125"/>
      <c r="B1940" s="125"/>
      <c r="C1940" s="125"/>
      <c r="D1940" s="125"/>
      <c r="E1940" s="125" t="s">
        <v>984</v>
      </c>
      <c r="F1940" s="126">
        <v>913.77</v>
      </c>
      <c r="G1940" s="125"/>
      <c r="H1940" s="305" t="s">
        <v>985</v>
      </c>
      <c r="I1940" s="305"/>
      <c r="J1940" s="126">
        <v>4619.24</v>
      </c>
      <c r="K1940" t="str">
        <f t="shared" si="30"/>
        <v/>
      </c>
    </row>
    <row r="1941" spans="1:11" ht="26.4" customHeight="1" thickBot="1">
      <c r="A1941" s="127"/>
      <c r="B1941" s="127"/>
      <c r="C1941" s="127"/>
      <c r="D1941" s="127"/>
      <c r="E1941" s="127"/>
      <c r="F1941" s="127"/>
      <c r="G1941" s="127" t="s">
        <v>986</v>
      </c>
      <c r="H1941" s="128" t="s">
        <v>1330</v>
      </c>
      <c r="I1941" s="127" t="s">
        <v>394</v>
      </c>
      <c r="J1941" s="129">
        <v>41296.01</v>
      </c>
      <c r="K1941" t="str">
        <f t="shared" si="30"/>
        <v/>
      </c>
    </row>
    <row r="1942" spans="1:11" ht="14.4" customHeight="1" thickTop="1">
      <c r="A1942" s="130"/>
      <c r="B1942" s="130"/>
      <c r="C1942" s="130"/>
      <c r="D1942" s="130"/>
      <c r="E1942" s="130"/>
      <c r="F1942" s="130"/>
      <c r="G1942" s="130"/>
      <c r="H1942" s="130"/>
      <c r="I1942" s="130"/>
      <c r="J1942" s="130"/>
      <c r="K1942" t="str">
        <f t="shared" si="30"/>
        <v>FALSO</v>
      </c>
    </row>
    <row r="1943" spans="1:11" ht="14.4" customHeight="1">
      <c r="A1943" s="110" t="s">
        <v>1178</v>
      </c>
      <c r="B1943" s="111" t="s">
        <v>3</v>
      </c>
      <c r="C1943" s="110" t="s">
        <v>4</v>
      </c>
      <c r="D1943" s="110" t="s">
        <v>5</v>
      </c>
      <c r="E1943" s="307" t="s">
        <v>373</v>
      </c>
      <c r="F1943" s="307"/>
      <c r="G1943" s="112" t="s">
        <v>6</v>
      </c>
      <c r="H1943" s="111" t="s">
        <v>7</v>
      </c>
      <c r="I1943" s="111" t="s">
        <v>8</v>
      </c>
      <c r="J1943" s="111" t="s">
        <v>9</v>
      </c>
      <c r="K1943" t="str">
        <f t="shared" si="30"/>
        <v/>
      </c>
    </row>
    <row r="1944" spans="1:11" ht="26.4" customHeight="1">
      <c r="A1944" s="113" t="s">
        <v>374</v>
      </c>
      <c r="B1944" s="133" t="s">
        <v>348</v>
      </c>
      <c r="C1944" s="113" t="s">
        <v>13</v>
      </c>
      <c r="D1944" s="113" t="s">
        <v>1040</v>
      </c>
      <c r="E1944" s="306" t="s">
        <v>409</v>
      </c>
      <c r="F1944" s="306"/>
      <c r="G1944" s="114" t="s">
        <v>12</v>
      </c>
      <c r="H1944" s="115">
        <v>1</v>
      </c>
      <c r="I1944" s="116">
        <v>41.31</v>
      </c>
      <c r="J1944" s="116">
        <v>41.31</v>
      </c>
      <c r="K1944" t="str">
        <f t="shared" si="30"/>
        <v/>
      </c>
    </row>
    <row r="1945" spans="1:11" ht="26.4" customHeight="1">
      <c r="A1945" s="117" t="s">
        <v>375</v>
      </c>
      <c r="B1945" s="134" t="s">
        <v>522</v>
      </c>
      <c r="C1945" s="117" t="s">
        <v>13</v>
      </c>
      <c r="D1945" s="117" t="s">
        <v>523</v>
      </c>
      <c r="E1945" s="303" t="s">
        <v>524</v>
      </c>
      <c r="F1945" s="303"/>
      <c r="G1945" s="118" t="s">
        <v>378</v>
      </c>
      <c r="H1945" s="119">
        <v>0.156</v>
      </c>
      <c r="I1945" s="120">
        <v>7.17</v>
      </c>
      <c r="J1945" s="120">
        <v>1.1100000000000001</v>
      </c>
      <c r="K1945" t="str">
        <f t="shared" si="30"/>
        <v/>
      </c>
    </row>
    <row r="1946" spans="1:11" ht="14.4" customHeight="1">
      <c r="A1946" s="117" t="s">
        <v>375</v>
      </c>
      <c r="B1946" s="134" t="s">
        <v>1041</v>
      </c>
      <c r="C1946" s="117" t="s">
        <v>13</v>
      </c>
      <c r="D1946" s="117" t="s">
        <v>1042</v>
      </c>
      <c r="E1946" s="303" t="s">
        <v>524</v>
      </c>
      <c r="F1946" s="303"/>
      <c r="G1946" s="118" t="s">
        <v>378</v>
      </c>
      <c r="H1946" s="119">
        <v>0.30399999999999999</v>
      </c>
      <c r="I1946" s="120">
        <v>2.11</v>
      </c>
      <c r="J1946" s="120">
        <v>0.64</v>
      </c>
      <c r="K1946" t="str">
        <f t="shared" si="30"/>
        <v/>
      </c>
    </row>
    <row r="1947" spans="1:11" ht="14.4" customHeight="1">
      <c r="A1947" s="117" t="s">
        <v>375</v>
      </c>
      <c r="B1947" s="134" t="s">
        <v>525</v>
      </c>
      <c r="C1947" s="117" t="s">
        <v>14</v>
      </c>
      <c r="D1947" s="117" t="s">
        <v>526</v>
      </c>
      <c r="E1947" s="303" t="s">
        <v>1365</v>
      </c>
      <c r="F1947" s="303"/>
      <c r="G1947" s="118" t="s">
        <v>378</v>
      </c>
      <c r="H1947" s="119">
        <v>0.14599999999999999</v>
      </c>
      <c r="I1947" s="120">
        <v>29.24</v>
      </c>
      <c r="J1947" s="120">
        <v>4.26</v>
      </c>
      <c r="K1947" t="str">
        <f t="shared" si="30"/>
        <v/>
      </c>
    </row>
    <row r="1948" spans="1:11" ht="14.4" customHeight="1">
      <c r="A1948" s="117" t="s">
        <v>375</v>
      </c>
      <c r="B1948" s="134" t="s">
        <v>381</v>
      </c>
      <c r="C1948" s="117" t="s">
        <v>14</v>
      </c>
      <c r="D1948" s="117" t="s">
        <v>382</v>
      </c>
      <c r="E1948" s="303" t="s">
        <v>1365</v>
      </c>
      <c r="F1948" s="303"/>
      <c r="G1948" s="118" t="s">
        <v>378</v>
      </c>
      <c r="H1948" s="119">
        <v>0.215</v>
      </c>
      <c r="I1948" s="120">
        <v>23.48</v>
      </c>
      <c r="J1948" s="120">
        <v>5.04</v>
      </c>
      <c r="K1948" t="str">
        <f t="shared" si="30"/>
        <v/>
      </c>
    </row>
    <row r="1949" spans="1:11">
      <c r="A1949" s="121" t="s">
        <v>383</v>
      </c>
      <c r="B1949" s="135" t="s">
        <v>1045</v>
      </c>
      <c r="C1949" s="121" t="s">
        <v>11</v>
      </c>
      <c r="D1949" s="121" t="s">
        <v>1046</v>
      </c>
      <c r="E1949" s="304" t="s">
        <v>386</v>
      </c>
      <c r="F1949" s="304"/>
      <c r="G1949" s="122" t="s">
        <v>463</v>
      </c>
      <c r="H1949" s="123">
        <v>0.06</v>
      </c>
      <c r="I1949" s="124">
        <v>220</v>
      </c>
      <c r="J1949" s="124">
        <v>13.2</v>
      </c>
      <c r="K1949" t="str">
        <f t="shared" si="30"/>
        <v/>
      </c>
    </row>
    <row r="1950" spans="1:11">
      <c r="A1950" s="121" t="s">
        <v>383</v>
      </c>
      <c r="B1950" s="135" t="s">
        <v>1043</v>
      </c>
      <c r="C1950" s="121" t="s">
        <v>11</v>
      </c>
      <c r="D1950" s="121" t="s">
        <v>1044</v>
      </c>
      <c r="E1950" s="304" t="s">
        <v>386</v>
      </c>
      <c r="F1950" s="304"/>
      <c r="G1950" s="122" t="s">
        <v>17</v>
      </c>
      <c r="H1950" s="123">
        <v>1.35</v>
      </c>
      <c r="I1950" s="124">
        <v>6.45</v>
      </c>
      <c r="J1950" s="124">
        <v>8.6999999999999993</v>
      </c>
      <c r="K1950" t="str">
        <f t="shared" si="30"/>
        <v/>
      </c>
    </row>
    <row r="1951" spans="1:11" ht="26.4">
      <c r="A1951" s="121" t="s">
        <v>383</v>
      </c>
      <c r="B1951" s="135" t="s">
        <v>527</v>
      </c>
      <c r="C1951" s="121" t="s">
        <v>14</v>
      </c>
      <c r="D1951" s="121" t="s">
        <v>528</v>
      </c>
      <c r="E1951" s="304" t="s">
        <v>386</v>
      </c>
      <c r="F1951" s="304"/>
      <c r="G1951" s="122" t="s">
        <v>77</v>
      </c>
      <c r="H1951" s="123">
        <v>0.15</v>
      </c>
      <c r="I1951" s="124">
        <v>55.79</v>
      </c>
      <c r="J1951" s="124">
        <v>8.36</v>
      </c>
      <c r="K1951" t="str">
        <f t="shared" si="30"/>
        <v/>
      </c>
    </row>
    <row r="1952" spans="1:11" ht="26.4">
      <c r="A1952" s="125"/>
      <c r="B1952" s="125"/>
      <c r="C1952" s="125"/>
      <c r="D1952" s="125"/>
      <c r="E1952" s="125" t="s">
        <v>982</v>
      </c>
      <c r="F1952" s="126">
        <v>5.78</v>
      </c>
      <c r="G1952" s="125" t="s">
        <v>983</v>
      </c>
      <c r="H1952" s="126">
        <v>0</v>
      </c>
      <c r="I1952" s="125" t="s">
        <v>393</v>
      </c>
      <c r="J1952" s="126">
        <v>5.78</v>
      </c>
      <c r="K1952" t="str">
        <f t="shared" si="30"/>
        <v/>
      </c>
    </row>
    <row r="1953" spans="1:11" ht="26.4">
      <c r="A1953" s="125"/>
      <c r="B1953" s="125"/>
      <c r="C1953" s="125"/>
      <c r="D1953" s="125"/>
      <c r="E1953" s="125" t="s">
        <v>984</v>
      </c>
      <c r="F1953" s="126">
        <v>10.19</v>
      </c>
      <c r="G1953" s="125"/>
      <c r="H1953" s="305" t="s">
        <v>985</v>
      </c>
      <c r="I1953" s="305"/>
      <c r="J1953" s="126">
        <v>51.5</v>
      </c>
      <c r="K1953" t="str">
        <f t="shared" si="30"/>
        <v/>
      </c>
    </row>
    <row r="1954" spans="1:11" ht="15" thickBot="1">
      <c r="A1954" s="127"/>
      <c r="B1954" s="127"/>
      <c r="C1954" s="127"/>
      <c r="D1954" s="127"/>
      <c r="E1954" s="127"/>
      <c r="F1954" s="127"/>
      <c r="G1954" s="127" t="s">
        <v>986</v>
      </c>
      <c r="H1954" s="128" t="s">
        <v>1331</v>
      </c>
      <c r="I1954" s="127" t="s">
        <v>394</v>
      </c>
      <c r="J1954" s="129">
        <v>7858.9</v>
      </c>
      <c r="K1954" t="str">
        <f t="shared" si="30"/>
        <v/>
      </c>
    </row>
    <row r="1955" spans="1:11" ht="15" customHeight="1" thickTop="1">
      <c r="A1955" s="130"/>
      <c r="B1955" s="130"/>
      <c r="C1955" s="130"/>
      <c r="D1955" s="130"/>
      <c r="E1955" s="130"/>
      <c r="F1955" s="130"/>
      <c r="G1955" s="130"/>
      <c r="H1955" s="130"/>
      <c r="I1955" s="130"/>
      <c r="J1955" s="130"/>
      <c r="K1955" t="str">
        <f t="shared" si="30"/>
        <v>FALSO</v>
      </c>
    </row>
    <row r="1956" spans="1:11" ht="15" customHeight="1">
      <c r="A1956" s="110" t="s">
        <v>1179</v>
      </c>
      <c r="B1956" s="111" t="s">
        <v>3</v>
      </c>
      <c r="C1956" s="110" t="s">
        <v>4</v>
      </c>
      <c r="D1956" s="110" t="s">
        <v>5</v>
      </c>
      <c r="E1956" s="307" t="s">
        <v>373</v>
      </c>
      <c r="F1956" s="307"/>
      <c r="G1956" s="112" t="s">
        <v>6</v>
      </c>
      <c r="H1956" s="111" t="s">
        <v>7</v>
      </c>
      <c r="I1956" s="111" t="s">
        <v>8</v>
      </c>
      <c r="J1956" s="111" t="s">
        <v>9</v>
      </c>
      <c r="K1956" t="str">
        <f t="shared" si="30"/>
        <v/>
      </c>
    </row>
    <row r="1957" spans="1:11" ht="14.4" customHeight="1">
      <c r="A1957" s="113" t="s">
        <v>374</v>
      </c>
      <c r="B1957" s="133" t="s">
        <v>1181</v>
      </c>
      <c r="C1957" s="113" t="s">
        <v>11</v>
      </c>
      <c r="D1957" s="113" t="s">
        <v>965</v>
      </c>
      <c r="E1957" s="306">
        <v>0</v>
      </c>
      <c r="F1957" s="306"/>
      <c r="G1957" s="114" t="s">
        <v>18</v>
      </c>
      <c r="H1957" s="115">
        <v>1</v>
      </c>
      <c r="I1957" s="116">
        <v>58.68</v>
      </c>
      <c r="J1957" s="116">
        <v>58.68</v>
      </c>
      <c r="K1957" t="str">
        <f t="shared" si="30"/>
        <v/>
      </c>
    </row>
    <row r="1958" spans="1:11" ht="14.4" customHeight="1">
      <c r="A1958" s="117" t="s">
        <v>375</v>
      </c>
      <c r="B1958" s="134" t="s">
        <v>648</v>
      </c>
      <c r="C1958" s="117" t="s">
        <v>11</v>
      </c>
      <c r="D1958" s="117" t="s">
        <v>649</v>
      </c>
      <c r="E1958" s="303">
        <v>0</v>
      </c>
      <c r="F1958" s="303"/>
      <c r="G1958" s="118" t="s">
        <v>397</v>
      </c>
      <c r="H1958" s="119">
        <v>0.2</v>
      </c>
      <c r="I1958" s="120">
        <v>31.4</v>
      </c>
      <c r="J1958" s="120">
        <v>6.28</v>
      </c>
      <c r="K1958" t="str">
        <f t="shared" si="30"/>
        <v/>
      </c>
    </row>
    <row r="1959" spans="1:11" ht="14.4" customHeight="1">
      <c r="A1959" s="121" t="s">
        <v>383</v>
      </c>
      <c r="B1959" s="135" t="s">
        <v>1182</v>
      </c>
      <c r="C1959" s="121" t="s">
        <v>11</v>
      </c>
      <c r="D1959" s="121" t="s">
        <v>965</v>
      </c>
      <c r="E1959" s="304" t="s">
        <v>386</v>
      </c>
      <c r="F1959" s="304"/>
      <c r="G1959" s="122" t="s">
        <v>18</v>
      </c>
      <c r="H1959" s="123">
        <v>1</v>
      </c>
      <c r="I1959" s="124">
        <v>52.4</v>
      </c>
      <c r="J1959" s="124">
        <v>52.4</v>
      </c>
      <c r="K1959" t="str">
        <f t="shared" si="30"/>
        <v/>
      </c>
    </row>
    <row r="1960" spans="1:11" ht="39.6" customHeight="1">
      <c r="A1960" s="125"/>
      <c r="B1960" s="125"/>
      <c r="C1960" s="125"/>
      <c r="D1960" s="125"/>
      <c r="E1960" s="125" t="s">
        <v>982</v>
      </c>
      <c r="F1960" s="126">
        <v>4.4400000000000004</v>
      </c>
      <c r="G1960" s="125" t="s">
        <v>983</v>
      </c>
      <c r="H1960" s="126">
        <v>0</v>
      </c>
      <c r="I1960" s="125" t="s">
        <v>393</v>
      </c>
      <c r="J1960" s="126">
        <v>4.4400000000000004</v>
      </c>
      <c r="K1960" t="str">
        <f t="shared" si="30"/>
        <v/>
      </c>
    </row>
    <row r="1961" spans="1:11" ht="14.4" customHeight="1">
      <c r="A1961" s="125"/>
      <c r="B1961" s="125"/>
      <c r="C1961" s="125"/>
      <c r="D1961" s="125"/>
      <c r="E1961" s="125" t="s">
        <v>984</v>
      </c>
      <c r="F1961" s="126">
        <v>14.47</v>
      </c>
      <c r="G1961" s="125"/>
      <c r="H1961" s="305" t="s">
        <v>985</v>
      </c>
      <c r="I1961" s="305"/>
      <c r="J1961" s="126">
        <v>73.150000000000006</v>
      </c>
      <c r="K1961" t="str">
        <f t="shared" si="30"/>
        <v/>
      </c>
    </row>
    <row r="1962" spans="1:11" ht="26.4" customHeight="1" thickBot="1">
      <c r="A1962" s="127"/>
      <c r="B1962" s="127"/>
      <c r="C1962" s="127"/>
      <c r="D1962" s="127"/>
      <c r="E1962" s="127"/>
      <c r="F1962" s="127"/>
      <c r="G1962" s="127" t="s">
        <v>986</v>
      </c>
      <c r="H1962" s="128" t="s">
        <v>1480</v>
      </c>
      <c r="I1962" s="127" t="s">
        <v>394</v>
      </c>
      <c r="J1962" s="129">
        <v>2926</v>
      </c>
      <c r="K1962" t="str">
        <f t="shared" si="30"/>
        <v/>
      </c>
    </row>
    <row r="1963" spans="1:11" ht="14.4" customHeight="1" thickTop="1">
      <c r="A1963" s="130"/>
      <c r="B1963" s="130"/>
      <c r="C1963" s="130"/>
      <c r="D1963" s="130"/>
      <c r="E1963" s="130"/>
      <c r="F1963" s="130"/>
      <c r="G1963" s="130"/>
      <c r="H1963" s="130"/>
      <c r="I1963" s="130"/>
      <c r="J1963" s="130"/>
      <c r="K1963" t="str">
        <f t="shared" si="30"/>
        <v>FALSO</v>
      </c>
    </row>
    <row r="1964" spans="1:11" ht="26.4" customHeight="1">
      <c r="A1964" s="110" t="s">
        <v>1180</v>
      </c>
      <c r="B1964" s="111" t="s">
        <v>3</v>
      </c>
      <c r="C1964" s="110" t="s">
        <v>4</v>
      </c>
      <c r="D1964" s="110" t="s">
        <v>5</v>
      </c>
      <c r="E1964" s="307" t="s">
        <v>373</v>
      </c>
      <c r="F1964" s="307"/>
      <c r="G1964" s="112" t="s">
        <v>6</v>
      </c>
      <c r="H1964" s="111" t="s">
        <v>7</v>
      </c>
      <c r="I1964" s="111" t="s">
        <v>8</v>
      </c>
      <c r="J1964" s="111" t="s">
        <v>9</v>
      </c>
      <c r="K1964" t="str">
        <f t="shared" si="30"/>
        <v/>
      </c>
    </row>
    <row r="1965" spans="1:11" ht="14.4" customHeight="1">
      <c r="A1965" s="113" t="s">
        <v>374</v>
      </c>
      <c r="B1965" s="133" t="s">
        <v>301</v>
      </c>
      <c r="C1965" s="113" t="s">
        <v>14</v>
      </c>
      <c r="D1965" s="113" t="s">
        <v>302</v>
      </c>
      <c r="E1965" s="306" t="s">
        <v>1525</v>
      </c>
      <c r="F1965" s="306"/>
      <c r="G1965" s="114" t="s">
        <v>77</v>
      </c>
      <c r="H1965" s="115">
        <v>1</v>
      </c>
      <c r="I1965" s="116">
        <v>630.91999999999996</v>
      </c>
      <c r="J1965" s="116">
        <v>630.91999999999996</v>
      </c>
      <c r="K1965" t="str">
        <f t="shared" si="30"/>
        <v/>
      </c>
    </row>
    <row r="1966" spans="1:11" ht="15" customHeight="1">
      <c r="A1966" s="117" t="s">
        <v>375</v>
      </c>
      <c r="B1966" s="134" t="s">
        <v>381</v>
      </c>
      <c r="C1966" s="117" t="s">
        <v>14</v>
      </c>
      <c r="D1966" s="117" t="s">
        <v>382</v>
      </c>
      <c r="E1966" s="303" t="s">
        <v>1365</v>
      </c>
      <c r="F1966" s="303"/>
      <c r="G1966" s="118" t="s">
        <v>378</v>
      </c>
      <c r="H1966" s="119">
        <v>0.44829999999999998</v>
      </c>
      <c r="I1966" s="120">
        <v>23.48</v>
      </c>
      <c r="J1966" s="120">
        <v>10.52</v>
      </c>
      <c r="K1966" t="str">
        <f t="shared" si="30"/>
        <v/>
      </c>
    </row>
    <row r="1967" spans="1:11" ht="15" customHeight="1">
      <c r="A1967" s="117" t="s">
        <v>375</v>
      </c>
      <c r="B1967" s="134" t="s">
        <v>608</v>
      </c>
      <c r="C1967" s="117" t="s">
        <v>14</v>
      </c>
      <c r="D1967" s="117" t="s">
        <v>609</v>
      </c>
      <c r="E1967" s="303" t="s">
        <v>1365</v>
      </c>
      <c r="F1967" s="303"/>
      <c r="G1967" s="118" t="s">
        <v>378</v>
      </c>
      <c r="H1967" s="119">
        <v>1.4228000000000001</v>
      </c>
      <c r="I1967" s="120">
        <v>27.8</v>
      </c>
      <c r="J1967" s="120">
        <v>39.549999999999997</v>
      </c>
      <c r="K1967" t="str">
        <f t="shared" si="30"/>
        <v/>
      </c>
    </row>
    <row r="1968" spans="1:11" ht="14.4" customHeight="1">
      <c r="A1968" s="121" t="s">
        <v>383</v>
      </c>
      <c r="B1968" s="135" t="s">
        <v>764</v>
      </c>
      <c r="C1968" s="121" t="s">
        <v>14</v>
      </c>
      <c r="D1968" s="121" t="s">
        <v>765</v>
      </c>
      <c r="E1968" s="304" t="s">
        <v>386</v>
      </c>
      <c r="F1968" s="304"/>
      <c r="G1968" s="122" t="s">
        <v>77</v>
      </c>
      <c r="H1968" s="123">
        <v>9</v>
      </c>
      <c r="I1968" s="124">
        <v>21.18</v>
      </c>
      <c r="J1968" s="124">
        <v>190.62</v>
      </c>
      <c r="K1968" t="str">
        <f t="shared" si="30"/>
        <v/>
      </c>
    </row>
    <row r="1969" spans="1:11" ht="14.4" customHeight="1">
      <c r="A1969" s="121" t="s">
        <v>383</v>
      </c>
      <c r="B1969" s="135" t="s">
        <v>918</v>
      </c>
      <c r="C1969" s="121" t="s">
        <v>14</v>
      </c>
      <c r="D1969" s="121" t="s">
        <v>919</v>
      </c>
      <c r="E1969" s="304" t="s">
        <v>386</v>
      </c>
      <c r="F1969" s="304"/>
      <c r="G1969" s="122" t="s">
        <v>77</v>
      </c>
      <c r="H1969" s="123">
        <v>1</v>
      </c>
      <c r="I1969" s="124">
        <v>390.23</v>
      </c>
      <c r="J1969" s="124">
        <v>390.23</v>
      </c>
      <c r="K1969" t="str">
        <f t="shared" si="30"/>
        <v/>
      </c>
    </row>
    <row r="1970" spans="1:11" ht="14.4" customHeight="1">
      <c r="A1970" s="125"/>
      <c r="B1970" s="125"/>
      <c r="C1970" s="125"/>
      <c r="D1970" s="125"/>
      <c r="E1970" s="125" t="s">
        <v>982</v>
      </c>
      <c r="F1970" s="126">
        <v>32.619999999999997</v>
      </c>
      <c r="G1970" s="125" t="s">
        <v>983</v>
      </c>
      <c r="H1970" s="126">
        <v>0</v>
      </c>
      <c r="I1970" s="125" t="s">
        <v>393</v>
      </c>
      <c r="J1970" s="126">
        <v>32.619999999999997</v>
      </c>
      <c r="K1970" t="str">
        <f t="shared" si="30"/>
        <v/>
      </c>
    </row>
    <row r="1971" spans="1:11" ht="26.4">
      <c r="A1971" s="125"/>
      <c r="B1971" s="125"/>
      <c r="C1971" s="125"/>
      <c r="D1971" s="125"/>
      <c r="E1971" s="125" t="s">
        <v>984</v>
      </c>
      <c r="F1971" s="126">
        <v>155.58000000000001</v>
      </c>
      <c r="G1971" s="125"/>
      <c r="H1971" s="305" t="s">
        <v>985</v>
      </c>
      <c r="I1971" s="305"/>
      <c r="J1971" s="126">
        <v>786.5</v>
      </c>
      <c r="K1971" t="str">
        <f t="shared" si="30"/>
        <v/>
      </c>
    </row>
    <row r="1972" spans="1:11" ht="15" thickBot="1">
      <c r="A1972" s="127"/>
      <c r="B1972" s="127"/>
      <c r="C1972" s="127"/>
      <c r="D1972" s="127"/>
      <c r="E1972" s="127"/>
      <c r="F1972" s="127"/>
      <c r="G1972" s="127" t="s">
        <v>986</v>
      </c>
      <c r="H1972" s="128" t="s">
        <v>1226</v>
      </c>
      <c r="I1972" s="127" t="s">
        <v>394</v>
      </c>
      <c r="J1972" s="129">
        <v>6292</v>
      </c>
      <c r="K1972" t="str">
        <f t="shared" si="30"/>
        <v/>
      </c>
    </row>
    <row r="1973" spans="1:11" ht="15" thickTop="1">
      <c r="A1973" s="130"/>
      <c r="B1973" s="130"/>
      <c r="C1973" s="130"/>
      <c r="D1973" s="130"/>
      <c r="E1973" s="130"/>
      <c r="F1973" s="130"/>
      <c r="G1973" s="130"/>
      <c r="H1973" s="130"/>
      <c r="I1973" s="130"/>
      <c r="J1973" s="130"/>
      <c r="K1973" t="str">
        <f t="shared" si="30"/>
        <v>FALSO</v>
      </c>
    </row>
    <row r="1974" spans="1:11">
      <c r="A1974" s="110" t="s">
        <v>1183</v>
      </c>
      <c r="B1974" s="111" t="s">
        <v>3</v>
      </c>
      <c r="C1974" s="110" t="s">
        <v>4</v>
      </c>
      <c r="D1974" s="110" t="s">
        <v>5</v>
      </c>
      <c r="E1974" s="307" t="s">
        <v>373</v>
      </c>
      <c r="F1974" s="307"/>
      <c r="G1974" s="112" t="s">
        <v>6</v>
      </c>
      <c r="H1974" s="111" t="s">
        <v>7</v>
      </c>
      <c r="I1974" s="111" t="s">
        <v>8</v>
      </c>
      <c r="J1974" s="111" t="s">
        <v>9</v>
      </c>
      <c r="K1974" t="str">
        <f t="shared" si="30"/>
        <v/>
      </c>
    </row>
    <row r="1975" spans="1:11" ht="26.4">
      <c r="A1975" s="113" t="s">
        <v>374</v>
      </c>
      <c r="B1975" s="133" t="s">
        <v>1292</v>
      </c>
      <c r="C1975" s="113" t="s">
        <v>14</v>
      </c>
      <c r="D1975" s="113" t="s">
        <v>1293</v>
      </c>
      <c r="E1975" s="306" t="s">
        <v>1525</v>
      </c>
      <c r="F1975" s="306"/>
      <c r="G1975" s="114" t="s">
        <v>77</v>
      </c>
      <c r="H1975" s="115">
        <v>1</v>
      </c>
      <c r="I1975" s="116">
        <v>878.47</v>
      </c>
      <c r="J1975" s="116">
        <v>878.47</v>
      </c>
      <c r="K1975" t="str">
        <f t="shared" si="30"/>
        <v/>
      </c>
    </row>
    <row r="1976" spans="1:11" ht="14.4" customHeight="1">
      <c r="A1976" s="117" t="s">
        <v>375</v>
      </c>
      <c r="B1976" s="134" t="s">
        <v>608</v>
      </c>
      <c r="C1976" s="117" t="s">
        <v>14</v>
      </c>
      <c r="D1976" s="117" t="s">
        <v>609</v>
      </c>
      <c r="E1976" s="303" t="s">
        <v>1365</v>
      </c>
      <c r="F1976" s="303"/>
      <c r="G1976" s="118" t="s">
        <v>378</v>
      </c>
      <c r="H1976" s="119">
        <v>1.7688999999999999</v>
      </c>
      <c r="I1976" s="120">
        <v>27.8</v>
      </c>
      <c r="J1976" s="120">
        <v>49.17</v>
      </c>
      <c r="K1976" t="str">
        <f t="shared" si="30"/>
        <v/>
      </c>
    </row>
    <row r="1977" spans="1:11" ht="14.4" customHeight="1">
      <c r="A1977" s="117" t="s">
        <v>375</v>
      </c>
      <c r="B1977" s="134" t="s">
        <v>381</v>
      </c>
      <c r="C1977" s="117" t="s">
        <v>14</v>
      </c>
      <c r="D1977" s="117" t="s">
        <v>382</v>
      </c>
      <c r="E1977" s="303" t="s">
        <v>1365</v>
      </c>
      <c r="F1977" s="303"/>
      <c r="G1977" s="118" t="s">
        <v>378</v>
      </c>
      <c r="H1977" s="119">
        <v>0.71109999999999995</v>
      </c>
      <c r="I1977" s="120">
        <v>23.48</v>
      </c>
      <c r="J1977" s="120">
        <v>16.690000000000001</v>
      </c>
      <c r="K1977" t="str">
        <f t="shared" si="30"/>
        <v/>
      </c>
    </row>
    <row r="1978" spans="1:11" ht="26.4">
      <c r="A1978" s="121" t="s">
        <v>383</v>
      </c>
      <c r="B1978" s="135" t="s">
        <v>764</v>
      </c>
      <c r="C1978" s="121" t="s">
        <v>14</v>
      </c>
      <c r="D1978" s="121" t="s">
        <v>765</v>
      </c>
      <c r="E1978" s="304" t="s">
        <v>386</v>
      </c>
      <c r="F1978" s="304"/>
      <c r="G1978" s="122" t="s">
        <v>77</v>
      </c>
      <c r="H1978" s="123">
        <v>6</v>
      </c>
      <c r="I1978" s="124">
        <v>21.18</v>
      </c>
      <c r="J1978" s="124">
        <v>127.08</v>
      </c>
      <c r="K1978" t="str">
        <f t="shared" si="30"/>
        <v/>
      </c>
    </row>
    <row r="1979" spans="1:11" ht="15" customHeight="1">
      <c r="A1979" s="121" t="s">
        <v>383</v>
      </c>
      <c r="B1979" s="135" t="s">
        <v>1332</v>
      </c>
      <c r="C1979" s="121" t="s">
        <v>14</v>
      </c>
      <c r="D1979" s="121" t="s">
        <v>1333</v>
      </c>
      <c r="E1979" s="304" t="s">
        <v>386</v>
      </c>
      <c r="F1979" s="304"/>
      <c r="G1979" s="122" t="s">
        <v>77</v>
      </c>
      <c r="H1979" s="123">
        <v>1</v>
      </c>
      <c r="I1979" s="124">
        <v>677.72</v>
      </c>
      <c r="J1979" s="124">
        <v>677.72</v>
      </c>
      <c r="K1979" t="str">
        <f t="shared" si="30"/>
        <v/>
      </c>
    </row>
    <row r="1980" spans="1:11" ht="27" customHeight="1">
      <c r="A1980" s="121" t="s">
        <v>383</v>
      </c>
      <c r="B1980" s="135" t="s">
        <v>762</v>
      </c>
      <c r="C1980" s="121" t="s">
        <v>14</v>
      </c>
      <c r="D1980" s="121" t="s">
        <v>763</v>
      </c>
      <c r="E1980" s="304" t="s">
        <v>386</v>
      </c>
      <c r="F1980" s="304"/>
      <c r="G1980" s="122" t="s">
        <v>22</v>
      </c>
      <c r="H1980" s="123">
        <v>7.0199999999999999E-2</v>
      </c>
      <c r="I1980" s="124">
        <v>111.3</v>
      </c>
      <c r="J1980" s="124">
        <v>7.81</v>
      </c>
      <c r="K1980" t="str">
        <f t="shared" si="30"/>
        <v/>
      </c>
    </row>
    <row r="1981" spans="1:11" ht="26.4" customHeight="1">
      <c r="A1981" s="125"/>
      <c r="B1981" s="125"/>
      <c r="C1981" s="125"/>
      <c r="D1981" s="125"/>
      <c r="E1981" s="125" t="s">
        <v>982</v>
      </c>
      <c r="F1981" s="126">
        <v>42.67</v>
      </c>
      <c r="G1981" s="125" t="s">
        <v>983</v>
      </c>
      <c r="H1981" s="126">
        <v>0</v>
      </c>
      <c r="I1981" s="125" t="s">
        <v>393</v>
      </c>
      <c r="J1981" s="126">
        <v>42.67</v>
      </c>
      <c r="K1981" t="str">
        <f t="shared" si="30"/>
        <v/>
      </c>
    </row>
    <row r="1982" spans="1:11" ht="14.4" customHeight="1">
      <c r="A1982" s="125"/>
      <c r="B1982" s="125"/>
      <c r="C1982" s="125"/>
      <c r="D1982" s="125"/>
      <c r="E1982" s="125" t="s">
        <v>984</v>
      </c>
      <c r="F1982" s="126">
        <v>216.63</v>
      </c>
      <c r="G1982" s="125"/>
      <c r="H1982" s="305" t="s">
        <v>985</v>
      </c>
      <c r="I1982" s="305"/>
      <c r="J1982" s="126">
        <v>1095.0999999999999</v>
      </c>
      <c r="K1982" t="str">
        <f t="shared" si="30"/>
        <v/>
      </c>
    </row>
    <row r="1983" spans="1:11" ht="15" thickBot="1">
      <c r="A1983" s="127"/>
      <c r="B1983" s="127"/>
      <c r="C1983" s="127"/>
      <c r="D1983" s="127"/>
      <c r="E1983" s="127"/>
      <c r="F1983" s="127"/>
      <c r="G1983" s="127" t="s">
        <v>986</v>
      </c>
      <c r="H1983" s="128" t="s">
        <v>1480</v>
      </c>
      <c r="I1983" s="127" t="s">
        <v>394</v>
      </c>
      <c r="J1983" s="129">
        <v>43804</v>
      </c>
      <c r="K1983" t="str">
        <f t="shared" si="30"/>
        <v/>
      </c>
    </row>
    <row r="1984" spans="1:11" ht="15" thickTop="1">
      <c r="A1984" s="130"/>
      <c r="B1984" s="130"/>
      <c r="C1984" s="130"/>
      <c r="D1984" s="130"/>
      <c r="E1984" s="130"/>
      <c r="F1984" s="130"/>
      <c r="G1984" s="130"/>
      <c r="H1984" s="130"/>
      <c r="I1984" s="130"/>
      <c r="J1984" s="130"/>
      <c r="K1984" t="str">
        <f t="shared" si="30"/>
        <v>FALSO</v>
      </c>
    </row>
    <row r="1985" spans="1:11">
      <c r="A1985" s="107" t="s">
        <v>1184</v>
      </c>
      <c r="B1985" s="107"/>
      <c r="C1985" s="107"/>
      <c r="D1985" s="107" t="s">
        <v>956</v>
      </c>
      <c r="E1985" s="107"/>
      <c r="F1985" s="314"/>
      <c r="G1985" s="314"/>
      <c r="H1985" s="108"/>
      <c r="I1985" s="107"/>
      <c r="J1985" s="109">
        <v>33147.199999999997</v>
      </c>
      <c r="K1985" t="str">
        <f t="shared" si="30"/>
        <v/>
      </c>
    </row>
    <row r="1986" spans="1:11">
      <c r="A1986" s="110" t="s">
        <v>1185</v>
      </c>
      <c r="B1986" s="111" t="s">
        <v>3</v>
      </c>
      <c r="C1986" s="110" t="s">
        <v>4</v>
      </c>
      <c r="D1986" s="110" t="s">
        <v>5</v>
      </c>
      <c r="E1986" s="307" t="s">
        <v>373</v>
      </c>
      <c r="F1986" s="307"/>
      <c r="G1986" s="112" t="s">
        <v>6</v>
      </c>
      <c r="H1986" s="111" t="s">
        <v>7</v>
      </c>
      <c r="I1986" s="111" t="s">
        <v>8</v>
      </c>
      <c r="J1986" s="111" t="s">
        <v>9</v>
      </c>
      <c r="K1986" t="str">
        <f t="shared" si="30"/>
        <v/>
      </c>
    </row>
    <row r="1987" spans="1:11" ht="26.4" customHeight="1">
      <c r="A1987" s="113" t="s">
        <v>374</v>
      </c>
      <c r="B1987" s="133" t="s">
        <v>278</v>
      </c>
      <c r="C1987" s="113" t="s">
        <v>11</v>
      </c>
      <c r="D1987" s="113" t="s">
        <v>279</v>
      </c>
      <c r="E1987" s="306">
        <v>0</v>
      </c>
      <c r="F1987" s="306"/>
      <c r="G1987" s="114" t="s">
        <v>241</v>
      </c>
      <c r="H1987" s="115">
        <v>1</v>
      </c>
      <c r="I1987" s="116">
        <v>664.75</v>
      </c>
      <c r="J1987" s="116">
        <v>664.75</v>
      </c>
      <c r="K1987" t="str">
        <f t="shared" si="30"/>
        <v/>
      </c>
    </row>
    <row r="1988" spans="1:11" ht="14.4" customHeight="1">
      <c r="A1988" s="117" t="s">
        <v>375</v>
      </c>
      <c r="B1988" s="134" t="s">
        <v>822</v>
      </c>
      <c r="C1988" s="117" t="s">
        <v>11</v>
      </c>
      <c r="D1988" s="117" t="s">
        <v>793</v>
      </c>
      <c r="E1988" s="303">
        <v>0</v>
      </c>
      <c r="F1988" s="303"/>
      <c r="G1988" s="118" t="s">
        <v>397</v>
      </c>
      <c r="H1988" s="119">
        <v>8</v>
      </c>
      <c r="I1988" s="120">
        <v>32.520000000000003</v>
      </c>
      <c r="J1988" s="120">
        <v>260.16000000000003</v>
      </c>
      <c r="K1988" t="str">
        <f t="shared" si="30"/>
        <v/>
      </c>
    </row>
    <row r="1989" spans="1:11" ht="14.4" customHeight="1">
      <c r="A1989" s="117" t="s">
        <v>375</v>
      </c>
      <c r="B1989" s="134" t="s">
        <v>823</v>
      </c>
      <c r="C1989" s="117" t="s">
        <v>11</v>
      </c>
      <c r="D1989" s="117" t="s">
        <v>800</v>
      </c>
      <c r="E1989" s="303">
        <v>0</v>
      </c>
      <c r="F1989" s="303"/>
      <c r="G1989" s="118" t="s">
        <v>397</v>
      </c>
      <c r="H1989" s="119">
        <v>8</v>
      </c>
      <c r="I1989" s="120">
        <v>26.52</v>
      </c>
      <c r="J1989" s="120">
        <v>212.16</v>
      </c>
      <c r="K1989" t="str">
        <f t="shared" si="30"/>
        <v/>
      </c>
    </row>
    <row r="1990" spans="1:11">
      <c r="A1990" s="121" t="s">
        <v>383</v>
      </c>
      <c r="B1990" s="135" t="s">
        <v>897</v>
      </c>
      <c r="C1990" s="121" t="s">
        <v>11</v>
      </c>
      <c r="D1990" s="121" t="s">
        <v>898</v>
      </c>
      <c r="E1990" s="304" t="s">
        <v>386</v>
      </c>
      <c r="F1990" s="304"/>
      <c r="G1990" s="122" t="s">
        <v>18</v>
      </c>
      <c r="H1990" s="123">
        <v>1</v>
      </c>
      <c r="I1990" s="124">
        <v>9.99</v>
      </c>
      <c r="J1990" s="124">
        <v>9.99</v>
      </c>
      <c r="K1990" t="str">
        <f t="shared" si="30"/>
        <v/>
      </c>
    </row>
    <row r="1991" spans="1:11">
      <c r="A1991" s="121" t="s">
        <v>383</v>
      </c>
      <c r="B1991" s="135" t="s">
        <v>892</v>
      </c>
      <c r="C1991" s="121" t="s">
        <v>11</v>
      </c>
      <c r="D1991" s="121" t="s">
        <v>893</v>
      </c>
      <c r="E1991" s="304" t="s">
        <v>386</v>
      </c>
      <c r="F1991" s="304"/>
      <c r="G1991" s="122" t="s">
        <v>894</v>
      </c>
      <c r="H1991" s="123">
        <v>7.0000000000000007E-2</v>
      </c>
      <c r="I1991" s="124">
        <v>37.94</v>
      </c>
      <c r="J1991" s="124">
        <v>2.65</v>
      </c>
      <c r="K1991" t="str">
        <f t="shared" si="30"/>
        <v/>
      </c>
    </row>
    <row r="1992" spans="1:11" ht="26.4" customHeight="1">
      <c r="A1992" s="121" t="s">
        <v>383</v>
      </c>
      <c r="B1992" s="135" t="s">
        <v>902</v>
      </c>
      <c r="C1992" s="121" t="s">
        <v>11</v>
      </c>
      <c r="D1992" s="121" t="s">
        <v>903</v>
      </c>
      <c r="E1992" s="304" t="s">
        <v>386</v>
      </c>
      <c r="F1992" s="304"/>
      <c r="G1992" s="122" t="s">
        <v>18</v>
      </c>
      <c r="H1992" s="123">
        <v>1</v>
      </c>
      <c r="I1992" s="124">
        <v>11.74</v>
      </c>
      <c r="J1992" s="124">
        <v>11.74</v>
      </c>
      <c r="K1992" t="str">
        <f t="shared" si="30"/>
        <v/>
      </c>
    </row>
    <row r="1993" spans="1:11" ht="14.4" customHeight="1">
      <c r="A1993" s="121" t="s">
        <v>383</v>
      </c>
      <c r="B1993" s="135" t="s">
        <v>886</v>
      </c>
      <c r="C1993" s="121" t="s">
        <v>11</v>
      </c>
      <c r="D1993" s="121" t="s">
        <v>887</v>
      </c>
      <c r="E1993" s="304" t="s">
        <v>386</v>
      </c>
      <c r="F1993" s="304"/>
      <c r="G1993" s="122" t="s">
        <v>18</v>
      </c>
      <c r="H1993" s="123">
        <v>4</v>
      </c>
      <c r="I1993" s="124">
        <v>6.77</v>
      </c>
      <c r="J1993" s="124">
        <v>27.08</v>
      </c>
      <c r="K1993" t="str">
        <f t="shared" si="30"/>
        <v/>
      </c>
    </row>
    <row r="1994" spans="1:11" ht="14.4" customHeight="1">
      <c r="A1994" s="121" t="s">
        <v>383</v>
      </c>
      <c r="B1994" s="135" t="s">
        <v>895</v>
      </c>
      <c r="C1994" s="121" t="s">
        <v>11</v>
      </c>
      <c r="D1994" s="121" t="s">
        <v>896</v>
      </c>
      <c r="E1994" s="304" t="s">
        <v>386</v>
      </c>
      <c r="F1994" s="304"/>
      <c r="G1994" s="122" t="s">
        <v>18</v>
      </c>
      <c r="H1994" s="123">
        <v>1</v>
      </c>
      <c r="I1994" s="124">
        <v>1.49</v>
      </c>
      <c r="J1994" s="124">
        <v>1.49</v>
      </c>
      <c r="K1994" t="str">
        <f t="shared" si="30"/>
        <v/>
      </c>
    </row>
    <row r="1995" spans="1:11">
      <c r="A1995" s="121" t="s">
        <v>383</v>
      </c>
      <c r="B1995" s="135" t="s">
        <v>888</v>
      </c>
      <c r="C1995" s="121" t="s">
        <v>11</v>
      </c>
      <c r="D1995" s="121" t="s">
        <v>889</v>
      </c>
      <c r="E1995" s="304" t="s">
        <v>386</v>
      </c>
      <c r="F1995" s="304"/>
      <c r="G1995" s="122" t="s">
        <v>17</v>
      </c>
      <c r="H1995" s="123">
        <v>15</v>
      </c>
      <c r="I1995" s="124">
        <v>3.85</v>
      </c>
      <c r="J1995" s="124">
        <v>57.75</v>
      </c>
      <c r="K1995" t="str">
        <f t="shared" si="30"/>
        <v/>
      </c>
    </row>
    <row r="1996" spans="1:11">
      <c r="A1996" s="121" t="s">
        <v>383</v>
      </c>
      <c r="B1996" s="135" t="s">
        <v>899</v>
      </c>
      <c r="C1996" s="121" t="s">
        <v>11</v>
      </c>
      <c r="D1996" s="121" t="s">
        <v>900</v>
      </c>
      <c r="E1996" s="304" t="s">
        <v>386</v>
      </c>
      <c r="F1996" s="304"/>
      <c r="G1996" s="122" t="s">
        <v>901</v>
      </c>
      <c r="H1996" s="123">
        <v>1</v>
      </c>
      <c r="I1996" s="124">
        <v>58.78</v>
      </c>
      <c r="J1996" s="124">
        <v>58.78</v>
      </c>
      <c r="K1996" t="str">
        <f t="shared" si="30"/>
        <v/>
      </c>
    </row>
    <row r="1997" spans="1:11">
      <c r="A1997" s="121" t="s">
        <v>383</v>
      </c>
      <c r="B1997" s="135" t="s">
        <v>890</v>
      </c>
      <c r="C1997" s="121" t="s">
        <v>11</v>
      </c>
      <c r="D1997" s="121" t="s">
        <v>891</v>
      </c>
      <c r="E1997" s="304" t="s">
        <v>386</v>
      </c>
      <c r="F1997" s="304"/>
      <c r="G1997" s="122" t="s">
        <v>17</v>
      </c>
      <c r="H1997" s="123">
        <v>3</v>
      </c>
      <c r="I1997" s="124">
        <v>7.65</v>
      </c>
      <c r="J1997" s="124">
        <v>22.95</v>
      </c>
      <c r="K1997" t="str">
        <f t="shared" si="30"/>
        <v/>
      </c>
    </row>
    <row r="1998" spans="1:11" ht="26.4" customHeight="1">
      <c r="A1998" s="125"/>
      <c r="B1998" s="125"/>
      <c r="C1998" s="125"/>
      <c r="D1998" s="125"/>
      <c r="E1998" s="125" t="s">
        <v>982</v>
      </c>
      <c r="F1998" s="126">
        <v>314.39999999999998</v>
      </c>
      <c r="G1998" s="125" t="s">
        <v>983</v>
      </c>
      <c r="H1998" s="126">
        <v>0</v>
      </c>
      <c r="I1998" s="125" t="s">
        <v>393</v>
      </c>
      <c r="J1998" s="126">
        <v>314.39999999999998</v>
      </c>
    </row>
    <row r="1999" spans="1:11" ht="14.4" customHeight="1">
      <c r="A1999" s="125"/>
      <c r="B1999" s="125"/>
      <c r="C1999" s="125"/>
      <c r="D1999" s="125"/>
      <c r="E1999" s="125" t="s">
        <v>984</v>
      </c>
      <c r="F1999" s="126">
        <v>163.93</v>
      </c>
      <c r="G1999" s="125"/>
      <c r="H1999" s="305" t="s">
        <v>985</v>
      </c>
      <c r="I1999" s="305"/>
      <c r="J1999" s="126">
        <v>828.68</v>
      </c>
    </row>
    <row r="2000" spans="1:11" ht="14.4" customHeight="1" thickBot="1">
      <c r="A2000" s="127"/>
      <c r="B2000" s="127"/>
      <c r="C2000" s="127"/>
      <c r="D2000" s="127"/>
      <c r="E2000" s="127"/>
      <c r="F2000" s="127"/>
      <c r="G2000" s="127" t="s">
        <v>986</v>
      </c>
      <c r="H2000" s="128" t="s">
        <v>1480</v>
      </c>
      <c r="I2000" s="127" t="s">
        <v>394</v>
      </c>
      <c r="J2000" s="129">
        <v>33147.199999999997</v>
      </c>
    </row>
    <row r="2001" spans="1:11" ht="15" thickTop="1">
      <c r="A2001" s="130"/>
      <c r="B2001" s="130"/>
      <c r="C2001" s="130"/>
      <c r="D2001" s="130"/>
      <c r="E2001" s="130"/>
      <c r="F2001" s="130"/>
      <c r="G2001" s="130"/>
      <c r="H2001" s="130"/>
      <c r="I2001" s="130"/>
      <c r="J2001" s="130"/>
    </row>
    <row r="2002" spans="1:11">
      <c r="A2002" s="107" t="s">
        <v>1186</v>
      </c>
      <c r="B2002" s="107"/>
      <c r="C2002" s="107"/>
      <c r="D2002" s="107" t="s">
        <v>954</v>
      </c>
      <c r="E2002" s="107"/>
      <c r="F2002" s="314"/>
      <c r="G2002" s="314"/>
      <c r="H2002" s="108"/>
      <c r="I2002" s="107"/>
      <c r="J2002" s="109">
        <v>29222.38</v>
      </c>
    </row>
    <row r="2003" spans="1:11">
      <c r="A2003" s="107" t="s">
        <v>1187</v>
      </c>
      <c r="B2003" s="107"/>
      <c r="C2003" s="107"/>
      <c r="D2003" s="107" t="s">
        <v>1189</v>
      </c>
      <c r="E2003" s="107"/>
      <c r="F2003" s="314"/>
      <c r="G2003" s="314"/>
      <c r="H2003" s="108"/>
      <c r="I2003" s="107"/>
      <c r="J2003" s="109">
        <v>29222.38</v>
      </c>
    </row>
    <row r="2004" spans="1:11">
      <c r="A2004" s="110" t="s">
        <v>1190</v>
      </c>
      <c r="B2004" s="111" t="s">
        <v>3</v>
      </c>
      <c r="C2004" s="110" t="s">
        <v>4</v>
      </c>
      <c r="D2004" s="110" t="s">
        <v>5</v>
      </c>
      <c r="E2004" s="307" t="s">
        <v>373</v>
      </c>
      <c r="F2004" s="307"/>
      <c r="G2004" s="112" t="s">
        <v>6</v>
      </c>
      <c r="H2004" s="111" t="s">
        <v>7</v>
      </c>
      <c r="I2004" s="111" t="s">
        <v>8</v>
      </c>
      <c r="J2004" s="111" t="s">
        <v>9</v>
      </c>
    </row>
    <row r="2005" spans="1:11">
      <c r="A2005" s="113" t="s">
        <v>374</v>
      </c>
      <c r="B2005" s="133" t="s">
        <v>1188</v>
      </c>
      <c r="C2005" s="113" t="s">
        <v>11</v>
      </c>
      <c r="D2005" s="113" t="s">
        <v>966</v>
      </c>
      <c r="E2005" s="306">
        <v>0</v>
      </c>
      <c r="F2005" s="306"/>
      <c r="G2005" s="114" t="s">
        <v>12</v>
      </c>
      <c r="H2005" s="115">
        <v>1</v>
      </c>
      <c r="I2005" s="116">
        <v>10.45</v>
      </c>
      <c r="J2005" s="116">
        <v>10.45</v>
      </c>
    </row>
    <row r="2006" spans="1:11">
      <c r="A2006" s="117" t="s">
        <v>375</v>
      </c>
      <c r="B2006" s="134" t="s">
        <v>398</v>
      </c>
      <c r="C2006" s="117" t="s">
        <v>11</v>
      </c>
      <c r="D2006" s="117" t="s">
        <v>382</v>
      </c>
      <c r="E2006" s="303">
        <v>0</v>
      </c>
      <c r="F2006" s="303"/>
      <c r="G2006" s="118" t="s">
        <v>397</v>
      </c>
      <c r="H2006" s="119">
        <v>0.4</v>
      </c>
      <c r="I2006" s="120">
        <v>26.13</v>
      </c>
      <c r="J2006" s="120">
        <v>10.45</v>
      </c>
    </row>
    <row r="2007" spans="1:11" ht="14.4" customHeight="1">
      <c r="A2007" s="125"/>
      <c r="B2007" s="125"/>
      <c r="C2007" s="125"/>
      <c r="D2007" s="125"/>
      <c r="E2007" s="125" t="s">
        <v>982</v>
      </c>
      <c r="F2007" s="126">
        <v>6.55</v>
      </c>
      <c r="G2007" s="125" t="s">
        <v>983</v>
      </c>
      <c r="H2007" s="126">
        <v>0</v>
      </c>
      <c r="I2007" s="125" t="s">
        <v>393</v>
      </c>
      <c r="J2007" s="126">
        <v>6.55</v>
      </c>
      <c r="K2007" t="str">
        <f t="shared" ref="K2007" si="31">IF(J2007=0,"FALSO","")</f>
        <v/>
      </c>
    </row>
    <row r="2008" spans="1:11" ht="14.4" customHeight="1">
      <c r="A2008" s="125"/>
      <c r="B2008" s="125"/>
      <c r="C2008" s="125"/>
      <c r="D2008" s="125"/>
      <c r="E2008" s="125" t="s">
        <v>984</v>
      </c>
      <c r="F2008" s="126">
        <v>2.58</v>
      </c>
      <c r="G2008" s="125"/>
      <c r="H2008" s="305" t="s">
        <v>985</v>
      </c>
      <c r="I2008" s="305"/>
      <c r="J2008" s="126">
        <v>13.03</v>
      </c>
    </row>
    <row r="2009" spans="1:11" ht="15" thickBot="1">
      <c r="A2009" s="127"/>
      <c r="B2009" s="127"/>
      <c r="C2009" s="127"/>
      <c r="D2009" s="127"/>
      <c r="E2009" s="127"/>
      <c r="F2009" s="127"/>
      <c r="G2009" s="127" t="s">
        <v>986</v>
      </c>
      <c r="H2009" s="128" t="s">
        <v>1528</v>
      </c>
      <c r="I2009" s="127" t="s">
        <v>394</v>
      </c>
      <c r="J2009" s="129">
        <v>29222.38</v>
      </c>
    </row>
    <row r="2010" spans="1:11" ht="15" thickTop="1">
      <c r="A2010" s="130"/>
      <c r="B2010" s="130"/>
      <c r="C2010" s="130"/>
      <c r="D2010" s="130"/>
      <c r="E2010" s="130"/>
      <c r="F2010" s="130"/>
      <c r="G2010" s="130"/>
      <c r="H2010" s="130"/>
      <c r="I2010" s="130"/>
      <c r="J2010" s="130"/>
    </row>
    <row r="2011" spans="1:11">
      <c r="A2011" s="191"/>
      <c r="B2011" s="191"/>
      <c r="C2011" s="191"/>
      <c r="D2011" s="191"/>
      <c r="E2011" s="191"/>
      <c r="F2011" s="191"/>
      <c r="G2011" s="191"/>
      <c r="H2011" s="191"/>
      <c r="I2011" s="191"/>
      <c r="J2011" s="191"/>
    </row>
    <row r="2012" spans="1:11">
      <c r="A2012" s="318"/>
      <c r="B2012" s="318"/>
      <c r="C2012" s="318"/>
      <c r="D2012" s="192"/>
      <c r="E2012" s="127"/>
      <c r="F2012" s="319" t="s">
        <v>1334</v>
      </c>
      <c r="G2012" s="318"/>
      <c r="H2012" s="320">
        <v>4827561.01</v>
      </c>
      <c r="I2012" s="318"/>
      <c r="J2012" s="318"/>
    </row>
    <row r="2013" spans="1:11">
      <c r="A2013" s="318"/>
      <c r="B2013" s="318"/>
      <c r="C2013" s="318"/>
      <c r="D2013" s="192"/>
      <c r="E2013" s="127"/>
      <c r="F2013" s="319" t="s">
        <v>1335</v>
      </c>
      <c r="G2013" s="318"/>
      <c r="H2013" s="320">
        <v>1190533.3600000001</v>
      </c>
      <c r="I2013" s="318"/>
      <c r="J2013" s="318"/>
    </row>
    <row r="2014" spans="1:11">
      <c r="A2014" s="318"/>
      <c r="B2014" s="318"/>
      <c r="C2014" s="318"/>
      <c r="D2014" s="192"/>
      <c r="E2014" s="127"/>
      <c r="F2014" s="319" t="s">
        <v>1336</v>
      </c>
      <c r="G2014" s="318"/>
      <c r="H2014" s="320">
        <v>6018094.3700000001</v>
      </c>
      <c r="I2014" s="318"/>
      <c r="J2014" s="318"/>
    </row>
    <row r="2015" spans="1:11">
      <c r="A2015" s="323"/>
      <c r="B2015" s="323"/>
      <c r="C2015" s="323"/>
      <c r="D2015" s="323"/>
      <c r="E2015" s="323"/>
      <c r="F2015" s="323"/>
      <c r="G2015" s="323"/>
      <c r="H2015" s="323"/>
      <c r="I2015" s="323"/>
      <c r="J2015" s="323"/>
    </row>
    <row r="2016" spans="1:11">
      <c r="A2016" s="323"/>
      <c r="B2016" s="323"/>
      <c r="C2016" s="323"/>
      <c r="D2016" s="323"/>
      <c r="E2016" s="323"/>
      <c r="F2016" s="323"/>
      <c r="G2016" s="323"/>
      <c r="H2016" s="323"/>
      <c r="I2016" s="323"/>
      <c r="J2016" s="323"/>
    </row>
    <row r="2017" spans="1:10">
      <c r="A2017" s="323"/>
      <c r="B2017" s="323"/>
      <c r="C2017" s="323"/>
      <c r="D2017" s="323"/>
      <c r="E2017" s="323"/>
      <c r="F2017" s="323"/>
      <c r="G2017" s="323"/>
      <c r="H2017" s="323"/>
      <c r="I2017" s="323"/>
      <c r="J2017" s="323"/>
    </row>
    <row r="2018" spans="1:10">
      <c r="A2018" s="323"/>
      <c r="B2018" s="323"/>
      <c r="C2018" s="323"/>
      <c r="D2018" s="323"/>
      <c r="E2018" s="323"/>
      <c r="F2018" s="323"/>
      <c r="G2018" s="323"/>
      <c r="H2018" s="323"/>
      <c r="I2018" s="323"/>
      <c r="J2018" s="323"/>
    </row>
    <row r="2019" spans="1:10">
      <c r="A2019" s="323"/>
      <c r="B2019" s="323"/>
      <c r="C2019" s="323"/>
      <c r="D2019" s="323"/>
      <c r="E2019" s="323"/>
      <c r="F2019" s="323"/>
      <c r="G2019" s="323"/>
      <c r="H2019" s="323"/>
      <c r="I2019" s="323"/>
      <c r="J2019" s="323"/>
    </row>
    <row r="2020" spans="1:10">
      <c r="A2020" s="323"/>
      <c r="B2020" s="323"/>
      <c r="C2020" s="323"/>
      <c r="D2020" s="323"/>
      <c r="E2020" s="323"/>
      <c r="F2020" s="323"/>
      <c r="G2020" s="323"/>
      <c r="H2020" s="323"/>
      <c r="I2020" s="323"/>
      <c r="J2020" s="323"/>
    </row>
    <row r="2021" spans="1:10">
      <c r="A2021" s="323"/>
      <c r="B2021" s="323"/>
      <c r="C2021" s="323"/>
      <c r="D2021" s="323"/>
      <c r="E2021" s="323"/>
      <c r="F2021" s="323"/>
      <c r="G2021" s="323"/>
      <c r="H2021" s="323"/>
      <c r="I2021" s="323"/>
      <c r="J2021" s="323"/>
    </row>
    <row r="2022" spans="1:10">
      <c r="A2022" s="323"/>
      <c r="B2022" s="323"/>
      <c r="C2022" s="323"/>
      <c r="D2022" s="323"/>
      <c r="E2022" s="323"/>
      <c r="F2022" s="323"/>
      <c r="G2022" s="323"/>
      <c r="H2022" s="323"/>
      <c r="I2022" s="323"/>
      <c r="J2022" s="323"/>
    </row>
  </sheetData>
  <mergeCells count="1485">
    <mergeCell ref="E1343:F1343"/>
    <mergeCell ref="H1347:I1347"/>
    <mergeCell ref="E1351:F1351"/>
    <mergeCell ref="E1352:F1352"/>
    <mergeCell ref="E1353:F1353"/>
    <mergeCell ref="E1354:F1354"/>
    <mergeCell ref="H1357:I1357"/>
    <mergeCell ref="A2015:J2022"/>
    <mergeCell ref="E1988:F1988"/>
    <mergeCell ref="E1989:F1989"/>
    <mergeCell ref="E1990:F1990"/>
    <mergeCell ref="E1997:F1997"/>
    <mergeCell ref="H1999:I1999"/>
    <mergeCell ref="F2002:G2002"/>
    <mergeCell ref="F2003:G2003"/>
    <mergeCell ref="A2012:C2012"/>
    <mergeCell ref="F2012:G2012"/>
    <mergeCell ref="H2012:J2012"/>
    <mergeCell ref="A2013:C2013"/>
    <mergeCell ref="F2013:G2013"/>
    <mergeCell ref="H2013:J2013"/>
    <mergeCell ref="A2014:C2014"/>
    <mergeCell ref="F2014:G2014"/>
    <mergeCell ref="H2014:J2014"/>
    <mergeCell ref="E1975:F1975"/>
    <mergeCell ref="E1976:F1976"/>
    <mergeCell ref="E1977:F1977"/>
    <mergeCell ref="E1978:F1978"/>
    <mergeCell ref="H1982:I1982"/>
    <mergeCell ref="F1985:G1985"/>
    <mergeCell ref="E1991:F1991"/>
    <mergeCell ref="E2004:F2004"/>
    <mergeCell ref="E2005:F2005"/>
    <mergeCell ref="E2006:F2006"/>
    <mergeCell ref="E1986:F1986"/>
    <mergeCell ref="E1979:F1979"/>
    <mergeCell ref="E1992:F1992"/>
    <mergeCell ref="E1993:F1993"/>
    <mergeCell ref="E1994:F1994"/>
    <mergeCell ref="E1995:F1995"/>
    <mergeCell ref="E1987:F1987"/>
    <mergeCell ref="H1877:I1877"/>
    <mergeCell ref="E1883:F1883"/>
    <mergeCell ref="E1884:F1884"/>
    <mergeCell ref="E1885:F1885"/>
    <mergeCell ref="E1886:F1886"/>
    <mergeCell ref="H1889:I1889"/>
    <mergeCell ref="E1894:F1894"/>
    <mergeCell ref="E1895:F1895"/>
    <mergeCell ref="E1896:F1896"/>
    <mergeCell ref="E1936:F1936"/>
    <mergeCell ref="E1937:F1937"/>
    <mergeCell ref="E1938:F1938"/>
    <mergeCell ref="H1940:I1940"/>
    <mergeCell ref="E1951:F1951"/>
    <mergeCell ref="H1953:I1953"/>
    <mergeCell ref="H1961:I1961"/>
    <mergeCell ref="E1964:F1964"/>
    <mergeCell ref="E1899:F1899"/>
    <mergeCell ref="E1914:F1914"/>
    <mergeCell ref="E1934:F1934"/>
    <mergeCell ref="E1898:F1898"/>
    <mergeCell ref="E1892:F1892"/>
    <mergeCell ref="E1904:F1904"/>
    <mergeCell ref="E1905:F1905"/>
    <mergeCell ref="E1906:F1906"/>
    <mergeCell ref="E1907:F1907"/>
    <mergeCell ref="E1893:F1893"/>
    <mergeCell ref="E1897:F1897"/>
    <mergeCell ref="H1901:I1901"/>
    <mergeCell ref="E1908:F1908"/>
    <mergeCell ref="E1909:F1909"/>
    <mergeCell ref="E1795:F1795"/>
    <mergeCell ref="H1797:I1797"/>
    <mergeCell ref="H1808:I1808"/>
    <mergeCell ref="E1779:F1779"/>
    <mergeCell ref="E1780:F1780"/>
    <mergeCell ref="E1781:F1781"/>
    <mergeCell ref="E1791:F1791"/>
    <mergeCell ref="E1774:F1774"/>
    <mergeCell ref="E1789:F1789"/>
    <mergeCell ref="E1862:F1862"/>
    <mergeCell ref="E1863:F1863"/>
    <mergeCell ref="H1865:I1865"/>
    <mergeCell ref="F1868:G1868"/>
    <mergeCell ref="E1872:F1872"/>
    <mergeCell ref="E1873:F1873"/>
    <mergeCell ref="E1874:F1874"/>
    <mergeCell ref="E1875:F1875"/>
    <mergeCell ref="E1813:F1813"/>
    <mergeCell ref="E1814:F1814"/>
    <mergeCell ref="E1845:F1845"/>
    <mergeCell ref="E1846:F1846"/>
    <mergeCell ref="E1847:F1847"/>
    <mergeCell ref="E1848:F1848"/>
    <mergeCell ref="E1817:F1817"/>
    <mergeCell ref="E1829:F1829"/>
    <mergeCell ref="E1830:F1830"/>
    <mergeCell ref="E1831:F1831"/>
    <mergeCell ref="E1842:F1842"/>
    <mergeCell ref="E1843:F1843"/>
    <mergeCell ref="E1844:F1844"/>
    <mergeCell ref="E1818:F1818"/>
    <mergeCell ref="E1819:F1819"/>
    <mergeCell ref="H1684:I1684"/>
    <mergeCell ref="E1693:F1693"/>
    <mergeCell ref="E1694:F1694"/>
    <mergeCell ref="H1696:I1696"/>
    <mergeCell ref="E1704:F1704"/>
    <mergeCell ref="E1705:F1705"/>
    <mergeCell ref="H1707:I1707"/>
    <mergeCell ref="E1715:F1715"/>
    <mergeCell ref="E1716:F1716"/>
    <mergeCell ref="E1717:F1717"/>
    <mergeCell ref="E1718:F1718"/>
    <mergeCell ref="E1737:F1737"/>
    <mergeCell ref="H1739:I1739"/>
    <mergeCell ref="E1748:F1748"/>
    <mergeCell ref="E1749:F1749"/>
    <mergeCell ref="H1751:I1751"/>
    <mergeCell ref="E1759:F1759"/>
    <mergeCell ref="E1719:F1719"/>
    <mergeCell ref="E1720:F1720"/>
    <mergeCell ref="H1727:I1727"/>
    <mergeCell ref="E1736:F1736"/>
    <mergeCell ref="E1722:F1722"/>
    <mergeCell ref="E1723:F1723"/>
    <mergeCell ref="E1724:F1724"/>
    <mergeCell ref="E1725:F1725"/>
    <mergeCell ref="E1731:F1731"/>
    <mergeCell ref="E1732:F1732"/>
    <mergeCell ref="E1733:F1733"/>
    <mergeCell ref="E1734:F1734"/>
    <mergeCell ref="E1735:F1735"/>
    <mergeCell ref="E1745:F1745"/>
    <mergeCell ref="E1746:F1746"/>
    <mergeCell ref="H1640:I1640"/>
    <mergeCell ref="E1648:F1648"/>
    <mergeCell ref="E1649:F1649"/>
    <mergeCell ref="H1651:I1651"/>
    <mergeCell ref="E1659:F1659"/>
    <mergeCell ref="E1660:F1660"/>
    <mergeCell ref="H1662:I1662"/>
    <mergeCell ref="E1670:F1670"/>
    <mergeCell ref="E1671:F1671"/>
    <mergeCell ref="H1673:I1673"/>
    <mergeCell ref="E1682:F1682"/>
    <mergeCell ref="E1643:F1643"/>
    <mergeCell ref="E1644:F1644"/>
    <mergeCell ref="E1666:F1666"/>
    <mergeCell ref="E1645:F1645"/>
    <mergeCell ref="E1655:F1655"/>
    <mergeCell ref="E1667:F1667"/>
    <mergeCell ref="E1668:F1668"/>
    <mergeCell ref="E1669:F1669"/>
    <mergeCell ref="E1676:F1676"/>
    <mergeCell ref="E1677:F1677"/>
    <mergeCell ref="E1678:F1678"/>
    <mergeCell ref="E1679:F1679"/>
    <mergeCell ref="E1646:F1646"/>
    <mergeCell ref="E1654:F1654"/>
    <mergeCell ref="E1680:F1680"/>
    <mergeCell ref="F1467:G1467"/>
    <mergeCell ref="H1475:I1475"/>
    <mergeCell ref="E1478:F1478"/>
    <mergeCell ref="H1485:I1485"/>
    <mergeCell ref="E1488:F1488"/>
    <mergeCell ref="E1489:F1489"/>
    <mergeCell ref="H1495:I1495"/>
    <mergeCell ref="H1505:I1505"/>
    <mergeCell ref="E1508:F1508"/>
    <mergeCell ref="E1509:F1509"/>
    <mergeCell ref="E1525:F1525"/>
    <mergeCell ref="E1526:F1526"/>
    <mergeCell ref="E1492:F1492"/>
    <mergeCell ref="E1500:F1500"/>
    <mergeCell ref="E1501:F1501"/>
    <mergeCell ref="E1514:F1514"/>
    <mergeCell ref="E1482:F1482"/>
    <mergeCell ref="E1483:F1483"/>
    <mergeCell ref="E1521:F1521"/>
    <mergeCell ref="E1498:F1498"/>
    <mergeCell ref="E1481:F1481"/>
    <mergeCell ref="E1490:F1490"/>
    <mergeCell ref="E1491:F1491"/>
    <mergeCell ref="H1517:I1517"/>
    <mergeCell ref="H1446:I1446"/>
    <mergeCell ref="E1451:F1451"/>
    <mergeCell ref="E1416:F1416"/>
    <mergeCell ref="E1415:F1415"/>
    <mergeCell ref="E1417:F1417"/>
    <mergeCell ref="E1422:F1422"/>
    <mergeCell ref="E1433:F1433"/>
    <mergeCell ref="E1449:F1449"/>
    <mergeCell ref="E1450:F1450"/>
    <mergeCell ref="E1428:F1428"/>
    <mergeCell ref="E1439:F1439"/>
    <mergeCell ref="E1423:F1423"/>
    <mergeCell ref="E1434:F1434"/>
    <mergeCell ref="E1453:F1453"/>
    <mergeCell ref="H1455:I1455"/>
    <mergeCell ref="E1462:F1462"/>
    <mergeCell ref="H1464:I1464"/>
    <mergeCell ref="E1458:F1458"/>
    <mergeCell ref="E1459:F1459"/>
    <mergeCell ref="E1460:F1460"/>
    <mergeCell ref="E1461:F1461"/>
    <mergeCell ref="H1412:I1412"/>
    <mergeCell ref="E1418:F1418"/>
    <mergeCell ref="E1419:F1419"/>
    <mergeCell ref="E1420:F1420"/>
    <mergeCell ref="E1421:F1421"/>
    <mergeCell ref="H1425:I1425"/>
    <mergeCell ref="E1429:F1429"/>
    <mergeCell ref="E1397:F1397"/>
    <mergeCell ref="E1398:F1398"/>
    <mergeCell ref="E1430:F1430"/>
    <mergeCell ref="E1431:F1431"/>
    <mergeCell ref="E1432:F1432"/>
    <mergeCell ref="H1436:I1436"/>
    <mergeCell ref="E1440:F1440"/>
    <mergeCell ref="E1441:F1441"/>
    <mergeCell ref="E1442:F1442"/>
    <mergeCell ref="E1443:F1443"/>
    <mergeCell ref="E1306:F1306"/>
    <mergeCell ref="H1233:I1233"/>
    <mergeCell ref="E1237:F1237"/>
    <mergeCell ref="E1238:F1238"/>
    <mergeCell ref="E1239:F1239"/>
    <mergeCell ref="E1240:F1240"/>
    <mergeCell ref="E1241:F1241"/>
    <mergeCell ref="H1243:I1243"/>
    <mergeCell ref="E1246:F1246"/>
    <mergeCell ref="E1226:F1226"/>
    <mergeCell ref="E1231:F1231"/>
    <mergeCell ref="E1270:F1270"/>
    <mergeCell ref="E1249:F1249"/>
    <mergeCell ref="E1250:F1250"/>
    <mergeCell ref="E1251:F1251"/>
    <mergeCell ref="E1261:F1261"/>
    <mergeCell ref="E1258:F1258"/>
    <mergeCell ref="E1276:F1276"/>
    <mergeCell ref="E1283:F1283"/>
    <mergeCell ref="E1294:F1294"/>
    <mergeCell ref="E1295:F1295"/>
    <mergeCell ref="E1288:F1288"/>
    <mergeCell ref="E1300:F1300"/>
    <mergeCell ref="E1277:F1277"/>
    <mergeCell ref="E1289:F1289"/>
    <mergeCell ref="E1296:F1296"/>
    <mergeCell ref="E1297:F1297"/>
    <mergeCell ref="E1298:F1298"/>
    <mergeCell ref="E1299:F1299"/>
    <mergeCell ref="H1303:I1303"/>
    <mergeCell ref="E1219:F1219"/>
    <mergeCell ref="E1220:F1220"/>
    <mergeCell ref="E1221:F1221"/>
    <mergeCell ref="H1223:I1223"/>
    <mergeCell ref="E1227:F1227"/>
    <mergeCell ref="E1228:F1228"/>
    <mergeCell ref="E1229:F1229"/>
    <mergeCell ref="E1230:F1230"/>
    <mergeCell ref="E1164:F1164"/>
    <mergeCell ref="E1165:F1165"/>
    <mergeCell ref="E1166:F1166"/>
    <mergeCell ref="E1176:F1176"/>
    <mergeCell ref="E1167:F1167"/>
    <mergeCell ref="E1168:F1168"/>
    <mergeCell ref="E1188:F1188"/>
    <mergeCell ref="E1189:F1189"/>
    <mergeCell ref="E1190:F1190"/>
    <mergeCell ref="H1192:I1192"/>
    <mergeCell ref="E1199:F1199"/>
    <mergeCell ref="E1200:F1200"/>
    <mergeCell ref="H1202:I1202"/>
    <mergeCell ref="F1205:G1205"/>
    <mergeCell ref="E1208:F1208"/>
    <mergeCell ref="E1211:F1211"/>
    <mergeCell ref="H1213:I1213"/>
    <mergeCell ref="E1218:F1218"/>
    <mergeCell ref="E1217:F1217"/>
    <mergeCell ref="E1124:F1124"/>
    <mergeCell ref="E1125:F1125"/>
    <mergeCell ref="E1151:F1151"/>
    <mergeCell ref="E1157:F1157"/>
    <mergeCell ref="E1114:F1114"/>
    <mergeCell ref="E1115:F1115"/>
    <mergeCell ref="E1116:F1116"/>
    <mergeCell ref="E1117:F1117"/>
    <mergeCell ref="E1107:F1107"/>
    <mergeCell ref="E1159:F1159"/>
    <mergeCell ref="H1161:I1161"/>
    <mergeCell ref="E1169:F1169"/>
    <mergeCell ref="E1170:F1170"/>
    <mergeCell ref="E1171:F1171"/>
    <mergeCell ref="H1173:I1173"/>
    <mergeCell ref="H1183:I1183"/>
    <mergeCell ref="E1113:F1113"/>
    <mergeCell ref="H1119:I1119"/>
    <mergeCell ref="E1122:F1122"/>
    <mergeCell ref="E1123:F1123"/>
    <mergeCell ref="E1147:F1147"/>
    <mergeCell ref="E1148:F1148"/>
    <mergeCell ref="E923:F923"/>
    <mergeCell ref="E924:F924"/>
    <mergeCell ref="H928:I928"/>
    <mergeCell ref="E931:F931"/>
    <mergeCell ref="E932:F932"/>
    <mergeCell ref="H937:I937"/>
    <mergeCell ref="E940:F940"/>
    <mergeCell ref="H946:I946"/>
    <mergeCell ref="E949:F949"/>
    <mergeCell ref="H955:I955"/>
    <mergeCell ref="E958:F958"/>
    <mergeCell ref="H964:I964"/>
    <mergeCell ref="E967:F967"/>
    <mergeCell ref="E990:F990"/>
    <mergeCell ref="E991:F991"/>
    <mergeCell ref="H993:I993"/>
    <mergeCell ref="E1000:F1000"/>
    <mergeCell ref="E944:F944"/>
    <mergeCell ref="E953:F953"/>
    <mergeCell ref="E942:F942"/>
    <mergeCell ref="E950:F950"/>
    <mergeCell ref="E951:F951"/>
    <mergeCell ref="E952:F952"/>
    <mergeCell ref="E959:F959"/>
    <mergeCell ref="E960:F960"/>
    <mergeCell ref="E961:F961"/>
    <mergeCell ref="E969:F969"/>
    <mergeCell ref="E970:F970"/>
    <mergeCell ref="E941:F941"/>
    <mergeCell ref="E935:F935"/>
    <mergeCell ref="E933:F933"/>
    <mergeCell ref="E934:F934"/>
    <mergeCell ref="E900:F900"/>
    <mergeCell ref="H903:I903"/>
    <mergeCell ref="E893:F893"/>
    <mergeCell ref="E901:F901"/>
    <mergeCell ref="E836:F836"/>
    <mergeCell ref="E867:F867"/>
    <mergeCell ref="H870:I870"/>
    <mergeCell ref="E873:F873"/>
    <mergeCell ref="E874:F874"/>
    <mergeCell ref="E875:F875"/>
    <mergeCell ref="E876:F876"/>
    <mergeCell ref="H879:I879"/>
    <mergeCell ref="E882:F882"/>
    <mergeCell ref="E883:F883"/>
    <mergeCell ref="E884:F884"/>
    <mergeCell ref="E892:F892"/>
    <mergeCell ref="E868:F868"/>
    <mergeCell ref="E877:F877"/>
    <mergeCell ref="E765:F765"/>
    <mergeCell ref="E780:F780"/>
    <mergeCell ref="H788:I788"/>
    <mergeCell ref="E791:F791"/>
    <mergeCell ref="E792:F792"/>
    <mergeCell ref="E793:F793"/>
    <mergeCell ref="F825:G825"/>
    <mergeCell ref="F826:G826"/>
    <mergeCell ref="E829:F829"/>
    <mergeCell ref="E830:F830"/>
    <mergeCell ref="E831:F831"/>
    <mergeCell ref="E832:F832"/>
    <mergeCell ref="E844:F844"/>
    <mergeCell ref="E805:F805"/>
    <mergeCell ref="E814:F814"/>
    <mergeCell ref="E815:F815"/>
    <mergeCell ref="E794:F794"/>
    <mergeCell ref="E781:F781"/>
    <mergeCell ref="E782:F782"/>
    <mergeCell ref="E783:F783"/>
    <mergeCell ref="E819:F819"/>
    <mergeCell ref="E820:F820"/>
    <mergeCell ref="E795:F795"/>
    <mergeCell ref="E786:F786"/>
    <mergeCell ref="H799:I799"/>
    <mergeCell ref="F802:G802"/>
    <mergeCell ref="E806:F806"/>
    <mergeCell ref="E807:F807"/>
    <mergeCell ref="E808:F808"/>
    <mergeCell ref="E809:F809"/>
    <mergeCell ref="H811:I811"/>
    <mergeCell ref="E715:F715"/>
    <mergeCell ref="H718:I718"/>
    <mergeCell ref="F721:G721"/>
    <mergeCell ref="E723:F723"/>
    <mergeCell ref="E724:F724"/>
    <mergeCell ref="E725:F725"/>
    <mergeCell ref="E634:F634"/>
    <mergeCell ref="H636:I636"/>
    <mergeCell ref="E645:F645"/>
    <mergeCell ref="H647:I647"/>
    <mergeCell ref="F650:G650"/>
    <mergeCell ref="E656:F656"/>
    <mergeCell ref="H658:I658"/>
    <mergeCell ref="E678:F678"/>
    <mergeCell ref="H680:I680"/>
    <mergeCell ref="E689:F689"/>
    <mergeCell ref="E690:F690"/>
    <mergeCell ref="E652:F652"/>
    <mergeCell ref="E653:F653"/>
    <mergeCell ref="E654:F654"/>
    <mergeCell ref="E665:F665"/>
    <mergeCell ref="E710:F710"/>
    <mergeCell ref="E664:F664"/>
    <mergeCell ref="E672:F672"/>
    <mergeCell ref="E639:F639"/>
    <mergeCell ref="E711:F711"/>
    <mergeCell ref="E712:F712"/>
    <mergeCell ref="E713:F713"/>
    <mergeCell ref="E714:F714"/>
    <mergeCell ref="E683:F683"/>
    <mergeCell ref="E684:F684"/>
    <mergeCell ref="E702:F702"/>
    <mergeCell ref="E703:F703"/>
    <mergeCell ref="H705:I705"/>
    <mergeCell ref="H693:I693"/>
    <mergeCell ref="F696:G696"/>
    <mergeCell ref="E700:F700"/>
    <mergeCell ref="E701:F701"/>
    <mergeCell ref="E583:F583"/>
    <mergeCell ref="E584:F584"/>
    <mergeCell ref="E585:F585"/>
    <mergeCell ref="E595:F595"/>
    <mergeCell ref="E607:F607"/>
    <mergeCell ref="E608:F608"/>
    <mergeCell ref="E616:F616"/>
    <mergeCell ref="E617:F617"/>
    <mergeCell ref="E618:F618"/>
    <mergeCell ref="E619:F619"/>
    <mergeCell ref="H602:I602"/>
    <mergeCell ref="E586:F586"/>
    <mergeCell ref="E587:F587"/>
    <mergeCell ref="H589:I589"/>
    <mergeCell ref="F592:G592"/>
    <mergeCell ref="F593:G593"/>
    <mergeCell ref="E596:F596"/>
    <mergeCell ref="E597:F597"/>
    <mergeCell ref="E598:F598"/>
    <mergeCell ref="E599:F599"/>
    <mergeCell ref="E600:F600"/>
    <mergeCell ref="E534:F534"/>
    <mergeCell ref="E535:F535"/>
    <mergeCell ref="E536:F536"/>
    <mergeCell ref="E545:F545"/>
    <mergeCell ref="E546:F546"/>
    <mergeCell ref="E561:F561"/>
    <mergeCell ref="E562:F562"/>
    <mergeCell ref="E560:F560"/>
    <mergeCell ref="E552:F552"/>
    <mergeCell ref="E553:F553"/>
    <mergeCell ref="E544:F544"/>
    <mergeCell ref="E620:F620"/>
    <mergeCell ref="E621:F621"/>
    <mergeCell ref="E622:F622"/>
    <mergeCell ref="H624:I624"/>
    <mergeCell ref="F627:G627"/>
    <mergeCell ref="E651:F651"/>
    <mergeCell ref="H566:I566"/>
    <mergeCell ref="E573:F573"/>
    <mergeCell ref="E574:F574"/>
    <mergeCell ref="E575:F575"/>
    <mergeCell ref="E576:F576"/>
    <mergeCell ref="H579:I579"/>
    <mergeCell ref="F582:G582"/>
    <mergeCell ref="H444:I444"/>
    <mergeCell ref="E451:F451"/>
    <mergeCell ref="E452:F452"/>
    <mergeCell ref="E453:F453"/>
    <mergeCell ref="E454:F454"/>
    <mergeCell ref="H456:I456"/>
    <mergeCell ref="E463:F463"/>
    <mergeCell ref="E464:F464"/>
    <mergeCell ref="H466:I466"/>
    <mergeCell ref="F469:G469"/>
    <mergeCell ref="E473:F473"/>
    <mergeCell ref="E474:F474"/>
    <mergeCell ref="H476:I476"/>
    <mergeCell ref="E436:F436"/>
    <mergeCell ref="E437:F437"/>
    <mergeCell ref="E461:F461"/>
    <mergeCell ref="E462:F462"/>
    <mergeCell ref="E447:F447"/>
    <mergeCell ref="E448:F448"/>
    <mergeCell ref="E449:F449"/>
    <mergeCell ref="E470:F470"/>
    <mergeCell ref="E471:F471"/>
    <mergeCell ref="H402:I402"/>
    <mergeCell ref="F405:G405"/>
    <mergeCell ref="E409:F409"/>
    <mergeCell ref="E410:F410"/>
    <mergeCell ref="E411:F411"/>
    <mergeCell ref="E412:F412"/>
    <mergeCell ref="H414:I414"/>
    <mergeCell ref="E421:F421"/>
    <mergeCell ref="E400:F400"/>
    <mergeCell ref="E418:F418"/>
    <mergeCell ref="E419:F419"/>
    <mergeCell ref="E420:F420"/>
    <mergeCell ref="H433:I433"/>
    <mergeCell ref="E440:F440"/>
    <mergeCell ref="E441:F441"/>
    <mergeCell ref="E442:F442"/>
    <mergeCell ref="E428:F428"/>
    <mergeCell ref="E429:F429"/>
    <mergeCell ref="E426:F426"/>
    <mergeCell ref="H423:I423"/>
    <mergeCell ref="E430:F430"/>
    <mergeCell ref="E431:F431"/>
    <mergeCell ref="E273:F273"/>
    <mergeCell ref="E274:F274"/>
    <mergeCell ref="F390:G390"/>
    <mergeCell ref="F391:G391"/>
    <mergeCell ref="E394:F394"/>
    <mergeCell ref="E395:F395"/>
    <mergeCell ref="E396:F396"/>
    <mergeCell ref="E397:F397"/>
    <mergeCell ref="E398:F398"/>
    <mergeCell ref="E256:F256"/>
    <mergeCell ref="E348:F348"/>
    <mergeCell ref="E349:F349"/>
    <mergeCell ref="E350:F350"/>
    <mergeCell ref="E359:F359"/>
    <mergeCell ref="E360:F360"/>
    <mergeCell ref="E361:F361"/>
    <mergeCell ref="E372:F372"/>
    <mergeCell ref="E347:F347"/>
    <mergeCell ref="E345:F345"/>
    <mergeCell ref="E346:F346"/>
    <mergeCell ref="E371:F371"/>
    <mergeCell ref="E337:F337"/>
    <mergeCell ref="E338:F338"/>
    <mergeCell ref="E339:F339"/>
    <mergeCell ref="E336:F336"/>
    <mergeCell ref="E334:F334"/>
    <mergeCell ref="E335:F335"/>
    <mergeCell ref="E332:F332"/>
    <mergeCell ref="E91:F91"/>
    <mergeCell ref="E92:F92"/>
    <mergeCell ref="E93:F93"/>
    <mergeCell ref="E94:F94"/>
    <mergeCell ref="E106:F106"/>
    <mergeCell ref="E107:F107"/>
    <mergeCell ref="E59:F59"/>
    <mergeCell ref="E60:F60"/>
    <mergeCell ref="E125:F125"/>
    <mergeCell ref="H305:I305"/>
    <mergeCell ref="E308:F308"/>
    <mergeCell ref="H316:I316"/>
    <mergeCell ref="E319:F319"/>
    <mergeCell ref="H327:I327"/>
    <mergeCell ref="E330:F330"/>
    <mergeCell ref="E331:F331"/>
    <mergeCell ref="E302:F302"/>
    <mergeCell ref="E303:F303"/>
    <mergeCell ref="E312:F312"/>
    <mergeCell ref="E313:F313"/>
    <mergeCell ref="E314:F314"/>
    <mergeCell ref="E325:F325"/>
    <mergeCell ref="E289:F289"/>
    <mergeCell ref="E281:F281"/>
    <mergeCell ref="E324:F324"/>
    <mergeCell ref="E309:F309"/>
    <mergeCell ref="E310:F310"/>
    <mergeCell ref="E311:F311"/>
    <mergeCell ref="E250:F250"/>
    <mergeCell ref="E287:F287"/>
    <mergeCell ref="E271:F271"/>
    <mergeCell ref="E272:F272"/>
    <mergeCell ref="E1871:F1871"/>
    <mergeCell ref="E1880:F1880"/>
    <mergeCell ref="E1881:F1881"/>
    <mergeCell ref="E1854:F1854"/>
    <mergeCell ref="E1853:F1853"/>
    <mergeCell ref="E1882:F1882"/>
    <mergeCell ref="E1859:F1859"/>
    <mergeCell ref="E1869:F1869"/>
    <mergeCell ref="E1856:F1856"/>
    <mergeCell ref="E54:F54"/>
    <mergeCell ref="E55:F55"/>
    <mergeCell ref="E56:F56"/>
    <mergeCell ref="E57:F57"/>
    <mergeCell ref="F80:G80"/>
    <mergeCell ref="H86:I86"/>
    <mergeCell ref="F89:G89"/>
    <mergeCell ref="E90:F90"/>
    <mergeCell ref="H98:I98"/>
    <mergeCell ref="E101:F101"/>
    <mergeCell ref="H109:I109"/>
    <mergeCell ref="E112:F112"/>
    <mergeCell ref="H120:I120"/>
    <mergeCell ref="E123:F123"/>
    <mergeCell ref="H131:I131"/>
    <mergeCell ref="E113:F113"/>
    <mergeCell ref="E114:F114"/>
    <mergeCell ref="E115:F115"/>
    <mergeCell ref="E116:F116"/>
    <mergeCell ref="H77:I77"/>
    <mergeCell ref="E84:F84"/>
    <mergeCell ref="E95:F95"/>
    <mergeCell ref="E96:F96"/>
    <mergeCell ref="E1755:F1755"/>
    <mergeCell ref="E1624:F1624"/>
    <mergeCell ref="E1591:F1591"/>
    <mergeCell ref="E1592:F1592"/>
    <mergeCell ref="E1593:F1593"/>
    <mergeCell ref="E1594:F1594"/>
    <mergeCell ref="H1596:I1596"/>
    <mergeCell ref="E1603:F1603"/>
    <mergeCell ref="E1604:F1604"/>
    <mergeCell ref="E1605:F1605"/>
    <mergeCell ref="H1607:I1607"/>
    <mergeCell ref="E1614:F1614"/>
    <mergeCell ref="E1615:F1615"/>
    <mergeCell ref="E1616:F1616"/>
    <mergeCell ref="H1618:I1618"/>
    <mergeCell ref="E1625:F1625"/>
    <mergeCell ref="E1690:F1690"/>
    <mergeCell ref="E1691:F1691"/>
    <mergeCell ref="E1692:F1692"/>
    <mergeCell ref="E1700:F1700"/>
    <mergeCell ref="E1689:F1689"/>
    <mergeCell ref="E1701:F1701"/>
    <mergeCell ref="E1702:F1702"/>
    <mergeCell ref="E1703:F1703"/>
    <mergeCell ref="E1710:F1710"/>
    <mergeCell ref="E1711:F1711"/>
    <mergeCell ref="E1712:F1712"/>
    <mergeCell ref="E1713:F1713"/>
    <mergeCell ref="H1629:I1629"/>
    <mergeCell ref="E1636:F1636"/>
    <mergeCell ref="E1637:F1637"/>
    <mergeCell ref="E1638:F1638"/>
    <mergeCell ref="H1562:I1562"/>
    <mergeCell ref="H1528:I1528"/>
    <mergeCell ref="E1534:F1534"/>
    <mergeCell ref="E1535:F1535"/>
    <mergeCell ref="E1536:F1536"/>
    <mergeCell ref="E1537:F1537"/>
    <mergeCell ref="H1539:I1539"/>
    <mergeCell ref="H1550:I1550"/>
    <mergeCell ref="E1553:F1553"/>
    <mergeCell ref="E1554:F1554"/>
    <mergeCell ref="E1571:F1571"/>
    <mergeCell ref="H1573:I1573"/>
    <mergeCell ref="E1581:F1581"/>
    <mergeCell ref="E1582:F1582"/>
    <mergeCell ref="H1584:I1584"/>
    <mergeCell ref="E1587:F1587"/>
    <mergeCell ref="E1588:F1588"/>
    <mergeCell ref="E1548:F1548"/>
    <mergeCell ref="E1545:F1545"/>
    <mergeCell ref="E1546:F1546"/>
    <mergeCell ref="E1547:F1547"/>
    <mergeCell ref="E1576:F1576"/>
    <mergeCell ref="E1577:F1577"/>
    <mergeCell ref="E1578:F1578"/>
    <mergeCell ref="E1542:F1542"/>
    <mergeCell ref="E1555:F1555"/>
    <mergeCell ref="E1559:F1559"/>
    <mergeCell ref="E1570:F1570"/>
    <mergeCell ref="E1557:F1557"/>
    <mergeCell ref="E1558:F1558"/>
    <mergeCell ref="E1565:F1565"/>
    <mergeCell ref="E1568:F1568"/>
    <mergeCell ref="E1452:F1452"/>
    <mergeCell ref="E1393:F1393"/>
    <mergeCell ref="E1410:F1410"/>
    <mergeCell ref="E1311:F1311"/>
    <mergeCell ref="E1312:F1312"/>
    <mergeCell ref="E1322:F1322"/>
    <mergeCell ref="E1323:F1323"/>
    <mergeCell ref="E1324:F1324"/>
    <mergeCell ref="E1333:F1333"/>
    <mergeCell ref="E1334:F1334"/>
    <mergeCell ref="E1362:F1362"/>
    <mergeCell ref="E1361:F1361"/>
    <mergeCell ref="E1325:F1325"/>
    <mergeCell ref="E1335:F1335"/>
    <mergeCell ref="E1371:F1371"/>
    <mergeCell ref="E1404:F1404"/>
    <mergeCell ref="E1407:F1407"/>
    <mergeCell ref="E1408:F1408"/>
    <mergeCell ref="E1409:F1409"/>
    <mergeCell ref="E1373:F1373"/>
    <mergeCell ref="E1374:F1374"/>
    <mergeCell ref="E1384:F1384"/>
    <mergeCell ref="E1385:F1385"/>
    <mergeCell ref="E1386:F1386"/>
    <mergeCell ref="E1395:F1395"/>
    <mergeCell ref="E1396:F1396"/>
    <mergeCell ref="E1406:F1406"/>
    <mergeCell ref="E1372:F1372"/>
    <mergeCell ref="E1383:F1383"/>
    <mergeCell ref="E1394:F1394"/>
    <mergeCell ref="E1405:F1405"/>
    <mergeCell ref="E1344:F1344"/>
    <mergeCell ref="E1127:F1127"/>
    <mergeCell ref="E1128:F1128"/>
    <mergeCell ref="E1129:F1129"/>
    <mergeCell ref="E1130:F1130"/>
    <mergeCell ref="H1132:I1132"/>
    <mergeCell ref="E1181:F1181"/>
    <mergeCell ref="E1216:F1216"/>
    <mergeCell ref="E1135:F1135"/>
    <mergeCell ref="E1195:F1195"/>
    <mergeCell ref="E1196:F1196"/>
    <mergeCell ref="E1153:F1153"/>
    <mergeCell ref="E1154:F1154"/>
    <mergeCell ref="E1155:F1155"/>
    <mergeCell ref="E1156:F1156"/>
    <mergeCell ref="E1140:F1140"/>
    <mergeCell ref="E1141:F1141"/>
    <mergeCell ref="E1152:F1152"/>
    <mergeCell ref="E1149:F1149"/>
    <mergeCell ref="E1150:F1150"/>
    <mergeCell ref="E1209:F1209"/>
    <mergeCell ref="E1136:F1136"/>
    <mergeCell ref="E1137:F1137"/>
    <mergeCell ref="E1138:F1138"/>
    <mergeCell ref="E1139:F1139"/>
    <mergeCell ref="H1143:I1143"/>
    <mergeCell ref="E1146:F1146"/>
    <mergeCell ref="E1158:F1158"/>
    <mergeCell ref="E1187:F1187"/>
    <mergeCell ref="E1186:F1186"/>
    <mergeCell ref="H1062:I1062"/>
    <mergeCell ref="E1069:F1069"/>
    <mergeCell ref="E1070:F1070"/>
    <mergeCell ref="H1072:I1072"/>
    <mergeCell ref="E1078:F1078"/>
    <mergeCell ref="E1079:F1079"/>
    <mergeCell ref="E1080:F1080"/>
    <mergeCell ref="H1082:I1082"/>
    <mergeCell ref="E1088:F1088"/>
    <mergeCell ref="E1089:F1089"/>
    <mergeCell ref="E1090:F1090"/>
    <mergeCell ref="H1092:I1092"/>
    <mergeCell ref="H1101:I1101"/>
    <mergeCell ref="E1108:F1108"/>
    <mergeCell ref="H1110:I1110"/>
    <mergeCell ref="E1075:F1075"/>
    <mergeCell ref="E1076:F1076"/>
    <mergeCell ref="E1077:F1077"/>
    <mergeCell ref="E1085:F1085"/>
    <mergeCell ref="E1086:F1086"/>
    <mergeCell ref="E1087:F1087"/>
    <mergeCell ref="E1068:F1068"/>
    <mergeCell ref="E1095:F1095"/>
    <mergeCell ref="E1096:F1096"/>
    <mergeCell ref="E1097:F1097"/>
    <mergeCell ref="E1104:F1104"/>
    <mergeCell ref="E1105:F1105"/>
    <mergeCell ref="E1098:F1098"/>
    <mergeCell ref="E1099:F1099"/>
    <mergeCell ref="E1036:F1036"/>
    <mergeCell ref="E1028:F1028"/>
    <mergeCell ref="E1047:F1047"/>
    <mergeCell ref="E1056:F1056"/>
    <mergeCell ref="E986:F986"/>
    <mergeCell ref="E987:F987"/>
    <mergeCell ref="E996:F996"/>
    <mergeCell ref="E997:F997"/>
    <mergeCell ref="E1037:F1037"/>
    <mergeCell ref="E1055:F1055"/>
    <mergeCell ref="E1020:F1020"/>
    <mergeCell ref="E1021:F1021"/>
    <mergeCell ref="H1023:I1023"/>
    <mergeCell ref="E1029:F1029"/>
    <mergeCell ref="E1030:F1030"/>
    <mergeCell ref="E1031:F1031"/>
    <mergeCell ref="H1033:I1033"/>
    <mergeCell ref="E1039:F1039"/>
    <mergeCell ref="E1040:F1040"/>
    <mergeCell ref="E1041:F1041"/>
    <mergeCell ref="H1043:I1043"/>
    <mergeCell ref="E1049:F1049"/>
    <mergeCell ref="E1050:F1050"/>
    <mergeCell ref="H1052:I1052"/>
    <mergeCell ref="E1027:F1027"/>
    <mergeCell ref="H974:I974"/>
    <mergeCell ref="E978:F978"/>
    <mergeCell ref="E979:F979"/>
    <mergeCell ref="E980:F980"/>
    <mergeCell ref="E981:F981"/>
    <mergeCell ref="H983:I983"/>
    <mergeCell ref="E988:F988"/>
    <mergeCell ref="E989:F989"/>
    <mergeCell ref="E998:F998"/>
    <mergeCell ref="E999:F999"/>
    <mergeCell ref="E1008:F1008"/>
    <mergeCell ref="E1016:F1016"/>
    <mergeCell ref="E1017:F1017"/>
    <mergeCell ref="E1018:F1018"/>
    <mergeCell ref="E1001:F1001"/>
    <mergeCell ref="H1003:I1003"/>
    <mergeCell ref="E1009:F1009"/>
    <mergeCell ref="E1010:F1010"/>
    <mergeCell ref="E1011:F1011"/>
    <mergeCell ref="H1013:I1013"/>
    <mergeCell ref="H911:I911"/>
    <mergeCell ref="E914:F914"/>
    <mergeCell ref="E915:F915"/>
    <mergeCell ref="E916:F916"/>
    <mergeCell ref="H919:I919"/>
    <mergeCell ref="E922:F922"/>
    <mergeCell ref="E837:F837"/>
    <mergeCell ref="E838:F838"/>
    <mergeCell ref="E839:F839"/>
    <mergeCell ref="H841:I841"/>
    <mergeCell ref="E846:F846"/>
    <mergeCell ref="E847:F847"/>
    <mergeCell ref="E848:F848"/>
    <mergeCell ref="E849:F849"/>
    <mergeCell ref="E855:F855"/>
    <mergeCell ref="E845:F845"/>
    <mergeCell ref="H851:I851"/>
    <mergeCell ref="H887:I887"/>
    <mergeCell ref="E890:F890"/>
    <mergeCell ref="E891:F891"/>
    <mergeCell ref="E857:F857"/>
    <mergeCell ref="E854:F854"/>
    <mergeCell ref="E885:F885"/>
    <mergeCell ref="E858:F858"/>
    <mergeCell ref="H860:I860"/>
    <mergeCell ref="E856:F856"/>
    <mergeCell ref="E864:F864"/>
    <mergeCell ref="E865:F865"/>
    <mergeCell ref="E866:F866"/>
    <mergeCell ref="H895:I895"/>
    <mergeCell ref="E898:F898"/>
    <mergeCell ref="E899:F899"/>
    <mergeCell ref="H739:I739"/>
    <mergeCell ref="H748:I748"/>
    <mergeCell ref="E751:F751"/>
    <mergeCell ref="E722:F722"/>
    <mergeCell ref="E803:F803"/>
    <mergeCell ref="E733:F733"/>
    <mergeCell ref="E728:F728"/>
    <mergeCell ref="E817:F817"/>
    <mergeCell ref="E818:F818"/>
    <mergeCell ref="E909:F909"/>
    <mergeCell ref="H822:I822"/>
    <mergeCell ref="E726:F726"/>
    <mergeCell ref="H730:I730"/>
    <mergeCell ref="E736:F736"/>
    <mergeCell ref="E737:F737"/>
    <mergeCell ref="H757:I757"/>
    <mergeCell ref="F760:G760"/>
    <mergeCell ref="F761:G761"/>
    <mergeCell ref="E766:F766"/>
    <mergeCell ref="E767:F767"/>
    <mergeCell ref="E768:F768"/>
    <mergeCell ref="E769:F769"/>
    <mergeCell ref="H773:I773"/>
    <mergeCell ref="F776:G776"/>
    <mergeCell ref="E777:F777"/>
    <mergeCell ref="E778:F778"/>
    <mergeCell ref="E779:F779"/>
    <mergeCell ref="E763:F763"/>
    <mergeCell ref="E906:F906"/>
    <mergeCell ref="E907:F907"/>
    <mergeCell ref="E908:F908"/>
    <mergeCell ref="E764:F764"/>
    <mergeCell ref="E609:F609"/>
    <mergeCell ref="E610:F610"/>
    <mergeCell ref="E611:F611"/>
    <mergeCell ref="H613:I613"/>
    <mergeCell ref="E675:F675"/>
    <mergeCell ref="E676:F676"/>
    <mergeCell ref="E687:F687"/>
    <mergeCell ref="E688:F688"/>
    <mergeCell ref="E666:F666"/>
    <mergeCell ref="E667:F667"/>
    <mergeCell ref="H669:I669"/>
    <mergeCell ref="E677:F677"/>
    <mergeCell ref="E673:F673"/>
    <mergeCell ref="E674:F674"/>
    <mergeCell ref="E663:F663"/>
    <mergeCell ref="E594:F594"/>
    <mergeCell ref="H490:I490"/>
    <mergeCell ref="E496:F496"/>
    <mergeCell ref="E495:F495"/>
    <mergeCell ref="E502:F502"/>
    <mergeCell ref="H530:I530"/>
    <mergeCell ref="E537:F537"/>
    <mergeCell ref="E538:F538"/>
    <mergeCell ref="E539:F539"/>
    <mergeCell ref="H541:I541"/>
    <mergeCell ref="H548:I548"/>
    <mergeCell ref="E551:F551"/>
    <mergeCell ref="E555:F555"/>
    <mergeCell ref="E556:F556"/>
    <mergeCell ref="E557:F557"/>
    <mergeCell ref="E558:F558"/>
    <mergeCell ref="E533:F533"/>
    <mergeCell ref="E487:F487"/>
    <mergeCell ref="E488:F488"/>
    <mergeCell ref="E501:F501"/>
    <mergeCell ref="E497:F497"/>
    <mergeCell ref="E507:F507"/>
    <mergeCell ref="E522:F522"/>
    <mergeCell ref="E508:F508"/>
    <mergeCell ref="E509:F509"/>
    <mergeCell ref="E523:F523"/>
    <mergeCell ref="E524:F524"/>
    <mergeCell ref="E525:F525"/>
    <mergeCell ref="E526:F526"/>
    <mergeCell ref="E527:F527"/>
    <mergeCell ref="H504:I504"/>
    <mergeCell ref="E511:F511"/>
    <mergeCell ref="E512:F512"/>
    <mergeCell ref="E513:F513"/>
    <mergeCell ref="E514:F514"/>
    <mergeCell ref="H516:I516"/>
    <mergeCell ref="F519:G519"/>
    <mergeCell ref="F520:G520"/>
    <mergeCell ref="H341:I341"/>
    <mergeCell ref="E344:F344"/>
    <mergeCell ref="H352:I352"/>
    <mergeCell ref="E355:F355"/>
    <mergeCell ref="H363:I363"/>
    <mergeCell ref="E366:F366"/>
    <mergeCell ref="H374:I374"/>
    <mergeCell ref="E377:F377"/>
    <mergeCell ref="E356:F356"/>
    <mergeCell ref="E357:F357"/>
    <mergeCell ref="E380:F380"/>
    <mergeCell ref="E381:F381"/>
    <mergeCell ref="E382:F382"/>
    <mergeCell ref="E378:F378"/>
    <mergeCell ref="E379:F379"/>
    <mergeCell ref="E385:F385"/>
    <mergeCell ref="H387:I387"/>
    <mergeCell ref="E384:F384"/>
    <mergeCell ref="E369:F369"/>
    <mergeCell ref="E370:F370"/>
    <mergeCell ref="E383:F383"/>
    <mergeCell ref="E333:F333"/>
    <mergeCell ref="H247:I247"/>
    <mergeCell ref="E253:F253"/>
    <mergeCell ref="E254:F254"/>
    <mergeCell ref="E255:F255"/>
    <mergeCell ref="E263:F263"/>
    <mergeCell ref="E264:F264"/>
    <mergeCell ref="E265:F265"/>
    <mergeCell ref="E266:F266"/>
    <mergeCell ref="H268:I268"/>
    <mergeCell ref="E276:F276"/>
    <mergeCell ref="E282:F282"/>
    <mergeCell ref="E290:F290"/>
    <mergeCell ref="E291:F291"/>
    <mergeCell ref="E292:F292"/>
    <mergeCell ref="E301:F301"/>
    <mergeCell ref="E251:F251"/>
    <mergeCell ref="E252:F252"/>
    <mergeCell ref="E261:F261"/>
    <mergeCell ref="E262:F262"/>
    <mergeCell ref="E275:F275"/>
    <mergeCell ref="E300:F300"/>
    <mergeCell ref="E299:F299"/>
    <mergeCell ref="E288:F288"/>
    <mergeCell ref="H258:I258"/>
    <mergeCell ref="H278:I278"/>
    <mergeCell ref="E283:F283"/>
    <mergeCell ref="E284:F284"/>
    <mergeCell ref="E285:F285"/>
    <mergeCell ref="E286:F286"/>
    <mergeCell ref="H294:I294"/>
    <mergeCell ref="E297:F297"/>
    <mergeCell ref="E245:F245"/>
    <mergeCell ref="H153:I153"/>
    <mergeCell ref="E159:F159"/>
    <mergeCell ref="E160:F160"/>
    <mergeCell ref="E161:F161"/>
    <mergeCell ref="E162:F162"/>
    <mergeCell ref="H169:I169"/>
    <mergeCell ref="F172:G172"/>
    <mergeCell ref="E175:F175"/>
    <mergeCell ref="E176:F176"/>
    <mergeCell ref="E177:F177"/>
    <mergeCell ref="E178:F178"/>
    <mergeCell ref="H182:I182"/>
    <mergeCell ref="E186:F186"/>
    <mergeCell ref="E187:F187"/>
    <mergeCell ref="E188:F188"/>
    <mergeCell ref="E156:F156"/>
    <mergeCell ref="E157:F157"/>
    <mergeCell ref="E158:F158"/>
    <mergeCell ref="E173:F173"/>
    <mergeCell ref="E227:F227"/>
    <mergeCell ref="E241:F241"/>
    <mergeCell ref="E242:F242"/>
    <mergeCell ref="E240:F240"/>
    <mergeCell ref="E239:F239"/>
    <mergeCell ref="E226:F226"/>
    <mergeCell ref="E202:F202"/>
    <mergeCell ref="E203:F203"/>
    <mergeCell ref="E204:F204"/>
    <mergeCell ref="E212:F212"/>
    <mergeCell ref="E128:F128"/>
    <mergeCell ref="E129:F129"/>
    <mergeCell ref="E140:F140"/>
    <mergeCell ref="E124:F124"/>
    <mergeCell ref="E195:F195"/>
    <mergeCell ref="E196:F196"/>
    <mergeCell ref="E193:F193"/>
    <mergeCell ref="E163:F163"/>
    <mergeCell ref="E164:F164"/>
    <mergeCell ref="E165:F165"/>
    <mergeCell ref="E166:F166"/>
    <mergeCell ref="E167:F167"/>
    <mergeCell ref="E234:F234"/>
    <mergeCell ref="H236:I236"/>
    <mergeCell ref="E1806:F1806"/>
    <mergeCell ref="E1769:F1769"/>
    <mergeCell ref="E1792:F1792"/>
    <mergeCell ref="E1790:F1790"/>
    <mergeCell ref="E1800:F1800"/>
    <mergeCell ref="E1801:F1801"/>
    <mergeCell ref="E1802:F1802"/>
    <mergeCell ref="E1768:F1768"/>
    <mergeCell ref="E1632:F1632"/>
    <mergeCell ref="E1633:F1633"/>
    <mergeCell ref="E1634:F1634"/>
    <mergeCell ref="E1599:F1599"/>
    <mergeCell ref="E1699:F1699"/>
    <mergeCell ref="E1657:F1657"/>
    <mergeCell ref="E1658:F1658"/>
    <mergeCell ref="E1665:F1665"/>
    <mergeCell ref="E243:F243"/>
    <mergeCell ref="E244:F244"/>
    <mergeCell ref="E1610:F1610"/>
    <mergeCell ref="E1721:F1721"/>
    <mergeCell ref="E1996:F1996"/>
    <mergeCell ref="H2008:I2008"/>
    <mergeCell ref="E1967:F1967"/>
    <mergeCell ref="E1968:F1968"/>
    <mergeCell ref="E1974:F1974"/>
    <mergeCell ref="E1919:F1919"/>
    <mergeCell ref="E1915:F1915"/>
    <mergeCell ref="E1916:F1916"/>
    <mergeCell ref="E1917:F1917"/>
    <mergeCell ref="E1918:F1918"/>
    <mergeCell ref="E1925:F1925"/>
    <mergeCell ref="E1935:F1935"/>
    <mergeCell ref="E1945:F1945"/>
    <mergeCell ref="E1946:F1946"/>
    <mergeCell ref="E1949:F1949"/>
    <mergeCell ref="E1959:F1959"/>
    <mergeCell ref="E1926:F1926"/>
    <mergeCell ref="E1927:F1927"/>
    <mergeCell ref="E1928:F1928"/>
    <mergeCell ref="E1965:F1965"/>
    <mergeCell ref="E1966:F1966"/>
    <mergeCell ref="H1971:I1971"/>
    <mergeCell ref="E1956:F1956"/>
    <mergeCell ref="E1957:F1957"/>
    <mergeCell ref="E1943:F1943"/>
    <mergeCell ref="E1944:F1944"/>
    <mergeCell ref="E1820:F1820"/>
    <mergeCell ref="E1832:F1832"/>
    <mergeCell ref="E1743:F1743"/>
    <mergeCell ref="E1754:F1754"/>
    <mergeCell ref="E1950:F1950"/>
    <mergeCell ref="E1958:F1958"/>
    <mergeCell ref="E1969:F1969"/>
    <mergeCell ref="E1980:F1980"/>
    <mergeCell ref="E1947:F1947"/>
    <mergeCell ref="E1948:F1948"/>
    <mergeCell ref="E1833:F1833"/>
    <mergeCell ref="E1811:F1811"/>
    <mergeCell ref="E1841:F1841"/>
    <mergeCell ref="E1815:F1815"/>
    <mergeCell ref="E1816:F1816"/>
    <mergeCell ref="H1822:I1822"/>
    <mergeCell ref="E1825:F1825"/>
    <mergeCell ref="E1826:F1826"/>
    <mergeCell ref="E1827:F1827"/>
    <mergeCell ref="E1828:F1828"/>
    <mergeCell ref="H1835:I1835"/>
    <mergeCell ref="E1838:F1838"/>
    <mergeCell ref="E1839:F1839"/>
    <mergeCell ref="E1840:F1840"/>
    <mergeCell ref="H1911:I1911"/>
    <mergeCell ref="H1921:I1921"/>
    <mergeCell ref="E1924:F1924"/>
    <mergeCell ref="H1931:I1931"/>
    <mergeCell ref="E1929:F1929"/>
    <mergeCell ref="H1850:I1850"/>
    <mergeCell ref="E1860:F1860"/>
    <mergeCell ref="E1861:F1861"/>
    <mergeCell ref="E1887:F1887"/>
    <mergeCell ref="E1857:F1857"/>
    <mergeCell ref="E1858:F1858"/>
    <mergeCell ref="E1870:F1870"/>
    <mergeCell ref="E1756:F1756"/>
    <mergeCell ref="E1757:F1757"/>
    <mergeCell ref="E1767:F1767"/>
    <mergeCell ref="E1766:F1766"/>
    <mergeCell ref="E1760:F1760"/>
    <mergeCell ref="E1761:F1761"/>
    <mergeCell ref="H1763:I1763"/>
    <mergeCell ref="E1770:F1770"/>
    <mergeCell ref="E1771:F1771"/>
    <mergeCell ref="E1772:F1772"/>
    <mergeCell ref="E1773:F1773"/>
    <mergeCell ref="H1776:I1776"/>
    <mergeCell ref="E1782:F1782"/>
    <mergeCell ref="E1783:F1783"/>
    <mergeCell ref="E1784:F1784"/>
    <mergeCell ref="H1786:I1786"/>
    <mergeCell ref="E1793:F1793"/>
    <mergeCell ref="E1758:F1758"/>
    <mergeCell ref="E1794:F1794"/>
    <mergeCell ref="E1543:F1543"/>
    <mergeCell ref="E1544:F1544"/>
    <mergeCell ref="E863:F863"/>
    <mergeCell ref="E755:F755"/>
    <mergeCell ref="E828:F828"/>
    <mergeCell ref="E697:F697"/>
    <mergeCell ref="E698:F698"/>
    <mergeCell ref="E699:F699"/>
    <mergeCell ref="E661:F661"/>
    <mergeCell ref="E662:F662"/>
    <mergeCell ref="E816:F816"/>
    <mergeCell ref="E784:F784"/>
    <mergeCell ref="E796:F796"/>
    <mergeCell ref="E797:F797"/>
    <mergeCell ref="E804:F804"/>
    <mergeCell ref="E716:F716"/>
    <mergeCell ref="E727:F727"/>
    <mergeCell ref="E734:F734"/>
    <mergeCell ref="E735:F735"/>
    <mergeCell ref="E744:F744"/>
    <mergeCell ref="E1471:F1471"/>
    <mergeCell ref="E1472:F1472"/>
    <mergeCell ref="E1282:F1282"/>
    <mergeCell ref="E1350:F1350"/>
    <mergeCell ref="E1360:F1360"/>
    <mergeCell ref="E977:F977"/>
    <mergeCell ref="E1126:F1126"/>
    <mergeCell ref="E1066:F1066"/>
    <mergeCell ref="E1198:F1198"/>
    <mergeCell ref="E1207:F1207"/>
    <mergeCell ref="E691:F691"/>
    <mergeCell ref="E745:F745"/>
    <mergeCell ref="E833:F833"/>
    <mergeCell ref="E1065:F1065"/>
    <mergeCell ref="E632:F632"/>
    <mergeCell ref="E641:F641"/>
    <mergeCell ref="E642:F642"/>
    <mergeCell ref="E643:F643"/>
    <mergeCell ref="E655:F655"/>
    <mergeCell ref="E685:F685"/>
    <mergeCell ref="E762:F762"/>
    <mergeCell ref="E770:F770"/>
    <mergeCell ref="E771:F771"/>
    <mergeCell ref="E943:F943"/>
    <mergeCell ref="E1006:F1006"/>
    <mergeCell ref="E1048:F1048"/>
    <mergeCell ref="E1007:F1007"/>
    <mergeCell ref="E1038:F1038"/>
    <mergeCell ref="E1057:F1057"/>
    <mergeCell ref="E1058:F1058"/>
    <mergeCell ref="E708:F708"/>
    <mergeCell ref="E709:F709"/>
    <mergeCell ref="E1019:F1019"/>
    <mergeCell ref="E1060:F1060"/>
    <mergeCell ref="E686:F686"/>
    <mergeCell ref="E746:F746"/>
    <mergeCell ref="E753:F753"/>
    <mergeCell ref="E754:F754"/>
    <mergeCell ref="E917:F917"/>
    <mergeCell ref="E925:F925"/>
    <mergeCell ref="E926:F926"/>
    <mergeCell ref="E1059:F1059"/>
    <mergeCell ref="E1026:F1026"/>
    <mergeCell ref="E393:F393"/>
    <mergeCell ref="E406:F406"/>
    <mergeCell ref="E392:F392"/>
    <mergeCell ref="E631:F631"/>
    <mergeCell ref="E498:F498"/>
    <mergeCell ref="E499:F499"/>
    <mergeCell ref="E500:F500"/>
    <mergeCell ref="E633:F633"/>
    <mergeCell ref="E559:F559"/>
    <mergeCell ref="E569:F569"/>
    <mergeCell ref="E570:F570"/>
    <mergeCell ref="E571:F571"/>
    <mergeCell ref="E572:F572"/>
    <mergeCell ref="E629:F629"/>
    <mergeCell ref="E644:F644"/>
    <mergeCell ref="E630:F630"/>
    <mergeCell ref="E785:F785"/>
    <mergeCell ref="E479:F479"/>
    <mergeCell ref="E480:F480"/>
    <mergeCell ref="E481:F481"/>
    <mergeCell ref="E482:F482"/>
    <mergeCell ref="E493:F493"/>
    <mergeCell ref="E494:F494"/>
    <mergeCell ref="E483:F483"/>
    <mergeCell ref="E484:F484"/>
    <mergeCell ref="E485:F485"/>
    <mergeCell ref="E486:F486"/>
    <mergeCell ref="E528:F528"/>
    <mergeCell ref="E628:F628"/>
    <mergeCell ref="E399:F399"/>
    <mergeCell ref="E564:F564"/>
    <mergeCell ref="E577:F577"/>
    <mergeCell ref="E83:F83"/>
    <mergeCell ref="E38:F38"/>
    <mergeCell ref="E39:F39"/>
    <mergeCell ref="E40:F40"/>
    <mergeCell ref="E174:F174"/>
    <mergeCell ref="E185:F185"/>
    <mergeCell ref="E194:F194"/>
    <mergeCell ref="E136:F136"/>
    <mergeCell ref="E137:F137"/>
    <mergeCell ref="E138:F138"/>
    <mergeCell ref="E139:F139"/>
    <mergeCell ref="H142:I142"/>
    <mergeCell ref="E147:F147"/>
    <mergeCell ref="E148:F148"/>
    <mergeCell ref="E201:F201"/>
    <mergeCell ref="E605:F605"/>
    <mergeCell ref="E606:F606"/>
    <mergeCell ref="E472:F472"/>
    <mergeCell ref="E554:F554"/>
    <mergeCell ref="E510:F510"/>
    <mergeCell ref="E563:F563"/>
    <mergeCell ref="E439:F439"/>
    <mergeCell ref="E450:F450"/>
    <mergeCell ref="E459:F459"/>
    <mergeCell ref="E460:F460"/>
    <mergeCell ref="E358:F358"/>
    <mergeCell ref="E367:F367"/>
    <mergeCell ref="E368:F368"/>
    <mergeCell ref="E407:F407"/>
    <mergeCell ref="E408:F408"/>
    <mergeCell ref="E427:F427"/>
    <mergeCell ref="E438:F438"/>
    <mergeCell ref="E213:F213"/>
    <mergeCell ref="H220:I220"/>
    <mergeCell ref="E224:F224"/>
    <mergeCell ref="E225:F225"/>
    <mergeCell ref="E150:F150"/>
    <mergeCell ref="E151:F151"/>
    <mergeCell ref="E189:F189"/>
    <mergeCell ref="E117:F117"/>
    <mergeCell ref="E118:F118"/>
    <mergeCell ref="E134:F134"/>
    <mergeCell ref="H198:I198"/>
    <mergeCell ref="E205:F205"/>
    <mergeCell ref="E206:F206"/>
    <mergeCell ref="E207:F207"/>
    <mergeCell ref="H209:I209"/>
    <mergeCell ref="E223:F223"/>
    <mergeCell ref="E214:F214"/>
    <mergeCell ref="E215:F215"/>
    <mergeCell ref="E216:F216"/>
    <mergeCell ref="E217:F217"/>
    <mergeCell ref="E218:F218"/>
    <mergeCell ref="E179:F179"/>
    <mergeCell ref="E180:F180"/>
    <mergeCell ref="E190:F190"/>
    <mergeCell ref="E191:F191"/>
    <mergeCell ref="E192:F192"/>
    <mergeCell ref="E149:F149"/>
    <mergeCell ref="E135:F135"/>
    <mergeCell ref="E145:F145"/>
    <mergeCell ref="E146:F146"/>
    <mergeCell ref="E126:F126"/>
    <mergeCell ref="E127:F127"/>
    <mergeCell ref="E20:F20"/>
    <mergeCell ref="E21:F21"/>
    <mergeCell ref="E22:F22"/>
    <mergeCell ref="H24:I24"/>
    <mergeCell ref="E27:F27"/>
    <mergeCell ref="E28:F28"/>
    <mergeCell ref="E29:F29"/>
    <mergeCell ref="E30:F30"/>
    <mergeCell ref="E61:F61"/>
    <mergeCell ref="E69:F69"/>
    <mergeCell ref="E51:F51"/>
    <mergeCell ref="E52:F52"/>
    <mergeCell ref="E74:F74"/>
    <mergeCell ref="E75:F75"/>
    <mergeCell ref="E31:F31"/>
    <mergeCell ref="E32:F32"/>
    <mergeCell ref="H34:I34"/>
    <mergeCell ref="E41:F41"/>
    <mergeCell ref="E42:F42"/>
    <mergeCell ref="E43:F43"/>
    <mergeCell ref="H45:I45"/>
    <mergeCell ref="E50:F50"/>
    <mergeCell ref="E48:F48"/>
    <mergeCell ref="E37:F37"/>
    <mergeCell ref="E62:F62"/>
    <mergeCell ref="E63:F63"/>
    <mergeCell ref="E64:F64"/>
    <mergeCell ref="H66:I66"/>
    <mergeCell ref="E73:F73"/>
    <mergeCell ref="E58:F58"/>
    <mergeCell ref="E49:F49"/>
    <mergeCell ref="E53:F53"/>
    <mergeCell ref="E232:F232"/>
    <mergeCell ref="E233:F233"/>
    <mergeCell ref="E228:F228"/>
    <mergeCell ref="E229:F229"/>
    <mergeCell ref="E230:F230"/>
    <mergeCell ref="E231:F231"/>
    <mergeCell ref="E1197:F1197"/>
    <mergeCell ref="E298:F298"/>
    <mergeCell ref="A5:H5"/>
    <mergeCell ref="A12:H12"/>
    <mergeCell ref="E11:F11"/>
    <mergeCell ref="G11:H11"/>
    <mergeCell ref="A11:C11"/>
    <mergeCell ref="E102:F102"/>
    <mergeCell ref="E103:F103"/>
    <mergeCell ref="E104:F104"/>
    <mergeCell ref="E105:F105"/>
    <mergeCell ref="E70:F70"/>
    <mergeCell ref="E71:F71"/>
    <mergeCell ref="E72:F72"/>
    <mergeCell ref="F13:G13"/>
    <mergeCell ref="E14:F14"/>
    <mergeCell ref="E15:F15"/>
    <mergeCell ref="E16:F16"/>
    <mergeCell ref="E17:F17"/>
    <mergeCell ref="E18:F18"/>
    <mergeCell ref="B10:H10"/>
    <mergeCell ref="E81:F81"/>
    <mergeCell ref="E82:F82"/>
    <mergeCell ref="A6:H6"/>
    <mergeCell ref="A7:H7"/>
    <mergeCell ref="E19:F19"/>
    <mergeCell ref="E1236:F1236"/>
    <mergeCell ref="E1247:F1247"/>
    <mergeCell ref="E1248:F1248"/>
    <mergeCell ref="E1259:F1259"/>
    <mergeCell ref="E1260:F1260"/>
    <mergeCell ref="E1271:F1271"/>
    <mergeCell ref="E1177:F1177"/>
    <mergeCell ref="E1178:F1178"/>
    <mergeCell ref="E1179:F1179"/>
    <mergeCell ref="E1180:F1180"/>
    <mergeCell ref="E320:F320"/>
    <mergeCell ref="E321:F321"/>
    <mergeCell ref="E322:F322"/>
    <mergeCell ref="E323:F323"/>
    <mergeCell ref="E521:F521"/>
    <mergeCell ref="E742:F742"/>
    <mergeCell ref="E827:F827"/>
    <mergeCell ref="E835:F835"/>
    <mergeCell ref="E834:F834"/>
    <mergeCell ref="E752:F752"/>
    <mergeCell ref="E743:F743"/>
    <mergeCell ref="E1206:F1206"/>
    <mergeCell ref="E1046:F1046"/>
    <mergeCell ref="E968:F968"/>
    <mergeCell ref="E962:F962"/>
    <mergeCell ref="E1106:F1106"/>
    <mergeCell ref="E1067:F1067"/>
    <mergeCell ref="E971:F971"/>
    <mergeCell ref="E972:F972"/>
    <mergeCell ref="E640:F640"/>
    <mergeCell ref="E417:F417"/>
    <mergeCell ref="E1252:F1252"/>
    <mergeCell ref="E1473:F1473"/>
    <mergeCell ref="E1479:F1479"/>
    <mergeCell ref="E1480:F1480"/>
    <mergeCell ref="E1493:F1493"/>
    <mergeCell ref="E1382:F1382"/>
    <mergeCell ref="E1210:F1210"/>
    <mergeCell ref="E1855:F1855"/>
    <mergeCell ref="E1803:F1803"/>
    <mergeCell ref="E1804:F1804"/>
    <mergeCell ref="E1805:F1805"/>
    <mergeCell ref="E1812:F1812"/>
    <mergeCell ref="E1345:F1345"/>
    <mergeCell ref="E1301:F1301"/>
    <mergeCell ref="E1313:F1313"/>
    <mergeCell ref="E1523:F1523"/>
    <mergeCell ref="E1524:F1524"/>
    <mergeCell ref="E1531:F1531"/>
    <mergeCell ref="E1635:F1635"/>
    <mergeCell ref="E1522:F1522"/>
    <mergeCell ref="E1742:F1742"/>
    <mergeCell ref="E1532:F1532"/>
    <mergeCell ref="E1613:F1613"/>
    <mergeCell ref="E1566:F1566"/>
    <mergeCell ref="E1567:F1567"/>
    <mergeCell ref="E1533:F1533"/>
    <mergeCell ref="E1515:F1515"/>
    <mergeCell ref="E1444:F1444"/>
    <mergeCell ref="E1468:F1468"/>
    <mergeCell ref="E1469:F1469"/>
    <mergeCell ref="E1470:F1470"/>
    <mergeCell ref="E1714:F1714"/>
    <mergeCell ref="E1744:F1744"/>
    <mergeCell ref="E1621:F1621"/>
    <mergeCell ref="E1622:F1622"/>
    <mergeCell ref="E1623:F1623"/>
    <mergeCell ref="E1647:F1647"/>
    <mergeCell ref="E1579:F1579"/>
    <mergeCell ref="E1580:F1580"/>
    <mergeCell ref="E1520:F1520"/>
    <mergeCell ref="E1499:F1499"/>
    <mergeCell ref="E1513:F1513"/>
    <mergeCell ref="E1600:F1600"/>
    <mergeCell ref="E1560:F1560"/>
    <mergeCell ref="E1747:F1747"/>
    <mergeCell ref="E1730:F1730"/>
    <mergeCell ref="E1589:F1589"/>
    <mergeCell ref="E1590:F1590"/>
    <mergeCell ref="E1601:F1601"/>
    <mergeCell ref="E1602:F1602"/>
    <mergeCell ref="E1611:F1611"/>
    <mergeCell ref="E1612:F1612"/>
    <mergeCell ref="E1626:F1626"/>
    <mergeCell ref="E1627:F1627"/>
    <mergeCell ref="E1502:F1502"/>
    <mergeCell ref="E1503:F1503"/>
    <mergeCell ref="E1510:F1510"/>
    <mergeCell ref="E1511:F1511"/>
    <mergeCell ref="E1512:F1512"/>
    <mergeCell ref="E1569:F1569"/>
    <mergeCell ref="E1556:F1556"/>
    <mergeCell ref="E1687:F1687"/>
    <mergeCell ref="E1688:F1688"/>
    <mergeCell ref="E1656:F1656"/>
    <mergeCell ref="E1681:F1681"/>
    <mergeCell ref="E1253:F1253"/>
    <mergeCell ref="H1255:I1255"/>
    <mergeCell ref="E1262:F1262"/>
    <mergeCell ref="E1263:F1263"/>
    <mergeCell ref="E1264:F1264"/>
    <mergeCell ref="E1265:F1265"/>
    <mergeCell ref="H1267:I1267"/>
    <mergeCell ref="E1272:F1272"/>
    <mergeCell ref="E1273:F1273"/>
    <mergeCell ref="E1274:F1274"/>
    <mergeCell ref="E1275:F1275"/>
    <mergeCell ref="H1279:I1279"/>
    <mergeCell ref="E1284:F1284"/>
    <mergeCell ref="E1285:F1285"/>
    <mergeCell ref="E1286:F1286"/>
    <mergeCell ref="E1287:F1287"/>
    <mergeCell ref="H1291:I1291"/>
    <mergeCell ref="E1363:F1363"/>
    <mergeCell ref="E1364:F1364"/>
    <mergeCell ref="E1365:F1365"/>
    <mergeCell ref="E1366:F1366"/>
    <mergeCell ref="H1368:I1368"/>
    <mergeCell ref="E1375:F1375"/>
    <mergeCell ref="E1376:F1376"/>
    <mergeCell ref="E1377:F1377"/>
    <mergeCell ref="H1379:I1379"/>
    <mergeCell ref="E1387:F1387"/>
    <mergeCell ref="E1388:F1388"/>
    <mergeCell ref="H1390:I1390"/>
    <mergeCell ref="E1399:F1399"/>
    <mergeCell ref="H1401:I1401"/>
    <mergeCell ref="E1307:F1307"/>
    <mergeCell ref="E1308:F1308"/>
    <mergeCell ref="E1309:F1309"/>
    <mergeCell ref="E1310:F1310"/>
    <mergeCell ref="H1315:I1315"/>
    <mergeCell ref="E1318:F1318"/>
    <mergeCell ref="E1319:F1319"/>
    <mergeCell ref="E1320:F1320"/>
    <mergeCell ref="E1321:F1321"/>
    <mergeCell ref="H1327:I1327"/>
    <mergeCell ref="E1330:F1330"/>
    <mergeCell ref="E1331:F1331"/>
    <mergeCell ref="E1332:F1332"/>
    <mergeCell ref="H1337:I1337"/>
    <mergeCell ref="E1340:F1340"/>
    <mergeCell ref="E1341:F1341"/>
    <mergeCell ref="E1342:F1342"/>
    <mergeCell ref="E1355:F1355"/>
  </mergeCells>
  <phoneticPr fontId="31" type="noConversion"/>
  <pageMargins left="0.511811024" right="0.511811024" top="0.78740157499999996" bottom="0.78740157499999996" header="0.31496062000000002" footer="0.31496062000000002"/>
  <pageSetup paperSize="9" scale="48" fitToHeight="0"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39997558519241921"/>
    <pageSetUpPr fitToPage="1"/>
  </sheetPr>
  <dimension ref="A1:O221"/>
  <sheetViews>
    <sheetView view="pageBreakPreview" zoomScaleSheetLayoutView="100" workbookViewId="0">
      <pane xSplit="1" ySplit="6" topLeftCell="B212" activePane="bottomRight" state="frozen"/>
      <selection pane="topRight" activeCell="B1" sqref="B1"/>
      <selection pane="bottomLeft" activeCell="A8" sqref="A8"/>
      <selection pane="bottomRight" activeCell="A214" sqref="A214:N221"/>
    </sheetView>
  </sheetViews>
  <sheetFormatPr defaultColWidth="9.109375" defaultRowHeight="14.4"/>
  <cols>
    <col min="1" max="1" width="8.33203125" customWidth="1"/>
    <col min="2" max="2" width="13.5546875" customWidth="1"/>
    <col min="3" max="3" width="11.5546875" customWidth="1"/>
    <col min="4" max="4" width="55.88671875" bestFit="1" customWidth="1"/>
    <col min="5" max="9" width="9.5546875" style="9" customWidth="1"/>
    <col min="10" max="10" width="7.5546875" style="9" bestFit="1" customWidth="1"/>
    <col min="11" max="12" width="9.5546875" style="9" customWidth="1"/>
    <col min="13" max="13" width="9.5546875" style="7" customWidth="1"/>
    <col min="14" max="14" width="12.21875" style="60" customWidth="1"/>
    <col min="15" max="16384" width="9.109375" style="6"/>
  </cols>
  <sheetData>
    <row r="1" spans="1:15" s="2" customFormat="1" ht="100.5" customHeight="1">
      <c r="A1" s="62"/>
      <c r="B1" s="249" t="s">
        <v>0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</row>
    <row r="2" spans="1:15" s="2" customFormat="1" ht="15.75" customHeight="1">
      <c r="A2" s="62"/>
      <c r="B2" s="250" t="s">
        <v>1220</v>
      </c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</row>
    <row r="3" spans="1:15" s="5" customFormat="1" ht="15.75" customHeight="1">
      <c r="A3" s="63"/>
      <c r="B3" s="243" t="s">
        <v>1337</v>
      </c>
      <c r="C3" s="243"/>
      <c r="D3" s="243"/>
      <c r="E3" s="244"/>
      <c r="F3" s="244"/>
      <c r="G3" s="244"/>
      <c r="H3" s="244"/>
      <c r="I3" s="8"/>
      <c r="J3" s="8"/>
      <c r="K3" s="8"/>
      <c r="L3" s="8"/>
      <c r="M3" s="4"/>
      <c r="N3" s="58"/>
    </row>
    <row r="4" spans="1:15" s="5" customFormat="1" ht="15.6" customHeight="1">
      <c r="A4" s="62"/>
      <c r="B4" s="1"/>
      <c r="C4" s="3"/>
      <c r="D4" s="3"/>
      <c r="E4" s="8"/>
      <c r="F4" s="8"/>
      <c r="G4" s="8"/>
      <c r="H4" s="8"/>
      <c r="I4" s="8"/>
      <c r="J4" s="8"/>
      <c r="K4" s="8"/>
      <c r="L4" s="8"/>
      <c r="M4" s="4"/>
      <c r="N4" s="59"/>
    </row>
    <row r="5" spans="1:15" ht="27.6" customHeight="1">
      <c r="A5" s="64"/>
      <c r="B5" s="321" t="s">
        <v>23</v>
      </c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321"/>
      <c r="N5" s="321"/>
    </row>
    <row r="6" spans="1:15" ht="13.8">
      <c r="A6" s="69" t="s">
        <v>24</v>
      </c>
      <c r="B6" s="69" t="s">
        <v>25</v>
      </c>
      <c r="C6" s="74" t="s">
        <v>26</v>
      </c>
      <c r="D6" s="74" t="s">
        <v>58</v>
      </c>
      <c r="E6" s="78" t="s">
        <v>27</v>
      </c>
      <c r="F6" s="78" t="s">
        <v>28</v>
      </c>
      <c r="G6" s="78" t="s">
        <v>29</v>
      </c>
      <c r="H6" s="78" t="s">
        <v>30</v>
      </c>
      <c r="I6" s="78" t="s">
        <v>31</v>
      </c>
      <c r="J6" s="78" t="s">
        <v>32</v>
      </c>
      <c r="K6" s="78" t="s">
        <v>33</v>
      </c>
      <c r="L6" s="78" t="s">
        <v>34</v>
      </c>
      <c r="M6" s="71" t="s">
        <v>35</v>
      </c>
      <c r="N6" s="75" t="s">
        <v>36</v>
      </c>
    </row>
    <row r="7" spans="1:15" ht="13.8">
      <c r="A7" s="57" t="s">
        <v>10</v>
      </c>
      <c r="B7" s="57"/>
      <c r="C7" s="57"/>
      <c r="D7" s="57" t="str">
        <f>'EAP FINAL'!D14</f>
        <v>SERVIÇOS PRELIMINARES GERAIS</v>
      </c>
      <c r="E7" s="79"/>
      <c r="F7" s="79"/>
      <c r="G7" s="79"/>
      <c r="H7" s="79"/>
      <c r="I7" s="79"/>
      <c r="J7" s="79"/>
      <c r="K7" s="79"/>
      <c r="L7" s="79"/>
      <c r="M7" s="80"/>
      <c r="N7" s="76"/>
    </row>
    <row r="8" spans="1:15" ht="39.6">
      <c r="A8" s="66" t="str">
        <f>'EAP FINAL'!A15</f>
        <v xml:space="preserve"> 1.1 </v>
      </c>
      <c r="B8" s="70" t="str">
        <f>'EAP FINAL'!B15</f>
        <v xml:space="preserve"> 103689 </v>
      </c>
      <c r="C8" s="70" t="str">
        <f>'EAP FINAL'!C15</f>
        <v>SINAPI</v>
      </c>
      <c r="D8" s="66" t="str">
        <f>'EAP FINAL'!D15</f>
        <v>FORNECIMENTO E INSTALAÇÃO DE PLACA DE OBRA COM CHAPA GALVANIZADA E ESTRUTURA DE MADEIRA. AF_03/2022_PS</v>
      </c>
      <c r="E8" s="81"/>
      <c r="F8" s="81"/>
      <c r="G8" s="81"/>
      <c r="H8" s="81"/>
      <c r="I8" s="81"/>
      <c r="J8" s="81"/>
      <c r="K8" s="81"/>
      <c r="L8" s="81">
        <f>N8</f>
        <v>6</v>
      </c>
      <c r="M8" s="70" t="str">
        <f>'EAP FINAL'!E15</f>
        <v>m²</v>
      </c>
      <c r="N8" s="77">
        <f>'EAP FINAL'!F15</f>
        <v>6</v>
      </c>
    </row>
    <row r="9" spans="1:15" ht="13.8">
      <c r="A9" s="66" t="str">
        <f>'EAP FINAL'!A16</f>
        <v xml:space="preserve"> 1.2 </v>
      </c>
      <c r="B9" s="70" t="str">
        <f>'EAP FINAL'!B16</f>
        <v xml:space="preserve"> 010269 </v>
      </c>
      <c r="C9" s="70" t="str">
        <f>'EAP FINAL'!C16</f>
        <v>SEDOP</v>
      </c>
      <c r="D9" s="66" t="str">
        <f>'EAP FINAL'!D16</f>
        <v>Locação planimetrica de linha</v>
      </c>
      <c r="E9" s="81">
        <f>N9</f>
        <v>1380.55</v>
      </c>
      <c r="F9" s="81"/>
      <c r="G9" s="81"/>
      <c r="H9" s="81"/>
      <c r="I9" s="81"/>
      <c r="J9" s="81"/>
      <c r="K9" s="81"/>
      <c r="L9" s="81"/>
      <c r="M9" s="70" t="str">
        <f>'EAP FINAL'!E16</f>
        <v>m</v>
      </c>
      <c r="N9" s="77">
        <f>'EAP FINAL'!F16</f>
        <v>1380.55</v>
      </c>
    </row>
    <row r="10" spans="1:15" ht="13.8">
      <c r="A10" s="66" t="str">
        <f>'EAP FINAL'!A17</f>
        <v xml:space="preserve"> 1.3 </v>
      </c>
      <c r="B10" s="70" t="str">
        <f>'EAP FINAL'!B17</f>
        <v xml:space="preserve"> PMI 13 </v>
      </c>
      <c r="C10" s="70" t="str">
        <f>'EAP FINAL'!C17</f>
        <v>Próprio</v>
      </c>
      <c r="D10" s="66" t="str">
        <f>'EAP FINAL'!D17</f>
        <v>Mobilização e Desmobilização de Equipamento e Mão de Obra</v>
      </c>
      <c r="E10" s="81"/>
      <c r="F10" s="81"/>
      <c r="G10" s="81"/>
      <c r="H10" s="81">
        <f>N10</f>
        <v>1</v>
      </c>
      <c r="I10" s="81"/>
      <c r="J10" s="81"/>
      <c r="K10" s="81"/>
      <c r="L10" s="81"/>
      <c r="M10" s="70" t="str">
        <f>'EAP FINAL'!E17</f>
        <v>UND</v>
      </c>
      <c r="N10" s="77">
        <f>'EAP FINAL'!F17</f>
        <v>1</v>
      </c>
    </row>
    <row r="11" spans="1:15" ht="13.8">
      <c r="A11" s="57" t="str">
        <f>'EAP FINAL'!A20</f>
        <v xml:space="preserve"> 2 </v>
      </c>
      <c r="B11" s="57"/>
      <c r="C11" s="57"/>
      <c r="D11" s="57" t="str">
        <f>'EAP FINAL'!D20</f>
        <v>ADMINISTRAÇÃO LOCAL</v>
      </c>
      <c r="E11" s="79"/>
      <c r="F11" s="79"/>
      <c r="G11" s="79"/>
      <c r="H11" s="79"/>
      <c r="I11" s="79"/>
      <c r="J11" s="79"/>
      <c r="K11" s="79"/>
      <c r="L11" s="79"/>
      <c r="M11" s="80">
        <f>'EAP FINAL'!E20</f>
        <v>0</v>
      </c>
      <c r="N11" s="76">
        <f>'EAP FINAL'!F20</f>
        <v>1</v>
      </c>
    </row>
    <row r="12" spans="1:15" ht="13.8">
      <c r="A12" s="66" t="str">
        <f>'EAP FINAL'!A21</f>
        <v xml:space="preserve"> 2.1 </v>
      </c>
      <c r="B12" s="70" t="str">
        <f>'EAP FINAL'!B21</f>
        <v xml:space="preserve"> PMBB 12 </v>
      </c>
      <c r="C12" s="70" t="str">
        <f>'EAP FINAL'!C21</f>
        <v>Próprio</v>
      </c>
      <c r="D12" s="66" t="str">
        <f>'EAP FINAL'!D21</f>
        <v>ADMINISTRAÇÃO LOCAL</v>
      </c>
      <c r="E12" s="81"/>
      <c r="F12" s="81"/>
      <c r="G12" s="81"/>
      <c r="H12" s="81">
        <f>N12</f>
        <v>1</v>
      </c>
      <c r="I12" s="81"/>
      <c r="J12" s="81"/>
      <c r="K12" s="81"/>
      <c r="L12" s="81">
        <f>R12</f>
        <v>0</v>
      </c>
      <c r="M12" s="70" t="str">
        <f>'EAP FINAL'!E21</f>
        <v>und</v>
      </c>
      <c r="N12" s="77">
        <f>'EAP FINAL'!F21</f>
        <v>1</v>
      </c>
    </row>
    <row r="13" spans="1:15" ht="13.8">
      <c r="A13" s="57" t="str">
        <f>'EAP FINAL'!A22</f>
        <v xml:space="preserve"> 3 </v>
      </c>
      <c r="B13" s="57"/>
      <c r="C13" s="57"/>
      <c r="D13" s="57" t="str">
        <f>'EAP FINAL'!D22</f>
        <v>FUNDAÇÕES</v>
      </c>
      <c r="E13" s="79"/>
      <c r="F13" s="79"/>
      <c r="G13" s="79"/>
      <c r="H13" s="79"/>
      <c r="I13" s="79"/>
      <c r="J13" s="79"/>
      <c r="K13" s="79"/>
      <c r="L13" s="79"/>
      <c r="M13" s="80">
        <f>'EAP FINAL'!E22</f>
        <v>0</v>
      </c>
      <c r="N13" s="76">
        <f>'EAP FINAL'!F22</f>
        <v>1</v>
      </c>
      <c r="O13" s="6">
        <f>3*8*12*4</f>
        <v>1152</v>
      </c>
    </row>
    <row r="14" spans="1:15" ht="39.6">
      <c r="A14" s="66" t="str">
        <f>'EAP FINAL'!A23</f>
        <v xml:space="preserve"> 3.1 </v>
      </c>
      <c r="B14" s="70" t="str">
        <f>'EAP FINAL'!B23</f>
        <v xml:space="preserve"> 96558 </v>
      </c>
      <c r="C14" s="70" t="str">
        <f>'EAP FINAL'!C23</f>
        <v>SINAPI</v>
      </c>
      <c r="D14" s="66" t="str">
        <f>'EAP FINAL'!D23</f>
        <v>CONCRETAGEM DE SAPATA, FCK 30 MPA, COM USO DE BOMBA - LANÇAMENTO, ADENSAMENTO E ACABAMENTO. AF_01/2024</v>
      </c>
      <c r="E14" s="81"/>
      <c r="F14" s="81"/>
      <c r="G14" s="81"/>
      <c r="H14" s="81"/>
      <c r="I14" s="81"/>
      <c r="J14" s="81"/>
      <c r="K14" s="81">
        <f>N14</f>
        <v>248.25</v>
      </c>
      <c r="L14" s="81"/>
      <c r="M14" s="70" t="str">
        <f>'EAP FINAL'!E23</f>
        <v>m³</v>
      </c>
      <c r="N14" s="77">
        <f>'EAP FINAL'!F23</f>
        <v>248.25</v>
      </c>
    </row>
    <row r="15" spans="1:15" ht="39.6">
      <c r="A15" s="66" t="str">
        <f>'EAP FINAL'!A24</f>
        <v xml:space="preserve"> 3.2 </v>
      </c>
      <c r="B15" s="70" t="str">
        <f>'EAP FINAL'!B24</f>
        <v xml:space="preserve"> 104917 </v>
      </c>
      <c r="C15" s="70" t="str">
        <f>'EAP FINAL'!C24</f>
        <v>SINAPI</v>
      </c>
      <c r="D15" s="66" t="str">
        <f>'EAP FINAL'!D24</f>
        <v>ARMAÇÃO DE SAPATA ISOLADA, VIGA BALDRAME E SAPATA CORRIDA UTILIZANDO AÇO CA-50 DE 6,3 MM - MONTAGEM. AF_01/2024</v>
      </c>
      <c r="E15" s="81"/>
      <c r="F15" s="81"/>
      <c r="G15" s="81"/>
      <c r="H15" s="81">
        <f t="shared" ref="H15:H19" si="0">N15</f>
        <v>143.5</v>
      </c>
      <c r="I15" s="81"/>
      <c r="J15" s="81"/>
      <c r="K15" s="81"/>
      <c r="L15" s="81"/>
      <c r="M15" s="70" t="str">
        <f>'EAP FINAL'!E24</f>
        <v>KG</v>
      </c>
      <c r="N15" s="77">
        <f>'EAP FINAL'!F24</f>
        <v>143.5</v>
      </c>
      <c r="O15" s="6" t="s">
        <v>320</v>
      </c>
    </row>
    <row r="16" spans="1:15" ht="39.6">
      <c r="A16" s="66" t="str">
        <f>'EAP FINAL'!A25</f>
        <v xml:space="preserve"> 3.3 </v>
      </c>
      <c r="B16" s="70" t="str">
        <f>'EAP FINAL'!B25</f>
        <v xml:space="preserve"> 104918 </v>
      </c>
      <c r="C16" s="70" t="str">
        <f>'EAP FINAL'!C25</f>
        <v>SINAPI</v>
      </c>
      <c r="D16" s="66" t="str">
        <f>'EAP FINAL'!D25</f>
        <v>ARMAÇÃO DE SAPATA ISOLADA, VIGA BALDRAME E SAPATA CORRIDA UTILIZANDO AÇO CA-50 DE 8 MM - MONTAGEM. AF_01/2024</v>
      </c>
      <c r="E16" s="81"/>
      <c r="F16" s="81"/>
      <c r="G16" s="81"/>
      <c r="H16" s="81">
        <f t="shared" si="0"/>
        <v>8213.5</v>
      </c>
      <c r="I16" s="81"/>
      <c r="J16" s="81"/>
      <c r="K16" s="81"/>
      <c r="L16" s="81"/>
      <c r="M16" s="70" t="str">
        <f>'EAP FINAL'!E25</f>
        <v>KG</v>
      </c>
      <c r="N16" s="77">
        <f>'EAP FINAL'!F25</f>
        <v>8213.5</v>
      </c>
    </row>
    <row r="17" spans="1:14" ht="39.6">
      <c r="A17" s="66" t="str">
        <f>'EAP FINAL'!A26</f>
        <v xml:space="preserve"> 3.4 </v>
      </c>
      <c r="B17" s="70" t="str">
        <f>'EAP FINAL'!B26</f>
        <v xml:space="preserve"> 104920 </v>
      </c>
      <c r="C17" s="70" t="str">
        <f>'EAP FINAL'!C26</f>
        <v>SINAPI</v>
      </c>
      <c r="D17" s="66" t="str">
        <f>'EAP FINAL'!D26</f>
        <v>ARMAÇÃO DE BLOCO, SAPATA ISOLADA, VIGA BALDRAME E SAPATA CORRIDA UTILIZANDO AÇO CA-50 DE 12,5 MM - MONTAGEM. AF_01/2024</v>
      </c>
      <c r="E17" s="81"/>
      <c r="F17" s="81"/>
      <c r="G17" s="81"/>
      <c r="H17" s="81">
        <f t="shared" si="0"/>
        <v>2461</v>
      </c>
      <c r="I17" s="81"/>
      <c r="J17" s="81"/>
      <c r="K17" s="81"/>
      <c r="L17" s="81"/>
      <c r="M17" s="70" t="str">
        <f>'EAP FINAL'!E26</f>
        <v>KG</v>
      </c>
      <c r="N17" s="77">
        <f>'EAP FINAL'!F26</f>
        <v>2461</v>
      </c>
    </row>
    <row r="18" spans="1:14" ht="39.6">
      <c r="A18" s="66" t="str">
        <f>'EAP FINAL'!A27</f>
        <v xml:space="preserve"> 3.5 </v>
      </c>
      <c r="B18" s="70" t="str">
        <f>'EAP FINAL'!B27</f>
        <v xml:space="preserve"> 104919 </v>
      </c>
      <c r="C18" s="70" t="str">
        <f>'EAP FINAL'!C27</f>
        <v>SINAPI</v>
      </c>
      <c r="D18" s="66" t="str">
        <f>'EAP FINAL'!D27</f>
        <v>ARMAÇÃO DE SAPATA ISOLADA, VIGA BALDRAME E SAPATA CORRIDA UTILIZANDO AÇO CA-50 DE 10 MM - MONTAGEM. AF_01/2024</v>
      </c>
      <c r="E18" s="81"/>
      <c r="F18" s="81"/>
      <c r="G18" s="81"/>
      <c r="H18" s="81">
        <f t="shared" si="0"/>
        <v>1207.5</v>
      </c>
      <c r="I18" s="81"/>
      <c r="J18" s="81"/>
      <c r="K18" s="81"/>
      <c r="L18" s="81"/>
      <c r="M18" s="70" t="str">
        <f>'EAP FINAL'!E27</f>
        <v>KG</v>
      </c>
      <c r="N18" s="77">
        <f>'EAP FINAL'!F27</f>
        <v>1207.5</v>
      </c>
    </row>
    <row r="19" spans="1:14" ht="26.4">
      <c r="A19" s="66" t="str">
        <f>'EAP FINAL'!A28</f>
        <v xml:space="preserve"> 3.6 </v>
      </c>
      <c r="B19" s="70" t="str">
        <f>'EAP FINAL'!B28</f>
        <v xml:space="preserve"> 96543 </v>
      </c>
      <c r="C19" s="70" t="str">
        <f>'EAP FINAL'!C28</f>
        <v>SINAPI</v>
      </c>
      <c r="D19" s="66" t="str">
        <f>'EAP FINAL'!D28</f>
        <v>ARMAÇÃO DE BLOCO UTILIZANDO AÇO CA-60 DE 5 MM - MONTAGEM. AF_01/2024</v>
      </c>
      <c r="E19" s="81"/>
      <c r="F19" s="81"/>
      <c r="G19" s="81"/>
      <c r="H19" s="81">
        <f t="shared" si="0"/>
        <v>2595.5</v>
      </c>
      <c r="I19" s="81"/>
      <c r="J19" s="81"/>
      <c r="K19" s="81"/>
      <c r="L19" s="81"/>
      <c r="M19" s="70" t="str">
        <f>'EAP FINAL'!E28</f>
        <v>KG</v>
      </c>
      <c r="N19" s="77">
        <f>'EAP FINAL'!F28</f>
        <v>2595.5</v>
      </c>
    </row>
    <row r="20" spans="1:14" ht="39.6">
      <c r="A20" s="66" t="str">
        <f>'EAP FINAL'!A29</f>
        <v xml:space="preserve"> 3.7 </v>
      </c>
      <c r="B20" s="70" t="str">
        <f>'EAP FINAL'!B29</f>
        <v xml:space="preserve"> 96536 </v>
      </c>
      <c r="C20" s="70" t="str">
        <f>'EAP FINAL'!C29</f>
        <v>SINAPI</v>
      </c>
      <c r="D20" s="66" t="str">
        <f>'EAP FINAL'!D29</f>
        <v>FABRICAÇÃO, MONTAGEM E DESMONTAGEM DE FÔRMA PARA VIGA BALDRAME, EM MADEIRA SERRADA, E=25 MM, 4 UTILIZAÇÕES. AF_01/2024</v>
      </c>
      <c r="E20" s="81"/>
      <c r="F20" s="81"/>
      <c r="G20" s="81"/>
      <c r="H20" s="81"/>
      <c r="I20" s="81"/>
      <c r="J20" s="81"/>
      <c r="K20" s="81"/>
      <c r="L20" s="81">
        <f>N20</f>
        <v>1690.7</v>
      </c>
      <c r="M20" s="70" t="str">
        <f>'EAP FINAL'!E29</f>
        <v>m²</v>
      </c>
      <c r="N20" s="77">
        <f>'EAP FINAL'!F29</f>
        <v>1690.7</v>
      </c>
    </row>
    <row r="21" spans="1:14" ht="13.8">
      <c r="A21" s="57" t="str">
        <f>'EAP FINAL'!A30</f>
        <v xml:space="preserve"> 4 </v>
      </c>
      <c r="B21" s="57"/>
      <c r="C21" s="57"/>
      <c r="D21" s="57" t="str">
        <f>'EAP FINAL'!D30</f>
        <v>SUPEESTRUTURA</v>
      </c>
      <c r="E21" s="79"/>
      <c r="F21" s="79"/>
      <c r="G21" s="79"/>
      <c r="H21" s="79"/>
      <c r="I21" s="79"/>
      <c r="J21" s="79"/>
      <c r="K21" s="79"/>
      <c r="L21" s="79"/>
      <c r="M21" s="80">
        <f>'EAP FINAL'!E30</f>
        <v>0</v>
      </c>
      <c r="N21" s="76">
        <f>'EAP FINAL'!F30</f>
        <v>1</v>
      </c>
    </row>
    <row r="22" spans="1:14" ht="39.6">
      <c r="A22" s="66" t="str">
        <f>'EAP FINAL'!A31</f>
        <v xml:space="preserve"> 4.1 </v>
      </c>
      <c r="B22" s="70" t="str">
        <f>'EAP FINAL'!B31</f>
        <v xml:space="preserve"> 103672 </v>
      </c>
      <c r="C22" s="70" t="str">
        <f>'EAP FINAL'!C31</f>
        <v>SINAPI</v>
      </c>
      <c r="D22" s="66" t="str">
        <f>'EAP FINAL'!D31</f>
        <v>CONCRETAGEM DE PILARES, FCK = 25 MPA, COM USO DE BOMBA - LANÇAMENTO, ADENSAMENTO E ACABAMENTO. AF_02/2022_PS</v>
      </c>
      <c r="E22" s="81"/>
      <c r="F22" s="81"/>
      <c r="G22" s="81"/>
      <c r="H22" s="81"/>
      <c r="I22" s="81"/>
      <c r="J22" s="81"/>
      <c r="K22" s="81">
        <f>N22</f>
        <v>92.9</v>
      </c>
      <c r="L22" s="81"/>
      <c r="M22" s="70" t="str">
        <f>'EAP FINAL'!E31</f>
        <v>m³</v>
      </c>
      <c r="N22" s="77">
        <f>'EAP FINAL'!F31</f>
        <v>92.9</v>
      </c>
    </row>
    <row r="23" spans="1:14" ht="39.6">
      <c r="A23" s="66" t="str">
        <f>'EAP FINAL'!A32</f>
        <v xml:space="preserve"> 4.2 </v>
      </c>
      <c r="B23" s="70" t="str">
        <f>'EAP FINAL'!B32</f>
        <v xml:space="preserve"> 96536 </v>
      </c>
      <c r="C23" s="70" t="str">
        <f>'EAP FINAL'!C32</f>
        <v>SINAPI</v>
      </c>
      <c r="D23" s="66" t="str">
        <f>'EAP FINAL'!D32</f>
        <v>FABRICAÇÃO, MONTAGEM E DESMONTAGEM DE FÔRMA PARA VIGA BALDRAME, EM MADEIRA SERRADA, E=25 MM, 4 UTILIZAÇÕES. AF_01/2024</v>
      </c>
      <c r="E23" s="81"/>
      <c r="F23" s="81"/>
      <c r="G23" s="81"/>
      <c r="H23" s="81"/>
      <c r="I23" s="81"/>
      <c r="J23" s="81"/>
      <c r="K23" s="81"/>
      <c r="L23" s="81">
        <f>N23</f>
        <v>684.15</v>
      </c>
      <c r="M23" s="70" t="str">
        <f>'EAP FINAL'!E32</f>
        <v>m²</v>
      </c>
      <c r="N23" s="77">
        <f>'EAP FINAL'!F32</f>
        <v>684.15</v>
      </c>
    </row>
    <row r="24" spans="1:14" ht="39.6">
      <c r="A24" s="66" t="str">
        <f>'EAP FINAL'!A33</f>
        <v xml:space="preserve"> 4.3 </v>
      </c>
      <c r="B24" s="70" t="str">
        <f>'EAP FINAL'!B33</f>
        <v xml:space="preserve"> 92761 </v>
      </c>
      <c r="C24" s="70" t="str">
        <f>'EAP FINAL'!C33</f>
        <v>SINAPI</v>
      </c>
      <c r="D24" s="66" t="str">
        <f>'EAP FINAL'!D33</f>
        <v>ARMAÇÃO DE PILAR OU VIGA DE ESTRUTURA CONVENCIONAL DE CONCRETO ARMADO UTILIZANDO AÇO CA-50 DE 8,0 MM - MONTAGEM. AF_06/2022</v>
      </c>
      <c r="E24" s="81"/>
      <c r="F24" s="81"/>
      <c r="G24" s="81"/>
      <c r="H24" s="81">
        <f>N24</f>
        <v>1599.5</v>
      </c>
      <c r="I24" s="81"/>
      <c r="J24" s="81"/>
      <c r="K24" s="81"/>
      <c r="L24" s="81"/>
      <c r="M24" s="70" t="str">
        <f>'EAP FINAL'!E33</f>
        <v>KG</v>
      </c>
      <c r="N24" s="77">
        <f>'EAP FINAL'!F33</f>
        <v>1599.5</v>
      </c>
    </row>
    <row r="25" spans="1:14" ht="39.6">
      <c r="A25" s="66" t="str">
        <f>'EAP FINAL'!A34</f>
        <v xml:space="preserve"> 4.4 </v>
      </c>
      <c r="B25" s="70" t="str">
        <f>'EAP FINAL'!B34</f>
        <v xml:space="preserve"> 92759 </v>
      </c>
      <c r="C25" s="70" t="str">
        <f>'EAP FINAL'!C34</f>
        <v>SINAPI</v>
      </c>
      <c r="D25" s="66" t="str">
        <f>'EAP FINAL'!D34</f>
        <v>ARMAÇÃO DE PILAR OU VIGA DE ESTRUTURA CONVENCIONAL DE CONCRETO ARMADO UTILIZANDO AÇO CA-60 DE 5,0 MM - MONTAGEM. AF_06/2022</v>
      </c>
      <c r="E25" s="81"/>
      <c r="F25" s="81"/>
      <c r="G25" s="81"/>
      <c r="H25" s="81">
        <f>N25</f>
        <v>651</v>
      </c>
      <c r="I25" s="81"/>
      <c r="J25" s="81"/>
      <c r="K25" s="81"/>
      <c r="L25" s="81"/>
      <c r="M25" s="70" t="str">
        <f>'EAP FINAL'!E34</f>
        <v>KG</v>
      </c>
      <c r="N25" s="77">
        <f>'EAP FINAL'!F34</f>
        <v>651</v>
      </c>
    </row>
    <row r="26" spans="1:14" ht="39.6">
      <c r="A26" s="66" t="str">
        <f>'EAP FINAL'!A35</f>
        <v xml:space="preserve"> 4.5 </v>
      </c>
      <c r="B26" s="70" t="str">
        <f>'EAP FINAL'!B35</f>
        <v xml:space="preserve"> 96536 </v>
      </c>
      <c r="C26" s="70" t="str">
        <f>'EAP FINAL'!C35</f>
        <v>SINAPI</v>
      </c>
      <c r="D26" s="66" t="str">
        <f>'EAP FINAL'!D35</f>
        <v>FABRICAÇÃO, MONTAGEM E DESMONTAGEM DE FÔRMA PARA VIGA BALDRAME, EM MADEIRA SERRADA, E=25 MM, 4 UTILIZAÇÕES. AF_01/2024</v>
      </c>
      <c r="E26" s="81"/>
      <c r="F26" s="81"/>
      <c r="G26" s="81"/>
      <c r="H26" s="81"/>
      <c r="I26" s="81"/>
      <c r="J26" s="81"/>
      <c r="K26" s="81"/>
      <c r="L26" s="81">
        <f>N26</f>
        <v>630.1</v>
      </c>
      <c r="M26" s="70" t="str">
        <f>'EAP FINAL'!E35</f>
        <v>m²</v>
      </c>
      <c r="N26" s="77">
        <f>'EAP FINAL'!F35</f>
        <v>630.1</v>
      </c>
    </row>
    <row r="27" spans="1:14" ht="39.6">
      <c r="A27" s="66" t="str">
        <f>'EAP FINAL'!A36</f>
        <v xml:space="preserve"> 4.6 </v>
      </c>
      <c r="B27" s="70" t="str">
        <f>'EAP FINAL'!B36</f>
        <v xml:space="preserve"> 92761 </v>
      </c>
      <c r="C27" s="70" t="str">
        <f>'EAP FINAL'!C36</f>
        <v>SINAPI</v>
      </c>
      <c r="D27" s="66" t="str">
        <f>'EAP FINAL'!D36</f>
        <v>ARMAÇÃO DE PILAR OU VIGA DE ESTRUTURA CONVENCIONAL DE CONCRETO ARMADO UTILIZANDO AÇO CA-50 DE 8,0 MM - MONTAGEM. AF_06/2022</v>
      </c>
      <c r="E27" s="81"/>
      <c r="F27" s="81"/>
      <c r="G27" s="81"/>
      <c r="H27" s="81">
        <f t="shared" ref="H27:H28" si="1">N27</f>
        <v>1432.5</v>
      </c>
      <c r="I27" s="81"/>
      <c r="J27" s="81"/>
      <c r="K27" s="81"/>
      <c r="L27" s="81"/>
      <c r="M27" s="70" t="str">
        <f>'EAP FINAL'!E36</f>
        <v>KG</v>
      </c>
      <c r="N27" s="77">
        <f>'EAP FINAL'!F36</f>
        <v>1432.5</v>
      </c>
    </row>
    <row r="28" spans="1:14" ht="39.6">
      <c r="A28" s="66" t="str">
        <f>'EAP FINAL'!A37</f>
        <v xml:space="preserve"> 4.7 </v>
      </c>
      <c r="B28" s="70" t="str">
        <f>'EAP FINAL'!B37</f>
        <v xml:space="preserve"> 92759 </v>
      </c>
      <c r="C28" s="70" t="str">
        <f>'EAP FINAL'!C37</f>
        <v>SINAPI</v>
      </c>
      <c r="D28" s="66" t="str">
        <f>'EAP FINAL'!D37</f>
        <v>ARMAÇÃO DE PILAR OU VIGA DE ESTRUTURA CONVENCIONAL DE CONCRETO ARMADO UTILIZANDO AÇO CA-60 DE 5,0 MM - MONTAGEM. AF_06/2022</v>
      </c>
      <c r="E28" s="81"/>
      <c r="F28" s="81"/>
      <c r="G28" s="81"/>
      <c r="H28" s="81">
        <f t="shared" si="1"/>
        <v>683</v>
      </c>
      <c r="I28" s="81"/>
      <c r="J28" s="81"/>
      <c r="K28" s="81"/>
      <c r="L28" s="81"/>
      <c r="M28" s="70" t="str">
        <f>'EAP FINAL'!E37</f>
        <v>KG</v>
      </c>
      <c r="N28" s="77">
        <f>'EAP FINAL'!F37</f>
        <v>683</v>
      </c>
    </row>
    <row r="29" spans="1:14" ht="26.4">
      <c r="A29" s="66" t="str">
        <f>'EAP FINAL'!A38</f>
        <v xml:space="preserve"> 4.8 </v>
      </c>
      <c r="B29" s="70" t="str">
        <f>'EAP FINAL'!B38</f>
        <v xml:space="preserve"> 050771 </v>
      </c>
      <c r="C29" s="70" t="str">
        <f>'EAP FINAL'!C38</f>
        <v>SEDOP</v>
      </c>
      <c r="D29" s="66" t="str">
        <f>'EAP FINAL'!D38</f>
        <v>Laje pré-moldada treliçada e=16cm (Incl. capeamento) - unidirecional</v>
      </c>
      <c r="E29" s="81"/>
      <c r="F29" s="81"/>
      <c r="G29" s="81"/>
      <c r="H29" s="81"/>
      <c r="I29" s="81"/>
      <c r="J29" s="81"/>
      <c r="K29" s="81"/>
      <c r="L29" s="81">
        <f>N29</f>
        <v>1346.05</v>
      </c>
      <c r="M29" s="70" t="str">
        <f>'EAP FINAL'!E38</f>
        <v>m²</v>
      </c>
      <c r="N29" s="77">
        <f>'EAP FINAL'!F38</f>
        <v>1346.05</v>
      </c>
    </row>
    <row r="30" spans="1:14" ht="66">
      <c r="A30" s="66" t="str">
        <f>'EAP FINAL'!A39</f>
        <v xml:space="preserve"> 4.9 </v>
      </c>
      <c r="B30" s="70" t="str">
        <f>'EAP FINAL'!B39</f>
        <v xml:space="preserve"> 105539 </v>
      </c>
      <c r="C30" s="70" t="str">
        <f>'EAP FINAL'!C39</f>
        <v>SINAPI</v>
      </c>
      <c r="D30" s="66" t="str">
        <f>'EAP FINAL'!D39</f>
        <v>CONCRETAGEM DE EDIFICAÇÕES (PAREDES E LAJES) FEITAS COM SISTEMA DE FÔRMAS MANUSEÁVEIS, COM CONCRETO USINADO AUTOADENSÁVEL REFORÇADO COM FIBRAS DE POLIPROPILENO, FCK 25 MPA - LANÇAMENTO E ACABAMENTO. AF_09/2024</v>
      </c>
      <c r="E30" s="81"/>
      <c r="F30" s="81"/>
      <c r="G30" s="81"/>
      <c r="H30" s="81"/>
      <c r="I30" s="81"/>
      <c r="J30" s="81"/>
      <c r="K30" s="81">
        <f>N30</f>
        <v>49.1</v>
      </c>
      <c r="L30" s="81"/>
      <c r="M30" s="70" t="str">
        <f>'EAP FINAL'!E39</f>
        <v>m³</v>
      </c>
      <c r="N30" s="77">
        <f>'EAP FINAL'!F39</f>
        <v>49.1</v>
      </c>
    </row>
    <row r="31" spans="1:14" ht="39.6">
      <c r="A31" s="66" t="str">
        <f>'EAP FINAL'!A40</f>
        <v xml:space="preserve"> 4.10 </v>
      </c>
      <c r="B31" s="70" t="str">
        <f>'EAP FINAL'!B40</f>
        <v xml:space="preserve"> 96536 </v>
      </c>
      <c r="C31" s="70" t="str">
        <f>'EAP FINAL'!C40</f>
        <v>SINAPI</v>
      </c>
      <c r="D31" s="66" t="str">
        <f>'EAP FINAL'!D40</f>
        <v>FABRICAÇÃO, MONTAGEM E DESMONTAGEM DE FÔRMA PARA VIGA BALDRAME, EM MADEIRA SERRADA, E=25 MM, 4 UTILIZAÇÕES. AF_01/2024</v>
      </c>
      <c r="E31" s="81"/>
      <c r="F31" s="81"/>
      <c r="G31" s="81"/>
      <c r="H31" s="81"/>
      <c r="I31" s="81"/>
      <c r="J31" s="81"/>
      <c r="K31" s="81"/>
      <c r="L31" s="81">
        <f>N31</f>
        <v>48.2</v>
      </c>
      <c r="M31" s="70" t="str">
        <f>'EAP FINAL'!E40</f>
        <v>m²</v>
      </c>
      <c r="N31" s="77">
        <f>'EAP FINAL'!F40</f>
        <v>48.2</v>
      </c>
    </row>
    <row r="32" spans="1:14" ht="39.6">
      <c r="A32" s="66" t="str">
        <f>'EAP FINAL'!A41</f>
        <v xml:space="preserve"> 4.11 </v>
      </c>
      <c r="B32" s="70" t="str">
        <f>'EAP FINAL'!B41</f>
        <v xml:space="preserve"> 101792 </v>
      </c>
      <c r="C32" s="70" t="str">
        <f>'EAP FINAL'!C41</f>
        <v>SINAPI</v>
      </c>
      <c r="D32" s="66" t="str">
        <f>'EAP FINAL'!D41</f>
        <v>ESCORAMENTO DE FÔRMAS DE LAJE EM MADEIRA NÃO APARELHADA, PÉ-DIREITO SIMPLES, INCLUSO TRAVAMENTO, 4 UTILIZAÇÕES. AF_09/2020</v>
      </c>
      <c r="E32" s="81"/>
      <c r="F32" s="81"/>
      <c r="G32" s="81"/>
      <c r="H32" s="81"/>
      <c r="I32" s="81"/>
      <c r="J32" s="81"/>
      <c r="K32" s="81">
        <f>N32</f>
        <v>368.5</v>
      </c>
      <c r="L32" s="81"/>
      <c r="M32" s="70" t="str">
        <f>'EAP FINAL'!E41</f>
        <v>m³</v>
      </c>
      <c r="N32" s="77">
        <f>'EAP FINAL'!F41</f>
        <v>368.5</v>
      </c>
    </row>
    <row r="33" spans="1:14" ht="39.6">
      <c r="A33" s="66" t="str">
        <f>'EAP FINAL'!A42</f>
        <v xml:space="preserve"> 4.12 </v>
      </c>
      <c r="B33" s="70" t="str">
        <f>'EAP FINAL'!B42</f>
        <v xml:space="preserve"> 92917 </v>
      </c>
      <c r="C33" s="70" t="str">
        <f>'EAP FINAL'!C42</f>
        <v>SINAPI</v>
      </c>
      <c r="D33" s="66" t="str">
        <f>'EAP FINAL'!D42</f>
        <v>ARMAÇÃO DE ESTRUTURAS DIVERSAS DE CONCRETO ARMADO, EXCETO VIGAS, PILARES, LAJES E FUNDAÇÕES, UTILIZANDO AÇO CA-50 DE 8,0 MM - MONTAGEM. AF_06/2022</v>
      </c>
      <c r="E33" s="81"/>
      <c r="F33" s="81"/>
      <c r="G33" s="81"/>
      <c r="H33" s="81">
        <f>N33</f>
        <v>211</v>
      </c>
      <c r="I33" s="81"/>
      <c r="J33" s="81"/>
      <c r="K33" s="81"/>
      <c r="L33" s="81"/>
      <c r="M33" s="70" t="str">
        <f>'EAP FINAL'!E42</f>
        <v>KG</v>
      </c>
      <c r="N33" s="77">
        <f>'EAP FINAL'!F42</f>
        <v>211</v>
      </c>
    </row>
    <row r="34" spans="1:14" ht="39.6">
      <c r="A34" s="66" t="str">
        <f>'EAP FINAL'!A43</f>
        <v xml:space="preserve"> 4.13 </v>
      </c>
      <c r="B34" s="70" t="str">
        <f>'EAP FINAL'!B43</f>
        <v xml:space="preserve"> 92768 </v>
      </c>
      <c r="C34" s="70" t="str">
        <f>'EAP FINAL'!C43</f>
        <v>SINAPI</v>
      </c>
      <c r="D34" s="66" t="str">
        <f>'EAP FINAL'!D43</f>
        <v>ARMAÇÃO DE LAJE DE ESTRUTURA CONVENCIONAL DE CONCRETO ARMADO UTILIZANDO AÇO CA-60 DE 5,0 MM - MONTAGEM. AF_06/2022</v>
      </c>
      <c r="E34" s="81"/>
      <c r="F34" s="81"/>
      <c r="G34" s="81"/>
      <c r="H34" s="81">
        <f>N34</f>
        <v>53.5</v>
      </c>
      <c r="I34" s="81"/>
      <c r="J34" s="81"/>
      <c r="K34" s="81"/>
      <c r="L34" s="81"/>
      <c r="M34" s="70" t="str">
        <f>'EAP FINAL'!E43</f>
        <v>KG</v>
      </c>
      <c r="N34" s="77">
        <f>'EAP FINAL'!F43</f>
        <v>53.5</v>
      </c>
    </row>
    <row r="35" spans="1:14" ht="39.6">
      <c r="A35" s="66" t="str">
        <f>'EAP FINAL'!A44</f>
        <v xml:space="preserve"> 4.14 </v>
      </c>
      <c r="B35" s="70" t="str">
        <f>'EAP FINAL'!B44</f>
        <v xml:space="preserve"> 90279 </v>
      </c>
      <c r="C35" s="70" t="str">
        <f>'EAP FINAL'!C44</f>
        <v>SINAPI</v>
      </c>
      <c r="D35" s="66" t="str">
        <f>'EAP FINAL'!D44</f>
        <v>GRAUTE FGK=20 MPA; TRAÇO 1:0,04:1,8:2,1 (EM MASSA SECA DE CIMENTO/ CAL/ AREIA GROSSA/ BRITA 0) - PREPARO MECÂNICO COM BETONEIRA 400 L. AF_09/2021</v>
      </c>
      <c r="E35" s="81"/>
      <c r="F35" s="81"/>
      <c r="G35" s="81"/>
      <c r="H35" s="81"/>
      <c r="I35" s="81"/>
      <c r="J35" s="81"/>
      <c r="K35" s="81">
        <f>N35</f>
        <v>69.25</v>
      </c>
      <c r="L35" s="81"/>
      <c r="M35" s="70" t="str">
        <f>'EAP FINAL'!E44</f>
        <v>m³</v>
      </c>
      <c r="N35" s="77">
        <f>'EAP FINAL'!F44</f>
        <v>69.25</v>
      </c>
    </row>
    <row r="36" spans="1:14" ht="39.6">
      <c r="A36" s="66" t="str">
        <f>'EAP FINAL'!A45</f>
        <v xml:space="preserve"> 4.15 </v>
      </c>
      <c r="B36" s="70" t="str">
        <f>'EAP FINAL'!B45</f>
        <v xml:space="preserve"> 92761 </v>
      </c>
      <c r="C36" s="70" t="str">
        <f>'EAP FINAL'!C45</f>
        <v>SINAPI</v>
      </c>
      <c r="D36" s="66" t="str">
        <f>'EAP FINAL'!D45</f>
        <v>ARMAÇÃO DE PILAR OU VIGA DE ESTRUTURA CONVENCIONAL DE CONCRETO ARMADO UTILIZANDO AÇO CA-50 DE 8,0 MM - MONTAGEM. AF_06/2022</v>
      </c>
      <c r="E36" s="81"/>
      <c r="F36" s="81"/>
      <c r="G36" s="81"/>
      <c r="H36" s="81">
        <f>N36</f>
        <v>4247.3</v>
      </c>
      <c r="I36" s="81"/>
      <c r="J36" s="81"/>
      <c r="K36" s="81"/>
      <c r="L36" s="81"/>
      <c r="M36" s="70" t="str">
        <f>'EAP FINAL'!E45</f>
        <v>KG</v>
      </c>
      <c r="N36" s="77">
        <f>'EAP FINAL'!F45</f>
        <v>4247.3</v>
      </c>
    </row>
    <row r="37" spans="1:14" ht="39.6">
      <c r="A37" s="66" t="str">
        <f>'EAP FINAL'!A46</f>
        <v xml:space="preserve"> 4.16 </v>
      </c>
      <c r="B37" s="70" t="str">
        <f>'EAP FINAL'!B46</f>
        <v xml:space="preserve"> 92762 </v>
      </c>
      <c r="C37" s="70" t="str">
        <f>'EAP FINAL'!C46</f>
        <v>SINAPI</v>
      </c>
      <c r="D37" s="66" t="str">
        <f>'EAP FINAL'!D46</f>
        <v>ARMAÇÃO DE PILAR OU VIGA DE ESTRUTURA CONVENCIONAL DE CONCRETO ARMADO UTILIZANDO AÇO CA-50 DE 10,0 MM - MONTAGEM. AF_06/2022</v>
      </c>
      <c r="E37" s="81"/>
      <c r="F37" s="81"/>
      <c r="G37" s="81"/>
      <c r="H37" s="81">
        <f t="shared" ref="H37:H38" si="2">N37</f>
        <v>254</v>
      </c>
      <c r="I37" s="81"/>
      <c r="J37" s="81"/>
      <c r="K37" s="81"/>
      <c r="L37" s="81"/>
      <c r="M37" s="70" t="str">
        <f>'EAP FINAL'!E46</f>
        <v>KG</v>
      </c>
      <c r="N37" s="77">
        <f>'EAP FINAL'!F46</f>
        <v>254</v>
      </c>
    </row>
    <row r="38" spans="1:14" ht="39.6">
      <c r="A38" s="66" t="str">
        <f>'EAP FINAL'!A47</f>
        <v xml:space="preserve"> 4.17 </v>
      </c>
      <c r="B38" s="70" t="str">
        <f>'EAP FINAL'!B47</f>
        <v xml:space="preserve"> 92916 </v>
      </c>
      <c r="C38" s="70" t="str">
        <f>'EAP FINAL'!C47</f>
        <v>SINAPI</v>
      </c>
      <c r="D38" s="66" t="str">
        <f>'EAP FINAL'!D47</f>
        <v>ARMAÇÃO DE ESTRUTURAS DIVERSAS DE CONCRETO ARMADO, EXCETO VIGAS, PILARES, LAJES E FUNDAÇÕES, UTILIZANDO AÇO CA-50 DE 6,3 MM - MONTAGEM. AF_06/2022</v>
      </c>
      <c r="E38" s="81"/>
      <c r="F38" s="81"/>
      <c r="G38" s="81"/>
      <c r="H38" s="81">
        <f t="shared" si="2"/>
        <v>26.35</v>
      </c>
      <c r="I38" s="81"/>
      <c r="J38" s="81"/>
      <c r="K38" s="81"/>
      <c r="L38" s="81"/>
      <c r="M38" s="70" t="str">
        <f>'EAP FINAL'!E47</f>
        <v>KG</v>
      </c>
      <c r="N38" s="77">
        <f>'EAP FINAL'!F47</f>
        <v>26.35</v>
      </c>
    </row>
    <row r="39" spans="1:14" ht="13.8">
      <c r="A39" s="66" t="str">
        <f>'EAP FINAL'!A48</f>
        <v xml:space="preserve"> 4.18 </v>
      </c>
      <c r="B39" s="70" t="str">
        <f>'EAP FINAL'!B48</f>
        <v xml:space="preserve"> PMBB 28 </v>
      </c>
      <c r="C39" s="70" t="str">
        <f>'EAP FINAL'!C48</f>
        <v>Próprio</v>
      </c>
      <c r="D39" s="66" t="str">
        <f>'EAP FINAL'!D48</f>
        <v>ESCADA METALICA</v>
      </c>
      <c r="E39" s="81"/>
      <c r="F39" s="81"/>
      <c r="G39" s="81"/>
      <c r="H39" s="81">
        <f>N39</f>
        <v>5</v>
      </c>
      <c r="I39" s="81"/>
      <c r="J39" s="81"/>
      <c r="K39" s="81"/>
      <c r="L39" s="81"/>
      <c r="M39" s="70" t="str">
        <f>'EAP FINAL'!E48</f>
        <v>un</v>
      </c>
      <c r="N39" s="77">
        <f>'EAP FINAL'!F48</f>
        <v>5</v>
      </c>
    </row>
    <row r="40" spans="1:14" ht="13.8">
      <c r="A40" s="57" t="str">
        <f>'EAP FINAL'!A49</f>
        <v xml:space="preserve"> 5 </v>
      </c>
      <c r="B40" s="57"/>
      <c r="C40" s="57"/>
      <c r="D40" s="57" t="str">
        <f>'EAP FINAL'!D49</f>
        <v>PAREDES E PAINÉIS</v>
      </c>
      <c r="E40" s="79"/>
      <c r="F40" s="79"/>
      <c r="G40" s="79"/>
      <c r="H40" s="79"/>
      <c r="I40" s="79"/>
      <c r="J40" s="79"/>
      <c r="K40" s="79"/>
      <c r="L40" s="79"/>
      <c r="M40" s="80">
        <f>'EAP FINAL'!E49</f>
        <v>0</v>
      </c>
      <c r="N40" s="76">
        <f>'EAP FINAL'!F49</f>
        <v>1</v>
      </c>
    </row>
    <row r="41" spans="1:14" ht="13.8">
      <c r="A41" s="102" t="str">
        <f>'EAP FINAL'!A50</f>
        <v xml:space="preserve"> 5.1 </v>
      </c>
      <c r="B41" s="103"/>
      <c r="C41" s="103"/>
      <c r="D41" s="102" t="str">
        <f>'EAP FINAL'!D50</f>
        <v>Alvenaria e Fechamentos</v>
      </c>
      <c r="E41" s="101"/>
      <c r="F41" s="101"/>
      <c r="G41" s="101"/>
      <c r="H41" s="101"/>
      <c r="I41" s="101"/>
      <c r="J41" s="101"/>
      <c r="K41" s="101"/>
      <c r="L41" s="101"/>
      <c r="M41" s="103">
        <f>'EAP FINAL'!E50</f>
        <v>0</v>
      </c>
      <c r="N41" s="101">
        <f>'EAP FINAL'!F50</f>
        <v>1</v>
      </c>
    </row>
    <row r="42" spans="1:14" ht="39.6">
      <c r="A42" s="66" t="str">
        <f>'EAP FINAL'!A51</f>
        <v xml:space="preserve"> 5.1.1 </v>
      </c>
      <c r="B42" s="70" t="str">
        <f>'EAP FINAL'!B51</f>
        <v xml:space="preserve"> 89453 </v>
      </c>
      <c r="C42" s="70" t="str">
        <f>'EAP FINAL'!C51</f>
        <v>SINAPI</v>
      </c>
      <c r="D42" s="66" t="str">
        <f>'EAP FINAL'!D51</f>
        <v>ALVENARIA DE BLOCOS DE CONCRETO ESTRUTURAL 14X19X39 CM (ESPESSURA 14 CM), FBK = 4,5 MPA, UTILIZANDO PALHETA. AF_10/2022</v>
      </c>
      <c r="E42" s="81"/>
      <c r="F42" s="81"/>
      <c r="G42" s="81"/>
      <c r="H42" s="81"/>
      <c r="I42" s="81"/>
      <c r="J42" s="81"/>
      <c r="K42" s="81"/>
      <c r="L42" s="81">
        <f>N42</f>
        <v>6185.65</v>
      </c>
      <c r="M42" s="70" t="str">
        <f>'EAP FINAL'!E51</f>
        <v>m²</v>
      </c>
      <c r="N42" s="77">
        <f>'EAP FINAL'!F51</f>
        <v>6185.65</v>
      </c>
    </row>
    <row r="43" spans="1:14" ht="13.8">
      <c r="A43" s="102" t="str">
        <f>'EAP FINAL'!A52</f>
        <v xml:space="preserve"> 5.2 </v>
      </c>
      <c r="B43" s="103"/>
      <c r="C43" s="103"/>
      <c r="D43" s="102" t="str">
        <f>'EAP FINAL'!D52</f>
        <v>Esquadrias Metálicas</v>
      </c>
      <c r="E43" s="101"/>
      <c r="F43" s="101"/>
      <c r="G43" s="101"/>
      <c r="H43" s="101"/>
      <c r="I43" s="101"/>
      <c r="J43" s="101"/>
      <c r="K43" s="101"/>
      <c r="L43" s="101"/>
      <c r="M43" s="103">
        <f>'EAP FINAL'!E52</f>
        <v>0</v>
      </c>
      <c r="N43" s="101">
        <f>'EAP FINAL'!F52</f>
        <v>1</v>
      </c>
    </row>
    <row r="44" spans="1:14" ht="92.4">
      <c r="A44" s="66" t="str">
        <f>'EAP FINAL'!A53</f>
        <v xml:space="preserve"> 5.2.1 </v>
      </c>
      <c r="B44" s="70" t="str">
        <f>'EAP FINAL'!B53</f>
        <v xml:space="preserve"> 94570 </v>
      </c>
      <c r="C44" s="70" t="str">
        <f>'EAP FINAL'!C53</f>
        <v>SINAPI</v>
      </c>
      <c r="D44" s="66" t="str">
        <f>'EAP FINAL'!D53</f>
        <v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v>
      </c>
      <c r="E44" s="81"/>
      <c r="F44" s="81"/>
      <c r="G44" s="81"/>
      <c r="H44" s="81"/>
      <c r="I44" s="81"/>
      <c r="J44" s="81"/>
      <c r="K44" s="81"/>
      <c r="L44" s="81">
        <f>N44</f>
        <v>288</v>
      </c>
      <c r="M44" s="70" t="str">
        <f>'EAP FINAL'!E53</f>
        <v>m²</v>
      </c>
      <c r="N44" s="77">
        <f>'EAP FINAL'!F53</f>
        <v>288</v>
      </c>
    </row>
    <row r="45" spans="1:14" ht="52.8">
      <c r="A45" s="66" t="str">
        <f>'EAP FINAL'!A54</f>
        <v xml:space="preserve"> 5.2.2 </v>
      </c>
      <c r="B45" s="70" t="str">
        <f>'EAP FINAL'!B54</f>
        <v xml:space="preserve"> 91307 </v>
      </c>
      <c r="C45" s="70" t="str">
        <f>'EAP FINAL'!C54</f>
        <v>SINAPI</v>
      </c>
      <c r="D45" s="66" t="str">
        <f>'EAP FINAL'!D54</f>
        <v>FECHADURA DE EMBUTIR PARA PORTAS INTERNAS, COMPLETA, ACABAMENTO PADRÃO POPULAR, COM EXECUÇÃO DE FURO - FORNECIMENTO E INSTALAÇÃO. AF_12/2019</v>
      </c>
      <c r="E45" s="81"/>
      <c r="F45" s="81"/>
      <c r="G45" s="81"/>
      <c r="H45" s="81">
        <f>N45</f>
        <v>160</v>
      </c>
      <c r="I45" s="81"/>
      <c r="J45" s="81"/>
      <c r="K45" s="81"/>
      <c r="L45" s="81"/>
      <c r="M45" s="70" t="str">
        <f>'EAP FINAL'!E54</f>
        <v>UN</v>
      </c>
      <c r="N45" s="77">
        <f>'EAP FINAL'!F54</f>
        <v>160</v>
      </c>
    </row>
    <row r="46" spans="1:14" ht="13.8">
      <c r="A46" s="66" t="str">
        <f>'EAP FINAL'!A55</f>
        <v xml:space="preserve"> 5.2.3 </v>
      </c>
      <c r="B46" s="70" t="str">
        <f>'EAP FINAL'!B55</f>
        <v xml:space="preserve"> 090620 </v>
      </c>
      <c r="C46" s="70" t="str">
        <f>'EAP FINAL'!C55</f>
        <v>SEDOP</v>
      </c>
      <c r="D46" s="66" t="str">
        <f>'EAP FINAL'!D55</f>
        <v>Portão de ferro 7/8" c/ ferragens (incl. pint. anti-corrosiva)</v>
      </c>
      <c r="E46" s="81"/>
      <c r="F46" s="81"/>
      <c r="G46" s="81"/>
      <c r="H46" s="81"/>
      <c r="I46" s="81"/>
      <c r="J46" s="81"/>
      <c r="K46" s="81"/>
      <c r="L46" s="81">
        <f>N46</f>
        <v>24</v>
      </c>
      <c r="M46" s="70" t="str">
        <f>'EAP FINAL'!E55</f>
        <v>m²</v>
      </c>
      <c r="N46" s="77">
        <f>'EAP FINAL'!F55</f>
        <v>24</v>
      </c>
    </row>
    <row r="47" spans="1:14" ht="13.8">
      <c r="A47" s="66" t="str">
        <f>'EAP FINAL'!A56</f>
        <v xml:space="preserve"> 5.2.4 </v>
      </c>
      <c r="B47" s="70" t="str">
        <f>'EAP FINAL'!B56</f>
        <v xml:space="preserve"> 241470 </v>
      </c>
      <c r="C47" s="70" t="str">
        <f>'EAP FINAL'!C56</f>
        <v>SEDOP</v>
      </c>
      <c r="D47" s="66" t="str">
        <f>'EAP FINAL'!D56</f>
        <v>Guarda-corpo em tubo de aço galvanizado 1 1/2"</v>
      </c>
      <c r="E47" s="81"/>
      <c r="F47" s="81"/>
      <c r="G47" s="81"/>
      <c r="H47" s="81"/>
      <c r="I47" s="81"/>
      <c r="J47" s="81"/>
      <c r="K47" s="81"/>
      <c r="L47" s="81">
        <f t="shared" ref="L47:L48" si="3">N47</f>
        <v>67.95</v>
      </c>
      <c r="M47" s="70" t="str">
        <f>'EAP FINAL'!E56</f>
        <v>m²</v>
      </c>
      <c r="N47" s="77">
        <f>'EAP FINAL'!F56</f>
        <v>67.95</v>
      </c>
    </row>
    <row r="48" spans="1:14" ht="39.6">
      <c r="A48" s="66" t="str">
        <f>'EAP FINAL'!A57</f>
        <v xml:space="preserve"> 5.2.5 </v>
      </c>
      <c r="B48" s="70" t="str">
        <f>'EAP FINAL'!B57</f>
        <v xml:space="preserve"> 91338 </v>
      </c>
      <c r="C48" s="70" t="str">
        <f>'EAP FINAL'!C57</f>
        <v>SINAPI</v>
      </c>
      <c r="D48" s="66" t="str">
        <f>'EAP FINAL'!D57</f>
        <v>PORTA DE ALUMÍNIO DE ABRIR COM LAMBRI, COM GUARNIÇÃO, FIXAÇÃO COM PARAFUSOS - FORNECIMENTO E INSTALAÇÃO. AF_12/2019</v>
      </c>
      <c r="E48" s="81"/>
      <c r="F48" s="81"/>
      <c r="G48" s="81"/>
      <c r="H48" s="81"/>
      <c r="I48" s="81"/>
      <c r="J48" s="81"/>
      <c r="K48" s="81"/>
      <c r="L48" s="81">
        <f t="shared" si="3"/>
        <v>74.2</v>
      </c>
      <c r="M48" s="70" t="str">
        <f>'EAP FINAL'!E57</f>
        <v>m²</v>
      </c>
      <c r="N48" s="77">
        <f>'EAP FINAL'!F57</f>
        <v>74.2</v>
      </c>
    </row>
    <row r="49" spans="1:14" ht="13.8">
      <c r="A49" s="102" t="str">
        <f>'EAP FINAL'!A59</f>
        <v xml:space="preserve"> 5.3 </v>
      </c>
      <c r="B49" s="103"/>
      <c r="C49" s="103"/>
      <c r="D49" s="102" t="str">
        <f>'EAP FINAL'!D59</f>
        <v>esquadrias de madeira</v>
      </c>
      <c r="E49" s="101"/>
      <c r="F49" s="101"/>
      <c r="G49" s="101"/>
      <c r="H49" s="101"/>
      <c r="I49" s="101"/>
      <c r="J49" s="101"/>
      <c r="K49" s="101"/>
      <c r="L49" s="101"/>
      <c r="M49" s="103">
        <f>'EAP FINAL'!E59</f>
        <v>0</v>
      </c>
      <c r="N49" s="101">
        <f>'EAP FINAL'!F59</f>
        <v>1</v>
      </c>
    </row>
    <row r="50" spans="1:14" ht="66">
      <c r="A50" s="66" t="str">
        <f>'EAP FINAL'!A60</f>
        <v xml:space="preserve"> 5.3.1 </v>
      </c>
      <c r="B50" s="70" t="str">
        <f>'EAP FINAL'!B60</f>
        <v xml:space="preserve"> 91331 </v>
      </c>
      <c r="C50" s="70" t="str">
        <f>'EAP FINAL'!C60</f>
        <v>SINAPI</v>
      </c>
      <c r="D50" s="66" t="str">
        <f>'EAP FINAL'!D60</f>
        <v>KIT DE PORTA DE MADEIRA FRISADA, SEMI-OCA (LEVE OU MÉDIA), PADRÃO POPULAR, 70X210CM, ESPESSURA DE 3CM, ITENS INCLUSOS: DOBRADIÇAS, MONTAGEM E INSTALAÇÃO DO BATENTE, SEM FECHADURA - FORNECIMENTO E INSTALAÇÃO. AF_12/2019</v>
      </c>
      <c r="E50" s="81"/>
      <c r="F50" s="81"/>
      <c r="G50" s="81"/>
      <c r="H50" s="81">
        <f>N50</f>
        <v>114</v>
      </c>
      <c r="I50" s="81"/>
      <c r="J50" s="81"/>
      <c r="K50" s="81"/>
      <c r="L50" s="81"/>
      <c r="M50" s="70" t="str">
        <f>'EAP FINAL'!E60</f>
        <v>UN</v>
      </c>
      <c r="N50" s="77">
        <f>'EAP FINAL'!F60</f>
        <v>114</v>
      </c>
    </row>
    <row r="51" spans="1:14" ht="26.4">
      <c r="A51" s="66" t="str">
        <f>'EAP FINAL'!A61</f>
        <v xml:space="preserve"> 5.3.2 </v>
      </c>
      <c r="B51" s="70" t="str">
        <f>'EAP FINAL'!B61</f>
        <v xml:space="preserve"> 105028 </v>
      </c>
      <c r="C51" s="70" t="str">
        <f>'EAP FINAL'!C61</f>
        <v>SINAPI</v>
      </c>
      <c r="D51" s="66" t="str">
        <f>'EAP FINAL'!D61</f>
        <v>CONTRAVERGA PRÉ-MOLDADA, ESPESSURA DE *10* CM. AF_03/2024</v>
      </c>
      <c r="E51" s="81">
        <f>N51</f>
        <v>333.35</v>
      </c>
      <c r="F51" s="81"/>
      <c r="G51" s="81"/>
      <c r="H51" s="81"/>
      <c r="I51" s="81"/>
      <c r="J51" s="81"/>
      <c r="K51" s="81"/>
      <c r="L51" s="81"/>
      <c r="M51" s="70" t="str">
        <f>'EAP FINAL'!E61</f>
        <v>M</v>
      </c>
      <c r="N51" s="77">
        <f>'EAP FINAL'!F61</f>
        <v>333.35</v>
      </c>
    </row>
    <row r="52" spans="1:14" ht="26.4">
      <c r="A52" s="66" t="str">
        <f>'EAP FINAL'!A62</f>
        <v xml:space="preserve"> 5.3.3 </v>
      </c>
      <c r="B52" s="70" t="str">
        <f>'EAP FINAL'!B62</f>
        <v xml:space="preserve"> 105022 </v>
      </c>
      <c r="C52" s="70" t="str">
        <f>'EAP FINAL'!C62</f>
        <v>SINAPI</v>
      </c>
      <c r="D52" s="66" t="str">
        <f>'EAP FINAL'!D62</f>
        <v>VERGA PRÉ-MOLDADA COM ATÉ 1,5 M DE VÃO, ESPESSURA DE *10* CM. AF_03/2024</v>
      </c>
      <c r="E52" s="81">
        <f>N52</f>
        <v>484.65</v>
      </c>
      <c r="F52" s="81"/>
      <c r="G52" s="81"/>
      <c r="H52" s="81"/>
      <c r="I52" s="81"/>
      <c r="J52" s="81"/>
      <c r="K52" s="81"/>
      <c r="L52" s="81"/>
      <c r="M52" s="70" t="str">
        <f>'EAP FINAL'!E62</f>
        <v>M</v>
      </c>
      <c r="N52" s="77">
        <f>'EAP FINAL'!F62</f>
        <v>484.65</v>
      </c>
    </row>
    <row r="53" spans="1:14" ht="13.8">
      <c r="A53" s="66" t="str">
        <f>'EAP FINAL'!A63</f>
        <v xml:space="preserve"> 5.3.4 </v>
      </c>
      <c r="B53" s="70" t="str">
        <f>'EAP FINAL'!B63</f>
        <v xml:space="preserve"> 090062 </v>
      </c>
      <c r="C53" s="70" t="str">
        <f>'EAP FINAL'!C63</f>
        <v>SEDOP</v>
      </c>
      <c r="D53" s="66" t="str">
        <f>'EAP FINAL'!D63</f>
        <v>Porta mad. compens. c/ caix. aduela e alizar</v>
      </c>
      <c r="E53" s="81"/>
      <c r="F53" s="81"/>
      <c r="G53" s="81"/>
      <c r="H53" s="81"/>
      <c r="I53" s="81"/>
      <c r="J53" s="81"/>
      <c r="K53" s="81"/>
      <c r="L53" s="81">
        <f>N53</f>
        <v>12.6</v>
      </c>
      <c r="M53" s="70" t="str">
        <f>'EAP FINAL'!E63</f>
        <v>m²</v>
      </c>
      <c r="N53" s="77">
        <f>'EAP FINAL'!F63</f>
        <v>12.6</v>
      </c>
    </row>
    <row r="54" spans="1:14" ht="13.8">
      <c r="A54" s="57" t="str">
        <f>'EAP FINAL'!A64</f>
        <v xml:space="preserve"> 6 </v>
      </c>
      <c r="B54" s="57"/>
      <c r="C54" s="57"/>
      <c r="D54" s="57" t="str">
        <f>'EAP FINAL'!D64</f>
        <v>COBERTURA E PROTEÇÕES</v>
      </c>
      <c r="E54" s="79"/>
      <c r="F54" s="79"/>
      <c r="G54" s="79"/>
      <c r="H54" s="79"/>
      <c r="I54" s="79"/>
      <c r="J54" s="79"/>
      <c r="K54" s="79"/>
      <c r="L54" s="79"/>
      <c r="M54" s="80">
        <f>'EAP FINAL'!E64</f>
        <v>0</v>
      </c>
      <c r="N54" s="76">
        <f>'EAP FINAL'!F64</f>
        <v>1</v>
      </c>
    </row>
    <row r="55" spans="1:14" ht="13.8">
      <c r="A55" s="102" t="str">
        <f>'EAP FINAL'!A65</f>
        <v xml:space="preserve"> 6.1 </v>
      </c>
      <c r="B55" s="103"/>
      <c r="C55" s="103"/>
      <c r="D55" s="102" t="str">
        <f>'EAP FINAL'!D65</f>
        <v>Telhados</v>
      </c>
      <c r="E55" s="101"/>
      <c r="F55" s="101"/>
      <c r="G55" s="101"/>
      <c r="H55" s="101"/>
      <c r="I55" s="101"/>
      <c r="J55" s="101"/>
      <c r="K55" s="101"/>
      <c r="L55" s="101"/>
      <c r="M55" s="103">
        <f>'EAP FINAL'!E65</f>
        <v>0</v>
      </c>
      <c r="N55" s="101">
        <f>'EAP FINAL'!F65</f>
        <v>1</v>
      </c>
    </row>
    <row r="56" spans="1:14" ht="52.8">
      <c r="A56" s="66" t="str">
        <f>'EAP FINAL'!A66</f>
        <v xml:space="preserve"> 6.1.1 </v>
      </c>
      <c r="B56" s="70" t="str">
        <f>'EAP FINAL'!B66</f>
        <v xml:space="preserve"> 92543 </v>
      </c>
      <c r="C56" s="70" t="str">
        <f>'EAP FINAL'!C66</f>
        <v>SINAPI</v>
      </c>
      <c r="D56" s="66" t="str">
        <f>'EAP FINAL'!D66</f>
        <v>TRAMA DE MADEIRA COMPOSTA POR TERÇAS PARA TELHADOS DE ATÉ 2 ÁGUAS PARA TELHA ONDULADA DE FIBROCIMENTO, METÁLICA, PLÁSTICA OU TERMOACÚSTICA, INCLUSO TRANSPORTE VERTICAL. AF_07/2019</v>
      </c>
      <c r="E56" s="81"/>
      <c r="F56" s="81"/>
      <c r="G56" s="81"/>
      <c r="H56" s="81"/>
      <c r="I56" s="81"/>
      <c r="J56" s="81"/>
      <c r="K56" s="81"/>
      <c r="L56" s="81">
        <f>N56</f>
        <v>1376.45</v>
      </c>
      <c r="M56" s="70" t="str">
        <f>'EAP FINAL'!E66</f>
        <v>m²</v>
      </c>
      <c r="N56" s="77">
        <f>'EAP FINAL'!F66</f>
        <v>1376.45</v>
      </c>
    </row>
    <row r="57" spans="1:14" ht="13.8">
      <c r="A57" s="66" t="str">
        <f>'EAP FINAL'!A67</f>
        <v xml:space="preserve"> 6.1.2 </v>
      </c>
      <c r="B57" s="70" t="str">
        <f>'EAP FINAL'!B67</f>
        <v xml:space="preserve"> 070029 </v>
      </c>
      <c r="C57" s="70" t="str">
        <f>'EAP FINAL'!C67</f>
        <v>SEDOP</v>
      </c>
      <c r="D57" s="66" t="str">
        <f>'EAP FINAL'!D67</f>
        <v>Cumeeira em fibrocimento e=6mm</v>
      </c>
      <c r="E57" s="81"/>
      <c r="F57" s="81"/>
      <c r="G57" s="81"/>
      <c r="H57" s="81"/>
      <c r="I57" s="81"/>
      <c r="J57" s="81"/>
      <c r="K57" s="81"/>
      <c r="L57" s="81"/>
      <c r="M57" s="70" t="str">
        <f>'EAP FINAL'!E67</f>
        <v>m</v>
      </c>
      <c r="N57" s="77">
        <f>'EAP FINAL'!F67</f>
        <v>79.150000000000006</v>
      </c>
    </row>
    <row r="58" spans="1:14" ht="13.8">
      <c r="A58" s="66" t="str">
        <f>'EAP FINAL'!A68</f>
        <v xml:space="preserve"> 6.1.3 </v>
      </c>
      <c r="B58" s="70" t="str">
        <f>'EAP FINAL'!B68</f>
        <v xml:space="preserve"> 071364 </v>
      </c>
      <c r="C58" s="70" t="str">
        <f>'EAP FINAL'!C68</f>
        <v>SEDOP</v>
      </c>
      <c r="D58" s="66" t="str">
        <f>'EAP FINAL'!D68</f>
        <v>Cobertura em policarbonato Incolor- Incl. estr. metálica</v>
      </c>
      <c r="E58" s="81"/>
      <c r="F58" s="81"/>
      <c r="G58" s="81"/>
      <c r="H58" s="81"/>
      <c r="I58" s="81"/>
      <c r="J58" s="81"/>
      <c r="K58" s="81"/>
      <c r="L58" s="81">
        <f>N58</f>
        <v>22.35</v>
      </c>
      <c r="M58" s="70" t="str">
        <f>'EAP FINAL'!E68</f>
        <v>m²</v>
      </c>
      <c r="N58" s="77">
        <f>'EAP FINAL'!F68</f>
        <v>22.35</v>
      </c>
    </row>
    <row r="59" spans="1:14" ht="52.8">
      <c r="A59" s="66" t="str">
        <f>'EAP FINAL'!A69</f>
        <v xml:space="preserve"> 6.1.4 </v>
      </c>
      <c r="B59" s="70" t="str">
        <f>'EAP FINAL'!B69</f>
        <v xml:space="preserve"> 92564 </v>
      </c>
      <c r="C59" s="70" t="str">
        <f>'EAP FINAL'!C69</f>
        <v>SINAPI</v>
      </c>
      <c r="D59" s="66" t="str">
        <f>'EAP FINAL'!D69</f>
        <v>FABRICAÇÃO E INSTALAÇÃO DE TESOURA INTEIRA EM MADEIRA NÃO APARELHADA, VÃO DE 12 M, PARA TELHA ONDULADA DE FIBROCIMENTO, METÁLICA, PLÁSTICA OU TERMOACÚSTICA, INCLUSO IÇAMENTO. AF_07/2019</v>
      </c>
      <c r="E59" s="81"/>
      <c r="F59" s="81"/>
      <c r="G59" s="81"/>
      <c r="H59" s="81"/>
      <c r="I59" s="81"/>
      <c r="J59" s="81"/>
      <c r="K59" s="81"/>
      <c r="L59" s="81"/>
      <c r="M59" s="70" t="str">
        <f>'EAP FINAL'!E69</f>
        <v>UN</v>
      </c>
      <c r="N59" s="77">
        <f>'EAP FINAL'!F69</f>
        <v>22</v>
      </c>
    </row>
    <row r="60" spans="1:14" ht="13.8">
      <c r="A60" s="102" t="str">
        <f>'EAP FINAL'!A71</f>
        <v xml:space="preserve"> 6.2 </v>
      </c>
      <c r="B60" s="103"/>
      <c r="C60" s="103"/>
      <c r="D60" s="102" t="str">
        <f>'EAP FINAL'!D71</f>
        <v>impermeabilizações</v>
      </c>
      <c r="E60" s="101"/>
      <c r="F60" s="101"/>
      <c r="G60" s="101"/>
      <c r="H60" s="101"/>
      <c r="I60" s="101"/>
      <c r="J60" s="101"/>
      <c r="K60" s="101"/>
      <c r="L60" s="101"/>
      <c r="M60" s="103">
        <f>'EAP FINAL'!E71</f>
        <v>0</v>
      </c>
      <c r="N60" s="101">
        <f>'EAP FINAL'!F71</f>
        <v>1</v>
      </c>
    </row>
    <row r="61" spans="1:14" ht="26.4">
      <c r="A61" s="66" t="str">
        <f>'EAP FINAL'!A72</f>
        <v xml:space="preserve"> 6.2.1 </v>
      </c>
      <c r="B61" s="70" t="str">
        <f>'EAP FINAL'!B72</f>
        <v xml:space="preserve"> 080676 </v>
      </c>
      <c r="C61" s="70" t="str">
        <f>'EAP FINAL'!C72</f>
        <v>SEDOP</v>
      </c>
      <c r="D61" s="66" t="str">
        <f>'EAP FINAL'!D72</f>
        <v>Impermeabilização com massa asfáltica para concreto (2 demãos)</v>
      </c>
      <c r="E61" s="81"/>
      <c r="F61" s="81"/>
      <c r="G61" s="81"/>
      <c r="H61" s="81"/>
      <c r="I61" s="81"/>
      <c r="J61" s="81"/>
      <c r="K61" s="81"/>
      <c r="L61" s="81"/>
      <c r="M61" s="70" t="str">
        <f>'EAP FINAL'!E72</f>
        <v>m²</v>
      </c>
      <c r="N61" s="77">
        <f>'EAP FINAL'!F72</f>
        <v>1791.69</v>
      </c>
    </row>
    <row r="62" spans="1:14" ht="13.8">
      <c r="A62" s="57" t="str">
        <f>'EAP FINAL'!A73</f>
        <v xml:space="preserve"> 7 </v>
      </c>
      <c r="B62" s="57"/>
      <c r="C62" s="57"/>
      <c r="D62" s="57" t="str">
        <f>'EAP FINAL'!D73</f>
        <v>REVESTIMENTOS</v>
      </c>
      <c r="E62" s="79"/>
      <c r="F62" s="79"/>
      <c r="G62" s="79"/>
      <c r="H62" s="79"/>
      <c r="I62" s="79"/>
      <c r="J62" s="79"/>
      <c r="K62" s="79"/>
      <c r="L62" s="79"/>
      <c r="M62" s="80">
        <f>'EAP FINAL'!E73</f>
        <v>0</v>
      </c>
      <c r="N62" s="76">
        <f>'EAP FINAL'!F73</f>
        <v>1</v>
      </c>
    </row>
    <row r="63" spans="1:14" ht="13.8">
      <c r="A63" s="102" t="str">
        <f>'EAP FINAL'!A74</f>
        <v xml:space="preserve"> 7.1 </v>
      </c>
      <c r="B63" s="103"/>
      <c r="C63" s="103"/>
      <c r="D63" s="102" t="str">
        <f>'EAP FINAL'!D74</f>
        <v>Revestimentos Internos</v>
      </c>
      <c r="E63" s="101"/>
      <c r="F63" s="101"/>
      <c r="G63" s="101"/>
      <c r="H63" s="101"/>
      <c r="I63" s="101"/>
      <c r="J63" s="101"/>
      <c r="K63" s="101"/>
      <c r="L63" s="101"/>
      <c r="M63" s="103">
        <f>'EAP FINAL'!E74</f>
        <v>0</v>
      </c>
      <c r="N63" s="101">
        <f>'EAP FINAL'!F74</f>
        <v>1</v>
      </c>
    </row>
    <row r="64" spans="1:14" ht="13.8">
      <c r="A64" s="66" t="str">
        <f>'EAP FINAL'!A75</f>
        <v xml:space="preserve"> 7.1.1 </v>
      </c>
      <c r="B64" s="70" t="str">
        <f>'EAP FINAL'!B75</f>
        <v xml:space="preserve"> 131026 </v>
      </c>
      <c r="C64" s="70" t="str">
        <f>'EAP FINAL'!C75</f>
        <v>SEDOP</v>
      </c>
      <c r="D64" s="66" t="str">
        <f>'EAP FINAL'!D75</f>
        <v>Cerâmica anti-derrapante</v>
      </c>
      <c r="E64" s="81"/>
      <c r="F64" s="81"/>
      <c r="G64" s="81"/>
      <c r="H64" s="81"/>
      <c r="I64" s="81"/>
      <c r="J64" s="81"/>
      <c r="K64" s="81"/>
      <c r="L64" s="81">
        <f t="shared" ref="L64:L65" si="4">N64</f>
        <v>151.6</v>
      </c>
      <c r="M64" s="70" t="str">
        <f>'EAP FINAL'!E75</f>
        <v>m²</v>
      </c>
      <c r="N64" s="77">
        <f>'EAP FINAL'!F75</f>
        <v>151.6</v>
      </c>
    </row>
    <row r="65" spans="1:14" ht="39.6">
      <c r="A65" s="66" t="str">
        <f>'EAP FINAL'!A76</f>
        <v xml:space="preserve"> 7.1.2 </v>
      </c>
      <c r="B65" s="70" t="str">
        <f>'EAP FINAL'!B76</f>
        <v xml:space="preserve"> 87249 </v>
      </c>
      <c r="C65" s="70" t="str">
        <f>'EAP FINAL'!C76</f>
        <v>SINAPI</v>
      </c>
      <c r="D65" s="66" t="str">
        <f>'EAP FINAL'!D76</f>
        <v>REVESTIMENTO CERÂMICO PARA PISO COM PLACAS TIPO ESMALTADA DE DIMENSÕES 45X45 CM APLICADA EM AMBIENTES DE ÁREA MENOR QUE 5 M2. AF_02/2023_PE</v>
      </c>
      <c r="E65" s="81"/>
      <c r="F65" s="81"/>
      <c r="G65" s="81"/>
      <c r="H65" s="81"/>
      <c r="I65" s="81"/>
      <c r="J65" s="81"/>
      <c r="K65" s="81"/>
      <c r="L65" s="81">
        <f t="shared" si="4"/>
        <v>1447.8</v>
      </c>
      <c r="M65" s="70" t="str">
        <f>'EAP FINAL'!E76</f>
        <v>m²</v>
      </c>
      <c r="N65" s="77">
        <f>'EAP FINAL'!F76</f>
        <v>1447.8</v>
      </c>
    </row>
    <row r="66" spans="1:14" ht="13.8">
      <c r="A66" s="102" t="str">
        <f>'EAP FINAL'!A78</f>
        <v xml:space="preserve"> 7.2 </v>
      </c>
      <c r="B66" s="103"/>
      <c r="C66" s="103"/>
      <c r="D66" s="102" t="str">
        <f>'EAP FINAL'!D78</f>
        <v>Revestimento Ceramico</v>
      </c>
      <c r="E66" s="101"/>
      <c r="F66" s="101"/>
      <c r="G66" s="101"/>
      <c r="H66" s="101"/>
      <c r="I66" s="101"/>
      <c r="J66" s="101"/>
      <c r="K66" s="101"/>
      <c r="L66" s="101"/>
      <c r="M66" s="103">
        <f>'EAP FINAL'!E78</f>
        <v>0</v>
      </c>
      <c r="N66" s="101">
        <f>'EAP FINAL'!F78</f>
        <v>1</v>
      </c>
    </row>
    <row r="67" spans="1:14" ht="39.6">
      <c r="A67" s="66" t="str">
        <f>'EAP FINAL'!A79</f>
        <v xml:space="preserve"> 7.2.1 </v>
      </c>
      <c r="B67" s="70" t="str">
        <f>'EAP FINAL'!B79</f>
        <v xml:space="preserve"> 87275 </v>
      </c>
      <c r="C67" s="70" t="str">
        <f>'EAP FINAL'!C79</f>
        <v>SINAPI</v>
      </c>
      <c r="D67" s="66" t="str">
        <f>'EAP FINAL'!D79</f>
        <v>REVESTIMENTO CERÂMICO PARA PAREDES INTERNAS COM PLACAS TIPO ESMALTADA DE DIMENSÕES 33X45 CM APLICADAS A MEIA ALTURA DAS PAREDES. AF_02/2023_PE</v>
      </c>
      <c r="E67" s="81"/>
      <c r="F67" s="81"/>
      <c r="G67" s="81"/>
      <c r="H67" s="81"/>
      <c r="I67" s="81"/>
      <c r="J67" s="81"/>
      <c r="K67" s="81"/>
      <c r="L67" s="81"/>
      <c r="M67" s="70" t="str">
        <f>'EAP FINAL'!E79</f>
        <v>m²</v>
      </c>
      <c r="N67" s="77">
        <f>'EAP FINAL'!F79</f>
        <v>1105.0999999999999</v>
      </c>
    </row>
    <row r="68" spans="1:14" ht="13.8">
      <c r="A68" s="102" t="str">
        <f>'EAP FINAL'!A86</f>
        <v xml:space="preserve"> 7.4 </v>
      </c>
      <c r="B68" s="103"/>
      <c r="C68" s="103"/>
      <c r="D68" s="102" t="str">
        <f>'EAP FINAL'!D86</f>
        <v>Forros</v>
      </c>
      <c r="E68" s="101"/>
      <c r="F68" s="101"/>
      <c r="G68" s="101"/>
      <c r="H68" s="101"/>
      <c r="I68" s="101"/>
      <c r="J68" s="101"/>
      <c r="K68" s="101"/>
      <c r="L68" s="101"/>
      <c r="M68" s="103">
        <f>'EAP FINAL'!E86</f>
        <v>0</v>
      </c>
      <c r="N68" s="101">
        <f>'EAP FINAL'!F86</f>
        <v>1</v>
      </c>
    </row>
    <row r="69" spans="1:14" ht="26.4">
      <c r="A69" s="66" t="str">
        <f>'EAP FINAL'!A87</f>
        <v xml:space="preserve"> 7.4.1 </v>
      </c>
      <c r="B69" s="70" t="str">
        <f>'EAP FINAL'!B87</f>
        <v xml:space="preserve"> PRÓPRIA 0079 </v>
      </c>
      <c r="C69" s="70" t="str">
        <f>'EAP FINAL'!C87</f>
        <v>Próprio</v>
      </c>
      <c r="D69" s="66" t="str">
        <f>'EAP FINAL'!D87</f>
        <v>REVESTIMENTO GESSO</v>
      </c>
      <c r="E69" s="81"/>
      <c r="F69" s="81"/>
      <c r="G69" s="81"/>
      <c r="H69" s="81"/>
      <c r="I69" s="81"/>
      <c r="J69" s="81"/>
      <c r="K69" s="81"/>
      <c r="L69" s="81"/>
      <c r="M69" s="70" t="str">
        <f>'EAP FINAL'!E87</f>
        <v>m²</v>
      </c>
      <c r="N69" s="77">
        <f>'EAP FINAL'!F87</f>
        <v>1281.25</v>
      </c>
    </row>
    <row r="70" spans="1:14" ht="13.8">
      <c r="A70" s="102" t="str">
        <f>'EAP FINAL'!A89</f>
        <v xml:space="preserve"> 7.5 </v>
      </c>
      <c r="B70" s="103"/>
      <c r="C70" s="103"/>
      <c r="D70" s="102" t="str">
        <f>'EAP FINAL'!D89</f>
        <v>Pinturas</v>
      </c>
      <c r="E70" s="101"/>
      <c r="F70" s="101"/>
      <c r="G70" s="101"/>
      <c r="H70" s="101"/>
      <c r="I70" s="101"/>
      <c r="J70" s="101"/>
      <c r="K70" s="101"/>
      <c r="L70" s="101"/>
      <c r="M70" s="103">
        <f>'EAP FINAL'!E89</f>
        <v>0</v>
      </c>
      <c r="N70" s="101">
        <f>'EAP FINAL'!F89</f>
        <v>1</v>
      </c>
    </row>
    <row r="71" spans="1:14" ht="26.4">
      <c r="A71" s="66" t="str">
        <f>'EAP FINAL'!A90</f>
        <v xml:space="preserve"> 7.5.1 </v>
      </c>
      <c r="B71" s="70" t="str">
        <f>'EAP FINAL'!B90</f>
        <v xml:space="preserve"> PRÓPRIA 0079 </v>
      </c>
      <c r="C71" s="70" t="str">
        <f>'EAP FINAL'!C90</f>
        <v>Próprio</v>
      </c>
      <c r="D71" s="66" t="str">
        <f>'EAP FINAL'!D90</f>
        <v>REVESTIMENTO GESSO</v>
      </c>
      <c r="E71" s="81"/>
      <c r="F71" s="81"/>
      <c r="G71" s="81"/>
      <c r="H71" s="81"/>
      <c r="I71" s="81"/>
      <c r="J71" s="81"/>
      <c r="K71" s="81"/>
      <c r="L71" s="81"/>
      <c r="M71" s="70" t="str">
        <f>'EAP FINAL'!E90</f>
        <v>m²</v>
      </c>
      <c r="N71" s="77">
        <f>'EAP FINAL'!F90</f>
        <v>8371.25</v>
      </c>
    </row>
    <row r="72" spans="1:14" ht="39.6">
      <c r="A72" s="66" t="str">
        <f>'EAP FINAL'!A91</f>
        <v xml:space="preserve"> 7.5.2 </v>
      </c>
      <c r="B72" s="70" t="str">
        <f>'EAP FINAL'!B91</f>
        <v xml:space="preserve"> 102219 </v>
      </c>
      <c r="C72" s="70" t="str">
        <f>'EAP FINAL'!C91</f>
        <v>SINAPI</v>
      </c>
      <c r="D72" s="66" t="str">
        <f>'EAP FINAL'!D91</f>
        <v>PINTURA TINTA DE ACABAMENTO (PIGMENTADA) ESMALTE SINTÉTICO ACETINADO EM MADEIRA, 2 DEMÃOS. AF_01/2021</v>
      </c>
      <c r="E72" s="81"/>
      <c r="F72" s="81"/>
      <c r="G72" s="81"/>
      <c r="H72" s="81"/>
      <c r="I72" s="81"/>
      <c r="J72" s="81"/>
      <c r="K72" s="81"/>
      <c r="L72" s="81"/>
      <c r="M72" s="70" t="str">
        <f>'EAP FINAL'!E91</f>
        <v>m²</v>
      </c>
      <c r="N72" s="77">
        <f>'EAP FINAL'!F91</f>
        <v>380.8</v>
      </c>
    </row>
    <row r="73" spans="1:14" ht="52.8">
      <c r="A73" s="66" t="str">
        <f>'EAP FINAL'!A92</f>
        <v xml:space="preserve"> 7.5.3 </v>
      </c>
      <c r="B73" s="70" t="str">
        <f>'EAP FINAL'!B92</f>
        <v xml:space="preserve"> 100740 </v>
      </c>
      <c r="C73" s="70" t="str">
        <f>'EAP FINAL'!C92</f>
        <v>SINAPI</v>
      </c>
      <c r="D73" s="66" t="str">
        <f>'EAP FINAL'!D92</f>
        <v>PINTURA COM TINTA ALQUÍDICA DE ACABAMENTO (ESMALTE SINTÉTICO ACETINADO) APLICADA A ROLO OU PINCEL SOBRE PERFIL METÁLICO EXECUTADO EM FÁBRICA (POR DEMÃO). AF_01/2020</v>
      </c>
      <c r="E73" s="81"/>
      <c r="F73" s="81"/>
      <c r="G73" s="81"/>
      <c r="H73" s="81"/>
      <c r="I73" s="81"/>
      <c r="J73" s="81"/>
      <c r="K73" s="81"/>
      <c r="L73" s="81"/>
      <c r="M73" s="70" t="str">
        <f>'EAP FINAL'!E92</f>
        <v>m²</v>
      </c>
      <c r="N73" s="77">
        <f>'EAP FINAL'!F92</f>
        <v>135.9</v>
      </c>
    </row>
    <row r="74" spans="1:14" ht="52.8">
      <c r="A74" s="66" t="str">
        <f>'EAP FINAL'!A93</f>
        <v xml:space="preserve"> 7.5.4 </v>
      </c>
      <c r="B74" s="70" t="str">
        <f>'EAP FINAL'!B93</f>
        <v xml:space="preserve"> 100757 </v>
      </c>
      <c r="C74" s="70" t="str">
        <f>'EAP FINAL'!C93</f>
        <v>SINAPI</v>
      </c>
      <c r="D74" s="66" t="str">
        <f>'EAP FINAL'!D93</f>
        <v>PINTURA COM TINTA ALQUÍDICA DE ACABAMENTO (ESMALTE SINTÉTICO ACETINADO) PULVERIZADA SOBRE SUPERFÍCIES METÁLICAS (EXCETO PERFIL) EXECUTADO EM OBRA (02 DEMÃOS). AF_01/2020_PE</v>
      </c>
      <c r="E74" s="81"/>
      <c r="F74" s="81"/>
      <c r="G74" s="81"/>
      <c r="H74" s="81"/>
      <c r="I74" s="81"/>
      <c r="J74" s="81"/>
      <c r="K74" s="81"/>
      <c r="L74" s="81"/>
      <c r="M74" s="70" t="str">
        <f>'EAP FINAL'!E93</f>
        <v>m²</v>
      </c>
      <c r="N74" s="77">
        <f>'EAP FINAL'!F93</f>
        <v>48</v>
      </c>
    </row>
    <row r="75" spans="1:14" ht="13.8">
      <c r="A75" s="57" t="str">
        <f>'EAP FINAL'!A94</f>
        <v xml:space="preserve"> 8 </v>
      </c>
      <c r="B75" s="57"/>
      <c r="C75" s="57"/>
      <c r="D75" s="57" t="str">
        <f>'EAP FINAL'!D94</f>
        <v>PAVIMENTAÇÃO</v>
      </c>
      <c r="E75" s="79"/>
      <c r="F75" s="79"/>
      <c r="G75" s="79"/>
      <c r="H75" s="79"/>
      <c r="I75" s="79"/>
      <c r="J75" s="79"/>
      <c r="K75" s="79"/>
      <c r="L75" s="79"/>
      <c r="M75" s="80">
        <f>'EAP FINAL'!E94</f>
        <v>0</v>
      </c>
      <c r="N75" s="76">
        <f>'EAP FINAL'!F94</f>
        <v>1</v>
      </c>
    </row>
    <row r="76" spans="1:14" ht="13.8">
      <c r="A76" s="102" t="str">
        <f>'EAP FINAL'!A95</f>
        <v xml:space="preserve"> 8.1 </v>
      </c>
      <c r="B76" s="103"/>
      <c r="C76" s="103"/>
      <c r="D76" s="102" t="str">
        <f>'EAP FINAL'!D95</f>
        <v>ceramica (piso)</v>
      </c>
      <c r="E76" s="101"/>
      <c r="F76" s="101"/>
      <c r="G76" s="101"/>
      <c r="H76" s="101"/>
      <c r="I76" s="101"/>
      <c r="J76" s="101"/>
      <c r="K76" s="101"/>
      <c r="L76" s="101"/>
      <c r="M76" s="103">
        <f>'EAP FINAL'!E95</f>
        <v>0</v>
      </c>
      <c r="N76" s="101">
        <f>'EAP FINAL'!F95</f>
        <v>1</v>
      </c>
    </row>
    <row r="77" spans="1:14" ht="52.8">
      <c r="A77" s="66" t="str">
        <f>'EAP FINAL'!A96</f>
        <v xml:space="preserve"> 8.1.1 </v>
      </c>
      <c r="B77" s="70" t="str">
        <f>'EAP FINAL'!B96</f>
        <v xml:space="preserve"> 94991 </v>
      </c>
      <c r="C77" s="70" t="str">
        <f>'EAP FINAL'!C96</f>
        <v>SINAPI</v>
      </c>
      <c r="D77" s="66" t="str">
        <f>'EAP FINAL'!D96</f>
        <v>EXECUÇÃO DE PASSEIO (CALÇADA) OU PISO DE CONCRETO COM CONCRETO MOLDADO IN LOCO, USINADO C20, ACABAMENTO CONVENCIONAL, NÃO ARMADO. AF_08/2022</v>
      </c>
      <c r="E77" s="81"/>
      <c r="F77" s="81"/>
      <c r="G77" s="81"/>
      <c r="H77" s="81"/>
      <c r="I77" s="81"/>
      <c r="J77" s="81"/>
      <c r="K77" s="81"/>
      <c r="L77" s="81"/>
      <c r="M77" s="70" t="str">
        <f>'EAP FINAL'!E96</f>
        <v>m³</v>
      </c>
      <c r="N77" s="77">
        <f>'EAP FINAL'!F96</f>
        <v>138.1</v>
      </c>
    </row>
    <row r="78" spans="1:14" ht="13.8">
      <c r="A78" s="102" t="str">
        <f>'EAP FINAL'!A97</f>
        <v xml:space="preserve"> 8.2 </v>
      </c>
      <c r="B78" s="103"/>
      <c r="C78" s="103"/>
      <c r="D78" s="102" t="str">
        <f>'EAP FINAL'!D97</f>
        <v>Cimentados</v>
      </c>
      <c r="E78" s="101"/>
      <c r="F78" s="101"/>
      <c r="G78" s="101"/>
      <c r="H78" s="101"/>
      <c r="I78" s="101"/>
      <c r="J78" s="101"/>
      <c r="K78" s="101"/>
      <c r="L78" s="101"/>
      <c r="M78" s="103">
        <f>'EAP FINAL'!E97</f>
        <v>0</v>
      </c>
      <c r="N78" s="101">
        <f>'EAP FINAL'!F97</f>
        <v>1</v>
      </c>
    </row>
    <row r="79" spans="1:14" ht="52.8">
      <c r="A79" s="66" t="str">
        <f>'EAP FINAL'!A98</f>
        <v xml:space="preserve"> 8.2.1 </v>
      </c>
      <c r="B79" s="70" t="str">
        <f>'EAP FINAL'!B98</f>
        <v xml:space="preserve"> 94991 </v>
      </c>
      <c r="C79" s="70" t="str">
        <f>'EAP FINAL'!C98</f>
        <v>SINAPI</v>
      </c>
      <c r="D79" s="66" t="str">
        <f>'EAP FINAL'!D98</f>
        <v>EXECUÇÃO DE PASSEIO (CALÇADA) OU PISO DE CONCRETO COM CONCRETO MOLDADO IN LOCO, USINADO C20, ACABAMENTO CONVENCIONAL, NÃO ARMADO. AF_08/2022</v>
      </c>
      <c r="E79" s="81"/>
      <c r="F79" s="81"/>
      <c r="G79" s="81"/>
      <c r="H79" s="81"/>
      <c r="I79" s="81"/>
      <c r="J79" s="81"/>
      <c r="K79" s="81"/>
      <c r="L79" s="81"/>
      <c r="M79" s="70" t="str">
        <f>'EAP FINAL'!E98</f>
        <v>m³</v>
      </c>
      <c r="N79" s="77">
        <f>'EAP FINAL'!F98</f>
        <v>28.5</v>
      </c>
    </row>
    <row r="80" spans="1:14" ht="13.8">
      <c r="A80" s="102" t="s">
        <v>947</v>
      </c>
      <c r="B80" s="103"/>
      <c r="C80" s="103"/>
      <c r="D80" s="102" t="str">
        <f>'EAP FINAL'!D100</f>
        <v>Rodapés e peitoris</v>
      </c>
      <c r="E80" s="101"/>
      <c r="F80" s="101"/>
      <c r="G80" s="101"/>
      <c r="H80" s="101"/>
      <c r="I80" s="101"/>
      <c r="J80" s="101"/>
      <c r="K80" s="101"/>
      <c r="L80" s="101"/>
      <c r="M80" s="103">
        <f>'EAP FINAL'!E100</f>
        <v>0</v>
      </c>
      <c r="N80" s="101">
        <f>'EAP FINAL'!F100</f>
        <v>1</v>
      </c>
    </row>
    <row r="81" spans="1:14" ht="26.4">
      <c r="A81" s="66" t="s">
        <v>980</v>
      </c>
      <c r="B81" s="70" t="str">
        <f>'EAP FINAL'!B101</f>
        <v xml:space="preserve"> 88649 </v>
      </c>
      <c r="C81" s="70" t="str">
        <f>'EAP FINAL'!C101</f>
        <v>SINAPI</v>
      </c>
      <c r="D81" s="66" t="str">
        <f>'EAP FINAL'!D101</f>
        <v>RODAPÉ CERÂMICO DE 7CM DE ALTURA COM PLACAS TIPO ESMALTADA DE DIMENSÕES 45X45CM. AF_02/2023</v>
      </c>
      <c r="E81" s="81"/>
      <c r="F81" s="81"/>
      <c r="G81" s="81"/>
      <c r="H81" s="81"/>
      <c r="I81" s="81"/>
      <c r="J81" s="81"/>
      <c r="K81" s="81"/>
      <c r="L81" s="81"/>
      <c r="M81" s="70" t="str">
        <f>'EAP FINAL'!E101</f>
        <v>M</v>
      </c>
      <c r="N81" s="77">
        <f>'EAP FINAL'!F101</f>
        <v>4653.75</v>
      </c>
    </row>
    <row r="82" spans="1:14" ht="13.8">
      <c r="A82" s="57" t="str">
        <f>'EAP FINAL'!A103</f>
        <v xml:space="preserve"> 9 </v>
      </c>
      <c r="B82" s="57"/>
      <c r="C82" s="57"/>
      <c r="D82" s="57" t="str">
        <f>'EAP FINAL'!D103</f>
        <v>INSTALAÇÕES</v>
      </c>
      <c r="E82" s="79"/>
      <c r="F82" s="79"/>
      <c r="G82" s="79"/>
      <c r="H82" s="79"/>
      <c r="I82" s="79"/>
      <c r="J82" s="79"/>
      <c r="K82" s="79"/>
      <c r="L82" s="79"/>
      <c r="M82" s="80">
        <f>'EAP FINAL'!E103</f>
        <v>0</v>
      </c>
      <c r="N82" s="76">
        <f>'EAP FINAL'!F103</f>
        <v>1</v>
      </c>
    </row>
    <row r="83" spans="1:14" ht="13.8">
      <c r="A83" s="102" t="str">
        <f>'EAP FINAL'!A104</f>
        <v xml:space="preserve"> 9.1 </v>
      </c>
      <c r="B83" s="103"/>
      <c r="C83" s="103"/>
      <c r="D83" s="102" t="str">
        <f>'EAP FINAL'!D104</f>
        <v>Elétricas/ Telefonicas</v>
      </c>
      <c r="E83" s="101"/>
      <c r="F83" s="101"/>
      <c r="G83" s="101"/>
      <c r="H83" s="101"/>
      <c r="I83" s="101"/>
      <c r="J83" s="101"/>
      <c r="K83" s="101"/>
      <c r="L83" s="101"/>
      <c r="M83" s="103">
        <f>'EAP FINAL'!E104</f>
        <v>0</v>
      </c>
      <c r="N83" s="101">
        <f>'EAP FINAL'!F104</f>
        <v>1</v>
      </c>
    </row>
    <row r="84" spans="1:14" ht="13.8">
      <c r="A84" s="66" t="str">
        <f>'EAP FINAL'!A105</f>
        <v xml:space="preserve"> 9.1.1 </v>
      </c>
      <c r="B84" s="70" t="str">
        <f>'EAP FINAL'!B105</f>
        <v xml:space="preserve"> 170415 </v>
      </c>
      <c r="C84" s="70" t="str">
        <f>'EAP FINAL'!C105</f>
        <v>SEDOP</v>
      </c>
      <c r="D84" s="66" t="str">
        <f>'EAP FINAL'!D105</f>
        <v>Mureta de mediçao em alv.c/laje em conc.(c=2.20/l=0.50/h=2.0m)</v>
      </c>
      <c r="E84" s="81"/>
      <c r="F84" s="81"/>
      <c r="G84" s="81"/>
      <c r="H84" s="81"/>
      <c r="I84" s="81"/>
      <c r="J84" s="81"/>
      <c r="K84" s="81"/>
      <c r="L84" s="81"/>
      <c r="M84" s="70" t="str">
        <f>'EAP FINAL'!E105</f>
        <v>un</v>
      </c>
      <c r="N84" s="77">
        <f>'EAP FINAL'!F105</f>
        <v>5</v>
      </c>
    </row>
    <row r="85" spans="1:14" ht="52.8">
      <c r="A85" s="66" t="str">
        <f>'EAP FINAL'!A106</f>
        <v xml:space="preserve"> 9.1.2 </v>
      </c>
      <c r="B85" s="70" t="str">
        <f>'EAP FINAL'!B106</f>
        <v xml:space="preserve"> 101883 </v>
      </c>
      <c r="C85" s="70" t="str">
        <f>'EAP FINAL'!C106</f>
        <v>SINAPI</v>
      </c>
      <c r="D85" s="66" t="str">
        <f>'EAP FINAL'!D106</f>
        <v>QUADRO DE DISTRIBUIÇÃO DE ENERGIA EM CHAPA DE AÇO GALVANIZADO, DE EMBUTIR, COM BARRAMENTO TRIFÁSICO, PARA 18 DISJUNTORES DIN 100A - FORNECIMENTO E INSTALAÇÃO. AF_10/2020</v>
      </c>
      <c r="E85" s="81"/>
      <c r="F85" s="81"/>
      <c r="G85" s="81"/>
      <c r="H85" s="81"/>
      <c r="I85" s="81"/>
      <c r="J85" s="81"/>
      <c r="K85" s="81"/>
      <c r="L85" s="81"/>
      <c r="M85" s="70" t="str">
        <f>'EAP FINAL'!E106</f>
        <v>UN</v>
      </c>
      <c r="N85" s="77">
        <f>'EAP FINAL'!F106</f>
        <v>40</v>
      </c>
    </row>
    <row r="86" spans="1:14" ht="13.8">
      <c r="A86" s="66" t="str">
        <f>'EAP FINAL'!A107</f>
        <v xml:space="preserve"> 9.1.3 </v>
      </c>
      <c r="B86" s="70" t="str">
        <f>'EAP FINAL'!B107</f>
        <v xml:space="preserve"> 170880 </v>
      </c>
      <c r="C86" s="70" t="str">
        <f>'EAP FINAL'!C107</f>
        <v>SEDOP</v>
      </c>
      <c r="D86" s="66" t="str">
        <f>'EAP FINAL'!D107</f>
        <v>Caixa de passagem em aluminio 400x400x180mm</v>
      </c>
      <c r="E86" s="81"/>
      <c r="F86" s="81"/>
      <c r="G86" s="81"/>
      <c r="H86" s="81"/>
      <c r="I86" s="81"/>
      <c r="J86" s="81"/>
      <c r="K86" s="81"/>
      <c r="L86" s="81"/>
      <c r="M86" s="70" t="str">
        <f>'EAP FINAL'!E107</f>
        <v>un</v>
      </c>
      <c r="N86" s="77">
        <f>'EAP FINAL'!F107</f>
        <v>50</v>
      </c>
    </row>
    <row r="87" spans="1:14" ht="39.6">
      <c r="A87" s="66" t="str">
        <f>'EAP FINAL'!A108</f>
        <v xml:space="preserve"> 9.1.4 </v>
      </c>
      <c r="B87" s="70" t="str">
        <f>'EAP FINAL'!B108</f>
        <v xml:space="preserve"> 97605 </v>
      </c>
      <c r="C87" s="70" t="str">
        <f>'EAP FINAL'!C108</f>
        <v>SINAPI</v>
      </c>
      <c r="D87" s="66" t="str">
        <f>'EAP FINAL'!D108</f>
        <v>LUMINÁRIA ARANDELA TIPO MEIA LUA, DE SOBREPOR, COM 1 LÂMPADA LED DE 6 W, SEM REATOR - FORNECIMENTO E INSTALAÇÃO. AF_09/2024</v>
      </c>
      <c r="E87" s="81"/>
      <c r="F87" s="81"/>
      <c r="G87" s="81"/>
      <c r="H87" s="81"/>
      <c r="I87" s="81"/>
      <c r="J87" s="81"/>
      <c r="K87" s="81"/>
      <c r="L87" s="81"/>
      <c r="M87" s="70" t="str">
        <f>'EAP FINAL'!E108</f>
        <v>UN</v>
      </c>
      <c r="N87" s="77">
        <f>'EAP FINAL'!F108</f>
        <v>40</v>
      </c>
    </row>
    <row r="88" spans="1:14" ht="13.8">
      <c r="A88" s="66" t="str">
        <f>'EAP FINAL'!A109</f>
        <v xml:space="preserve"> 9.1.5 </v>
      </c>
      <c r="B88" s="70" t="str">
        <f>'EAP FINAL'!B109</f>
        <v xml:space="preserve"> CP.104 </v>
      </c>
      <c r="C88" s="70" t="str">
        <f>'EAP FINAL'!C109</f>
        <v>Próprio</v>
      </c>
      <c r="D88" s="66" t="str">
        <f>'EAP FINAL'!D109</f>
        <v>LÂMPADA LED BULBO 30W</v>
      </c>
      <c r="E88" s="81"/>
      <c r="F88" s="81"/>
      <c r="G88" s="81"/>
      <c r="H88" s="81"/>
      <c r="I88" s="81"/>
      <c r="J88" s="81"/>
      <c r="K88" s="81"/>
      <c r="L88" s="81"/>
      <c r="M88" s="70" t="str">
        <f>'EAP FINAL'!E109</f>
        <v>und</v>
      </c>
      <c r="N88" s="77">
        <f>'EAP FINAL'!F109</f>
        <v>240</v>
      </c>
    </row>
    <row r="89" spans="1:14" ht="39.6">
      <c r="A89" s="66" t="str">
        <f>'EAP FINAL'!A110</f>
        <v xml:space="preserve"> 9.1.6 </v>
      </c>
      <c r="B89" s="70" t="str">
        <f>'EAP FINAL'!B110</f>
        <v xml:space="preserve"> 92023 </v>
      </c>
      <c r="C89" s="70" t="str">
        <f>'EAP FINAL'!C110</f>
        <v>SINAPI</v>
      </c>
      <c r="D89" s="66" t="str">
        <f>'EAP FINAL'!D110</f>
        <v>INTERRUPTOR SIMPLES (1 MÓDULO) COM 1 TOMADA DE EMBUTIR 2P+T 10 A, INCLUINDO SUPORTE E PLACA - FORNECIMENTO E INSTALAÇÃO. AF_03/2023</v>
      </c>
      <c r="E89" s="81"/>
      <c r="F89" s="81"/>
      <c r="G89" s="81"/>
      <c r="H89" s="81"/>
      <c r="I89" s="81"/>
      <c r="J89" s="81"/>
      <c r="K89" s="81"/>
      <c r="L89" s="81"/>
      <c r="M89" s="70" t="str">
        <f>'EAP FINAL'!E110</f>
        <v>UN</v>
      </c>
      <c r="N89" s="77">
        <f>'EAP FINAL'!F110</f>
        <v>160</v>
      </c>
    </row>
    <row r="90" spans="1:14" ht="39.6">
      <c r="A90" s="66" t="str">
        <f>'EAP FINAL'!A111</f>
        <v xml:space="preserve"> 9.1.7 </v>
      </c>
      <c r="B90" s="70" t="str">
        <f>'EAP FINAL'!B111</f>
        <v xml:space="preserve"> 92027 </v>
      </c>
      <c r="C90" s="70" t="str">
        <f>'EAP FINAL'!C111</f>
        <v>SINAPI</v>
      </c>
      <c r="D90" s="66" t="str">
        <f>'EAP FINAL'!D111</f>
        <v>INTERRUPTOR SIMPLES (2 MÓDULOS) COM 1 TOMADA DE EMBUTIR 2P+T 10 A, INCLUINDO SUPORTE E PLACA - FORNECIMENTO E INSTALAÇÃO. AF_03/2023</v>
      </c>
      <c r="E90" s="81"/>
      <c r="F90" s="81"/>
      <c r="G90" s="81"/>
      <c r="H90" s="81"/>
      <c r="I90" s="81"/>
      <c r="J90" s="81"/>
      <c r="K90" s="81"/>
      <c r="L90" s="81"/>
      <c r="M90" s="70" t="str">
        <f>'EAP FINAL'!E111</f>
        <v>UN</v>
      </c>
      <c r="N90" s="77">
        <f>'EAP FINAL'!F111</f>
        <v>40</v>
      </c>
    </row>
    <row r="91" spans="1:14" ht="39.6">
      <c r="A91" s="66" t="str">
        <f>'EAP FINAL'!A112</f>
        <v xml:space="preserve"> 9.1.8 </v>
      </c>
      <c r="B91" s="70" t="str">
        <f>'EAP FINAL'!B112</f>
        <v xml:space="preserve"> 91993 </v>
      </c>
      <c r="C91" s="70" t="str">
        <f>'EAP FINAL'!C112</f>
        <v>SINAPI</v>
      </c>
      <c r="D91" s="66" t="str">
        <f>'EAP FINAL'!D112</f>
        <v>TOMADA ALTA DE EMBUTIR (1 MÓDULO), 2P+T 20 A, INCLUINDO SUPORTE E PLACA - FORNECIMENTO E INSTALAÇÃO. AF_03/2023</v>
      </c>
      <c r="E91" s="81"/>
      <c r="F91" s="81"/>
      <c r="G91" s="81"/>
      <c r="H91" s="81"/>
      <c r="I91" s="81"/>
      <c r="J91" s="81"/>
      <c r="K91" s="81"/>
      <c r="L91" s="81"/>
      <c r="M91" s="70" t="str">
        <f>'EAP FINAL'!E112</f>
        <v>UN</v>
      </c>
      <c r="N91" s="77">
        <f>'EAP FINAL'!F112</f>
        <v>120</v>
      </c>
    </row>
    <row r="92" spans="1:14" ht="39.6">
      <c r="A92" s="66" t="str">
        <f>'EAP FINAL'!A113</f>
        <v xml:space="preserve"> 9.1.9 </v>
      </c>
      <c r="B92" s="70" t="str">
        <f>'EAP FINAL'!B113</f>
        <v xml:space="preserve"> 92000 </v>
      </c>
      <c r="C92" s="70" t="str">
        <f>'EAP FINAL'!C113</f>
        <v>SINAPI</v>
      </c>
      <c r="D92" s="66" t="str">
        <f>'EAP FINAL'!D113</f>
        <v>TOMADA BAIXA DE EMBUTIR (1 MÓDULO), 2P+T 10 A, INCLUINDO SUPORTE E PLACA - FORNECIMENTO E INSTALAÇÃO. AF_03/2023</v>
      </c>
      <c r="E92" s="81"/>
      <c r="F92" s="81"/>
      <c r="G92" s="81"/>
      <c r="H92" s="81"/>
      <c r="I92" s="81"/>
      <c r="J92" s="81"/>
      <c r="K92" s="81"/>
      <c r="L92" s="81"/>
      <c r="M92" s="70" t="str">
        <f>'EAP FINAL'!E113</f>
        <v>UN</v>
      </c>
      <c r="N92" s="77">
        <f>'EAP FINAL'!F113</f>
        <v>360</v>
      </c>
    </row>
    <row r="93" spans="1:14" ht="39.6">
      <c r="A93" s="66" t="str">
        <f>'EAP FINAL'!A114</f>
        <v xml:space="preserve"> 9.1.10 </v>
      </c>
      <c r="B93" s="70" t="str">
        <f>'EAP FINAL'!B114</f>
        <v xml:space="preserve"> 91996 </v>
      </c>
      <c r="C93" s="70" t="str">
        <f>'EAP FINAL'!C114</f>
        <v>SINAPI</v>
      </c>
      <c r="D93" s="66" t="str">
        <f>'EAP FINAL'!D114</f>
        <v>TOMADA MÉDIA DE EMBUTIR (1 MÓDULO), 2P+T 10 A, INCLUINDO SUPORTE E PLACA - FORNECIMENTO E INSTALAÇÃO. AF_03/2023</v>
      </c>
      <c r="E93" s="81"/>
      <c r="F93" s="81"/>
      <c r="G93" s="81"/>
      <c r="H93" s="81"/>
      <c r="I93" s="81"/>
      <c r="J93" s="81"/>
      <c r="K93" s="81"/>
      <c r="L93" s="81"/>
      <c r="M93" s="70" t="str">
        <f>'EAP FINAL'!E114</f>
        <v>UN</v>
      </c>
      <c r="N93" s="77">
        <f>'EAP FINAL'!F114</f>
        <v>40</v>
      </c>
    </row>
    <row r="94" spans="1:14" ht="26.4">
      <c r="A94" s="66" t="str">
        <f>'EAP FINAL'!A115</f>
        <v xml:space="preserve"> 9.1.11 </v>
      </c>
      <c r="B94" s="70" t="str">
        <f>'EAP FINAL'!B115</f>
        <v xml:space="preserve"> 83387 </v>
      </c>
      <c r="C94" s="70" t="str">
        <f>'EAP FINAL'!C115</f>
        <v>SINAPI</v>
      </c>
      <c r="D94" s="66" t="str">
        <f>'EAP FINAL'!D115</f>
        <v>CAIXA DE PASSAGEM PVC 4X2" - FORNECIMENTO E INSTALACAO</v>
      </c>
      <c r="E94" s="81"/>
      <c r="F94" s="81"/>
      <c r="G94" s="81"/>
      <c r="H94" s="81"/>
      <c r="I94" s="81"/>
      <c r="J94" s="81"/>
      <c r="K94" s="81"/>
      <c r="L94" s="81"/>
      <c r="M94" s="70" t="str">
        <f>'EAP FINAL'!E115</f>
        <v>UN</v>
      </c>
      <c r="N94" s="77">
        <f>'EAP FINAL'!F115</f>
        <v>760</v>
      </c>
    </row>
    <row r="95" spans="1:14" ht="26.4">
      <c r="A95" s="66" t="str">
        <f>'EAP FINAL'!A116</f>
        <v xml:space="preserve"> 9.1.12 </v>
      </c>
      <c r="B95" s="70" t="str">
        <f>'EAP FINAL'!B116</f>
        <v xml:space="preserve"> 83386 </v>
      </c>
      <c r="C95" s="70" t="str">
        <f>'EAP FINAL'!C116</f>
        <v>SINAPI</v>
      </c>
      <c r="D95" s="66" t="str">
        <f>'EAP FINAL'!D116</f>
        <v>CAIXA DE PASSAGEM PVC 4X4" - FORNECIMENTO E INSTALACAO</v>
      </c>
      <c r="E95" s="81"/>
      <c r="F95" s="81"/>
      <c r="G95" s="81"/>
      <c r="H95" s="81"/>
      <c r="I95" s="81"/>
      <c r="J95" s="81"/>
      <c r="K95" s="81"/>
      <c r="L95" s="81"/>
      <c r="M95" s="70" t="str">
        <f>'EAP FINAL'!E116</f>
        <v>UN</v>
      </c>
      <c r="N95" s="77">
        <f>'EAP FINAL'!F116</f>
        <v>240</v>
      </c>
    </row>
    <row r="96" spans="1:14" ht="39.6">
      <c r="A96" s="66" t="str">
        <f>'EAP FINAL'!A117</f>
        <v xml:space="preserve"> 9.1.13 </v>
      </c>
      <c r="B96" s="70" t="str">
        <f>'EAP FINAL'!B117</f>
        <v xml:space="preserve"> 93012 </v>
      </c>
      <c r="C96" s="70" t="str">
        <f>'EAP FINAL'!C117</f>
        <v>SINAPI</v>
      </c>
      <c r="D96" s="66" t="str">
        <f>'EAP FINAL'!D117</f>
        <v>ELETRODUTO RÍGIDO ROSCÁVEL, PVC, DN 110 MM (4"), PARA REDE ENTERRADA DE DISTRIBUIÇÃO DE ENERGIA ELÉTRICA - FORNECIMENTO E INSTALAÇÃO. AF_12/2021</v>
      </c>
      <c r="E96" s="81"/>
      <c r="F96" s="81"/>
      <c r="G96" s="81"/>
      <c r="H96" s="81"/>
      <c r="I96" s="81"/>
      <c r="J96" s="81"/>
      <c r="K96" s="81"/>
      <c r="L96" s="81"/>
      <c r="M96" s="70" t="str">
        <f>'EAP FINAL'!E117</f>
        <v>M</v>
      </c>
      <c r="N96" s="77">
        <f>'EAP FINAL'!F117</f>
        <v>66.86</v>
      </c>
    </row>
    <row r="97" spans="1:14" ht="39.6">
      <c r="A97" s="66" t="str">
        <f>'EAP FINAL'!A118</f>
        <v xml:space="preserve"> 9.1.14 </v>
      </c>
      <c r="B97" s="70" t="str">
        <f>'EAP FINAL'!B118</f>
        <v xml:space="preserve"> 93009 </v>
      </c>
      <c r="C97" s="70" t="str">
        <f>'EAP FINAL'!C118</f>
        <v>SINAPI</v>
      </c>
      <c r="D97" s="66" t="str">
        <f>'EAP FINAL'!D118</f>
        <v>ELETRODUTO RÍGIDO ROSCÁVEL, PVC, DN 60 MM (2"), PARA REDE ENTERRADA DE DISTRIBUIÇÃO DE ENERGIA ELÉTRICA - FORNECIMENTO E INSTALAÇÃO. AF_12/2021</v>
      </c>
      <c r="E97" s="81"/>
      <c r="F97" s="81"/>
      <c r="G97" s="81"/>
      <c r="H97" s="81"/>
      <c r="I97" s="81"/>
      <c r="J97" s="81"/>
      <c r="K97" s="81"/>
      <c r="L97" s="81"/>
      <c r="M97" s="70" t="str">
        <f>'EAP FINAL'!E118</f>
        <v>M</v>
      </c>
      <c r="N97" s="77">
        <f>'EAP FINAL'!F118</f>
        <v>172.8</v>
      </c>
    </row>
    <row r="98" spans="1:14" ht="39.6">
      <c r="A98" s="66" t="str">
        <f>'EAP FINAL'!A119</f>
        <v xml:space="preserve"> 9.1.15 </v>
      </c>
      <c r="B98" s="70" t="str">
        <f>'EAP FINAL'!B119</f>
        <v xml:space="preserve"> 91854 </v>
      </c>
      <c r="C98" s="70" t="str">
        <f>'EAP FINAL'!C119</f>
        <v>SINAPI</v>
      </c>
      <c r="D98" s="66" t="str">
        <f>'EAP FINAL'!D119</f>
        <v>ELETRODUTO FLEXÍVEL CORRUGADO, PVC, DN 25 MM (3/4"), PARA CIRCUITOS TERMINAIS, INSTALADO EM PAREDE - FORNECIMENTO E INSTALAÇÃO. AF_03/2023</v>
      </c>
      <c r="E98" s="81"/>
      <c r="F98" s="81"/>
      <c r="G98" s="81"/>
      <c r="H98" s="81"/>
      <c r="I98" s="81"/>
      <c r="J98" s="81"/>
      <c r="K98" s="81"/>
      <c r="L98" s="81"/>
      <c r="M98" s="70" t="str">
        <f>'EAP FINAL'!E119</f>
        <v>M</v>
      </c>
      <c r="N98" s="77">
        <f>'EAP FINAL'!F119</f>
        <v>2335.6</v>
      </c>
    </row>
    <row r="99" spans="1:14" ht="39.6">
      <c r="A99" s="66" t="str">
        <f>'EAP FINAL'!A120</f>
        <v xml:space="preserve"> 9.1.16 </v>
      </c>
      <c r="B99" s="70" t="str">
        <f>'EAP FINAL'!B120</f>
        <v xml:space="preserve"> 91848 </v>
      </c>
      <c r="C99" s="70" t="str">
        <f>'EAP FINAL'!C120</f>
        <v>SINAPI</v>
      </c>
      <c r="D99" s="66" t="str">
        <f>'EAP FINAL'!D120</f>
        <v>ELETRODUTO FLEXÍVEL CORRUGADO, PEAD, DN 32 MM (1"), PARA CIRCUITOS TERMINAIS, INSTALADO EM LAJE - FORNECIMENTO E INSTALAÇÃO. AF_03/2023</v>
      </c>
      <c r="E99" s="81"/>
      <c r="F99" s="81"/>
      <c r="G99" s="81"/>
      <c r="H99" s="81"/>
      <c r="I99" s="81"/>
      <c r="J99" s="81"/>
      <c r="K99" s="81"/>
      <c r="L99" s="81"/>
      <c r="M99" s="70" t="str">
        <f>'EAP FINAL'!E120</f>
        <v>M</v>
      </c>
      <c r="N99" s="77">
        <f>'EAP FINAL'!F120</f>
        <v>390.8</v>
      </c>
    </row>
    <row r="100" spans="1:14" ht="13.8">
      <c r="A100" s="66" t="str">
        <f>'EAP FINAL'!A121</f>
        <v xml:space="preserve"> 9.1.17 </v>
      </c>
      <c r="B100" s="70" t="str">
        <f>'EAP FINAL'!B121</f>
        <v xml:space="preserve"> 170393 </v>
      </c>
      <c r="C100" s="70" t="str">
        <f>'EAP FINAL'!C121</f>
        <v>SEDOP</v>
      </c>
      <c r="D100" s="66" t="str">
        <f>'EAP FINAL'!D121</f>
        <v>Disjuntor 3P - 63 a 100A - PADRÃO DIN</v>
      </c>
      <c r="E100" s="81"/>
      <c r="F100" s="81"/>
      <c r="G100" s="81"/>
      <c r="H100" s="81"/>
      <c r="I100" s="81"/>
      <c r="J100" s="81"/>
      <c r="K100" s="81"/>
      <c r="L100" s="81"/>
      <c r="M100" s="70" t="str">
        <f>'EAP FINAL'!E121</f>
        <v>un</v>
      </c>
      <c r="N100" s="77">
        <f>'EAP FINAL'!F121</f>
        <v>80</v>
      </c>
    </row>
    <row r="101" spans="1:14" ht="26.4">
      <c r="A101" s="66" t="str">
        <f>'EAP FINAL'!A122</f>
        <v xml:space="preserve"> 9.1.18 </v>
      </c>
      <c r="B101" s="70" t="str">
        <f>'EAP FINAL'!B122</f>
        <v xml:space="preserve"> 93653 </v>
      </c>
      <c r="C101" s="70" t="str">
        <f>'EAP FINAL'!C122</f>
        <v>SINAPI</v>
      </c>
      <c r="D101" s="66" t="str">
        <f>'EAP FINAL'!D122</f>
        <v>DISJUNTOR MONOPOLAR TIPO DIN, CORRENTE NOMINAL DE 10A - FORNECIMENTO E INSTALAÇÃO. AF_10/2020</v>
      </c>
      <c r="E101" s="81"/>
      <c r="F101" s="81"/>
      <c r="G101" s="81"/>
      <c r="H101" s="81"/>
      <c r="I101" s="81"/>
      <c r="J101" s="81"/>
      <c r="K101" s="81"/>
      <c r="L101" s="81"/>
      <c r="M101" s="70" t="str">
        <f>'EAP FINAL'!E122</f>
        <v>UN</v>
      </c>
      <c r="N101" s="77">
        <f>'EAP FINAL'!F122</f>
        <v>120</v>
      </c>
    </row>
    <row r="102" spans="1:14" ht="26.4">
      <c r="A102" s="66" t="str">
        <f>'EAP FINAL'!A123</f>
        <v xml:space="preserve"> 9.1.19 </v>
      </c>
      <c r="B102" s="70" t="str">
        <f>'EAP FINAL'!B123</f>
        <v xml:space="preserve"> 93654 </v>
      </c>
      <c r="C102" s="70" t="str">
        <f>'EAP FINAL'!C123</f>
        <v>SINAPI</v>
      </c>
      <c r="D102" s="66" t="str">
        <f>'EAP FINAL'!D123</f>
        <v>DISJUNTOR MONOPOLAR TIPO DIN, CORRENTE NOMINAL DE 16A - FORNECIMENTO E INSTALAÇÃO. AF_10/2020</v>
      </c>
      <c r="E102" s="81"/>
      <c r="F102" s="81"/>
      <c r="G102" s="81"/>
      <c r="H102" s="81"/>
      <c r="I102" s="81"/>
      <c r="J102" s="81"/>
      <c r="K102" s="81"/>
      <c r="L102" s="81"/>
      <c r="M102" s="70" t="str">
        <f>'EAP FINAL'!E123</f>
        <v>UN</v>
      </c>
      <c r="N102" s="77">
        <f>'EAP FINAL'!F123</f>
        <v>80</v>
      </c>
    </row>
    <row r="103" spans="1:14" ht="26.4">
      <c r="A103" s="66" t="str">
        <f>'EAP FINAL'!A124</f>
        <v xml:space="preserve"> 9.1.20 </v>
      </c>
      <c r="B103" s="70" t="str">
        <f>'EAP FINAL'!B124</f>
        <v xml:space="preserve"> 93655 </v>
      </c>
      <c r="C103" s="70" t="str">
        <f>'EAP FINAL'!C124</f>
        <v>SINAPI</v>
      </c>
      <c r="D103" s="66" t="str">
        <f>'EAP FINAL'!D124</f>
        <v>DISJUNTOR MONOPOLAR TIPO DIN, CORRENTE NOMINAL DE 20A - FORNECIMENTO E INSTALAÇÃO. AF_10/2020</v>
      </c>
      <c r="E103" s="81"/>
      <c r="F103" s="81"/>
      <c r="G103" s="81"/>
      <c r="H103" s="81"/>
      <c r="I103" s="81"/>
      <c r="J103" s="81"/>
      <c r="K103" s="81"/>
      <c r="L103" s="81"/>
      <c r="M103" s="70" t="str">
        <f>'EAP FINAL'!E124</f>
        <v>UN</v>
      </c>
      <c r="N103" s="77">
        <f>'EAP FINAL'!F124</f>
        <v>40</v>
      </c>
    </row>
    <row r="104" spans="1:14" ht="26.4">
      <c r="A104" s="66" t="str">
        <f>'EAP FINAL'!A125</f>
        <v xml:space="preserve"> 9.1.21 </v>
      </c>
      <c r="B104" s="70" t="str">
        <f>'EAP FINAL'!B125</f>
        <v xml:space="preserve"> 93661 </v>
      </c>
      <c r="C104" s="70" t="str">
        <f>'EAP FINAL'!C125</f>
        <v>SINAPI</v>
      </c>
      <c r="D104" s="66" t="str">
        <f>'EAP FINAL'!D125</f>
        <v>DISJUNTOR BIPOLAR TIPO DIN, CORRENTE NOMINAL DE 16A - FORNECIMENTO E INSTALAÇÃO. AF_10/2020</v>
      </c>
      <c r="E104" s="81"/>
      <c r="F104" s="81"/>
      <c r="G104" s="81"/>
      <c r="H104" s="81"/>
      <c r="I104" s="81"/>
      <c r="J104" s="81"/>
      <c r="K104" s="81"/>
      <c r="L104" s="81"/>
      <c r="M104" s="70" t="str">
        <f>'EAP FINAL'!E125</f>
        <v>UN</v>
      </c>
      <c r="N104" s="77">
        <f>'EAP FINAL'!F125</f>
        <v>40</v>
      </c>
    </row>
    <row r="105" spans="1:14" ht="26.4">
      <c r="A105" s="66" t="str">
        <f>'EAP FINAL'!A126</f>
        <v xml:space="preserve"> 9.1.22 </v>
      </c>
      <c r="B105" s="70" t="str">
        <f>'EAP FINAL'!B126</f>
        <v xml:space="preserve"> 93664 </v>
      </c>
      <c r="C105" s="70" t="str">
        <f>'EAP FINAL'!C126</f>
        <v>SINAPI</v>
      </c>
      <c r="D105" s="66" t="str">
        <f>'EAP FINAL'!D126</f>
        <v>DISJUNTOR BIPOLAR TIPO DIN, CORRENTE NOMINAL DE 32A - FORNECIMENTO E INSTALAÇÃO. AF_10/2020</v>
      </c>
      <c r="E105" s="81"/>
      <c r="F105" s="81"/>
      <c r="G105" s="81"/>
      <c r="H105" s="81"/>
      <c r="I105" s="81"/>
      <c r="J105" s="81"/>
      <c r="K105" s="81"/>
      <c r="L105" s="81"/>
      <c r="M105" s="70" t="str">
        <f>'EAP FINAL'!E126</f>
        <v>UN</v>
      </c>
      <c r="N105" s="77">
        <f>'EAP FINAL'!F126</f>
        <v>40</v>
      </c>
    </row>
    <row r="106" spans="1:14" ht="26.4">
      <c r="A106" s="66" t="str">
        <f>'EAP FINAL'!A127</f>
        <v xml:space="preserve"> 9.1.23 </v>
      </c>
      <c r="B106" s="70" t="str">
        <f>'EAP FINAL'!B127</f>
        <v xml:space="preserve"> 93663 </v>
      </c>
      <c r="C106" s="70" t="str">
        <f>'EAP FINAL'!C127</f>
        <v>SINAPI</v>
      </c>
      <c r="D106" s="66" t="str">
        <f>'EAP FINAL'!D127</f>
        <v>DISJUNTOR BIPOLAR TIPO DIN, CORRENTE NOMINAL DE 25A - FORNECIMENTO E INSTALAÇÃO. AF_10/2020</v>
      </c>
      <c r="E106" s="81"/>
      <c r="F106" s="81"/>
      <c r="G106" s="81"/>
      <c r="H106" s="81"/>
      <c r="I106" s="81"/>
      <c r="J106" s="81"/>
      <c r="K106" s="81"/>
      <c r="L106" s="81"/>
      <c r="M106" s="70" t="str">
        <f>'EAP FINAL'!E127</f>
        <v>UN</v>
      </c>
      <c r="N106" s="77">
        <f>'EAP FINAL'!F127</f>
        <v>80</v>
      </c>
    </row>
    <row r="107" spans="1:14" ht="13.8">
      <c r="A107" s="66" t="str">
        <f>'EAP FINAL'!A128</f>
        <v xml:space="preserve"> 9.1.24 </v>
      </c>
      <c r="B107" s="70" t="str">
        <f>'EAP FINAL'!B128</f>
        <v xml:space="preserve"> 170892 </v>
      </c>
      <c r="C107" s="70" t="str">
        <f>'EAP FINAL'!C128</f>
        <v>SEDOP</v>
      </c>
      <c r="D107" s="66" t="str">
        <f>'EAP FINAL'!D128</f>
        <v>Disjuntor 10 DR 2P- 25A 10 mA - PADRÃO DIN</v>
      </c>
      <c r="E107" s="81"/>
      <c r="F107" s="81"/>
      <c r="G107" s="81"/>
      <c r="H107" s="81"/>
      <c r="I107" s="81"/>
      <c r="J107" s="81"/>
      <c r="K107" s="81"/>
      <c r="L107" s="81"/>
      <c r="M107" s="70" t="str">
        <f>'EAP FINAL'!E128</f>
        <v>un</v>
      </c>
      <c r="N107" s="77">
        <f>'EAP FINAL'!F128</f>
        <v>40</v>
      </c>
    </row>
    <row r="108" spans="1:14" ht="39.6">
      <c r="A108" s="66" t="str">
        <f>'EAP FINAL'!A129</f>
        <v xml:space="preserve"> 9.1.25 </v>
      </c>
      <c r="B108" s="70" t="str">
        <f>'EAP FINAL'!B129</f>
        <v xml:space="preserve"> 91928 </v>
      </c>
      <c r="C108" s="70" t="str">
        <f>'EAP FINAL'!C129</f>
        <v>SINAPI</v>
      </c>
      <c r="D108" s="66" t="str">
        <f>'EAP FINAL'!D129</f>
        <v>CABO DE COBRE FLEXÍVEL ISOLADO, 4 MM², ANTI-CHAMA 450/750 V, PARA CIRCUITOS TERMINAIS - FORNECIMENTO E INSTALAÇÃO. AF_03/2023</v>
      </c>
      <c r="E108" s="81"/>
      <c r="F108" s="81"/>
      <c r="G108" s="81"/>
      <c r="H108" s="81"/>
      <c r="I108" s="81"/>
      <c r="J108" s="81"/>
      <c r="K108" s="81"/>
      <c r="L108" s="81"/>
      <c r="M108" s="70" t="str">
        <f>'EAP FINAL'!E129</f>
        <v>M</v>
      </c>
      <c r="N108" s="77">
        <f>'EAP FINAL'!F129</f>
        <v>3660</v>
      </c>
    </row>
    <row r="109" spans="1:14" ht="39.6">
      <c r="A109" s="66" t="str">
        <f>'EAP FINAL'!A130</f>
        <v xml:space="preserve"> 9.1.26 </v>
      </c>
      <c r="B109" s="70" t="str">
        <f>'EAP FINAL'!B130</f>
        <v xml:space="preserve"> 91926 </v>
      </c>
      <c r="C109" s="70" t="str">
        <f>'EAP FINAL'!C130</f>
        <v>SINAPI</v>
      </c>
      <c r="D109" s="66" t="str">
        <f>'EAP FINAL'!D130</f>
        <v>CABO DE COBRE FLEXÍVEL ISOLADO, 2,5 MM², ANTI-CHAMA 450/750 V, PARA CIRCUITOS TERMINAIS - FORNECIMENTO E INSTALAÇÃO. AF_03/2023</v>
      </c>
      <c r="E109" s="81"/>
      <c r="F109" s="81"/>
      <c r="G109" s="81"/>
      <c r="H109" s="81"/>
      <c r="I109" s="81"/>
      <c r="J109" s="81"/>
      <c r="K109" s="81"/>
      <c r="L109" s="81"/>
      <c r="M109" s="70" t="str">
        <f>'EAP FINAL'!E130</f>
        <v>M</v>
      </c>
      <c r="N109" s="77">
        <f>'EAP FINAL'!F130</f>
        <v>13651.2</v>
      </c>
    </row>
    <row r="110" spans="1:14" ht="52.8">
      <c r="A110" s="66" t="str">
        <f>'EAP FINAL'!A131</f>
        <v xml:space="preserve"> 9.1.27 </v>
      </c>
      <c r="B110" s="70" t="str">
        <f>'EAP FINAL'!B131</f>
        <v xml:space="preserve"> 92984 </v>
      </c>
      <c r="C110" s="70" t="str">
        <f>'EAP FINAL'!C131</f>
        <v>SINAPI</v>
      </c>
      <c r="D110" s="66" t="str">
        <f>'EAP FINAL'!D131</f>
        <v>CABO DE COBRE FLEXÍVEL ISOLADO, 25 MM², ANTI-CHAMA 0,6/1,0 KV, PARA REDE ENTERRADA DE DISTRIBUIÇÃO DE ENERGIA ELÉTRICA - FORNECIMENTO E INSTALAÇÃO. AF_12/2021</v>
      </c>
      <c r="E110" s="81"/>
      <c r="F110" s="81"/>
      <c r="G110" s="81"/>
      <c r="H110" s="81"/>
      <c r="I110" s="81"/>
      <c r="J110" s="81"/>
      <c r="K110" s="81"/>
      <c r="L110" s="81"/>
      <c r="M110" s="70" t="str">
        <f>'EAP FINAL'!E131</f>
        <v>M</v>
      </c>
      <c r="N110" s="77">
        <f>'EAP FINAL'!F131</f>
        <v>2746.17</v>
      </c>
    </row>
    <row r="111" spans="1:14" ht="39.6">
      <c r="A111" s="66" t="str">
        <f>'EAP FINAL'!A132</f>
        <v xml:space="preserve"> 9.1.28 </v>
      </c>
      <c r="B111" s="70" t="str">
        <f>'EAP FINAL'!B132</f>
        <v xml:space="preserve"> 92981 </v>
      </c>
      <c r="C111" s="70" t="str">
        <f>'EAP FINAL'!C132</f>
        <v>SINAPI</v>
      </c>
      <c r="D111" s="66" t="str">
        <f>'EAP FINAL'!D132</f>
        <v>CABO DE COBRE FLEXÍVEL ISOLADO, 16 MM², ANTI-CHAMA 450/750 V, PARA DISTRIBUIÇÃO - FORNECIMENTO E INSTALAÇÃO. AF_10/2020</v>
      </c>
      <c r="E111" s="81"/>
      <c r="F111" s="81"/>
      <c r="G111" s="81"/>
      <c r="H111" s="81"/>
      <c r="I111" s="81"/>
      <c r="J111" s="81"/>
      <c r="K111" s="81"/>
      <c r="L111" s="81"/>
      <c r="M111" s="70" t="str">
        <f>'EAP FINAL'!E132</f>
        <v>M</v>
      </c>
      <c r="N111" s="77">
        <f>'EAP FINAL'!F132</f>
        <v>915.4</v>
      </c>
    </row>
    <row r="112" spans="1:14" ht="26.4">
      <c r="A112" s="66" t="str">
        <f>'EAP FINAL'!A133</f>
        <v xml:space="preserve"> 9.1.29 </v>
      </c>
      <c r="B112" s="70" t="str">
        <f>'EAP FINAL'!B133</f>
        <v xml:space="preserve"> 96986 </v>
      </c>
      <c r="C112" s="70" t="str">
        <f>'EAP FINAL'!C133</f>
        <v>SINAPI</v>
      </c>
      <c r="D112" s="66" t="str">
        <f>'EAP FINAL'!D133</f>
        <v>HASTE DE ATERRAMENTO, DIÂMETRO 3/4", COM 3 METROS - FORNECIMENTO E INSTALAÇÃO. AF_08/2023</v>
      </c>
      <c r="E112" s="81"/>
      <c r="F112" s="81"/>
      <c r="G112" s="81"/>
      <c r="H112" s="81"/>
      <c r="I112" s="81"/>
      <c r="J112" s="81"/>
      <c r="K112" s="81"/>
      <c r="L112" s="81"/>
      <c r="M112" s="70" t="str">
        <f>'EAP FINAL'!E133</f>
        <v>UN</v>
      </c>
      <c r="N112" s="77">
        <f>'EAP FINAL'!F133</f>
        <v>5</v>
      </c>
    </row>
    <row r="113" spans="1:14" ht="13.8">
      <c r="A113" s="66" t="str">
        <f>'EAP FINAL'!A134</f>
        <v xml:space="preserve"> 9.1.30 </v>
      </c>
      <c r="B113" s="70" t="str">
        <f>'EAP FINAL'!B134</f>
        <v xml:space="preserve"> 170950 </v>
      </c>
      <c r="C113" s="70" t="str">
        <f>'EAP FINAL'!C134</f>
        <v>SEDOP</v>
      </c>
      <c r="D113" s="66" t="str">
        <f>'EAP FINAL'!D134</f>
        <v>Tampa cega 4"x2" plástica</v>
      </c>
      <c r="E113" s="81"/>
      <c r="F113" s="81"/>
      <c r="G113" s="81"/>
      <c r="H113" s="81"/>
      <c r="I113" s="81"/>
      <c r="J113" s="81"/>
      <c r="K113" s="81"/>
      <c r="L113" s="81"/>
      <c r="M113" s="70" t="str">
        <f>'EAP FINAL'!E134</f>
        <v>un</v>
      </c>
      <c r="N113" s="77">
        <f>'EAP FINAL'!F134</f>
        <v>100</v>
      </c>
    </row>
    <row r="114" spans="1:14" ht="13.8">
      <c r="A114" s="66" t="str">
        <f>'EAP FINAL'!A135</f>
        <v xml:space="preserve"> 9.1.31 </v>
      </c>
      <c r="B114" s="70" t="str">
        <f>'EAP FINAL'!B135</f>
        <v xml:space="preserve"> 171129 </v>
      </c>
      <c r="C114" s="70" t="str">
        <f>'EAP FINAL'!C135</f>
        <v>SEDOP</v>
      </c>
      <c r="D114" s="66" t="str">
        <f>'EAP FINAL'!D135</f>
        <v>Bocal de louça E-27</v>
      </c>
      <c r="E114" s="81"/>
      <c r="F114" s="81"/>
      <c r="G114" s="81"/>
      <c r="H114" s="81"/>
      <c r="I114" s="81"/>
      <c r="J114" s="81"/>
      <c r="K114" s="81"/>
      <c r="L114" s="81"/>
      <c r="M114" s="70" t="str">
        <f>'EAP FINAL'!E135</f>
        <v>un</v>
      </c>
      <c r="N114" s="77">
        <f>'EAP FINAL'!F135</f>
        <v>240</v>
      </c>
    </row>
    <row r="115" spans="1:14" ht="13.8">
      <c r="A115" s="66" t="str">
        <f>'EAP FINAL'!A136</f>
        <v xml:space="preserve"> 9.1.32 </v>
      </c>
      <c r="B115" s="70" t="str">
        <f>'EAP FINAL'!B136</f>
        <v xml:space="preserve"> 170309 </v>
      </c>
      <c r="C115" s="70" t="str">
        <f>'EAP FINAL'!C136</f>
        <v>SEDOP</v>
      </c>
      <c r="D115" s="66" t="str">
        <f>'EAP FINAL'!D136</f>
        <v>Ponto de antena p/ radio e TV (c/ fiaçao)</v>
      </c>
      <c r="E115" s="81"/>
      <c r="F115" s="81"/>
      <c r="G115" s="81"/>
      <c r="H115" s="81"/>
      <c r="I115" s="81"/>
      <c r="J115" s="81"/>
      <c r="K115" s="81"/>
      <c r="L115" s="81"/>
      <c r="M115" s="70" t="str">
        <f>'EAP FINAL'!E136</f>
        <v>pt</v>
      </c>
      <c r="N115" s="77">
        <f>'EAP FINAL'!F136</f>
        <v>40</v>
      </c>
    </row>
    <row r="116" spans="1:14" ht="13.8">
      <c r="A116" s="66" t="str">
        <f>'EAP FINAL'!A137</f>
        <v xml:space="preserve"> 9.1.33 </v>
      </c>
      <c r="B116" s="70" t="str">
        <f>'EAP FINAL'!B137</f>
        <v xml:space="preserve"> CP-047 </v>
      </c>
      <c r="C116" s="70" t="str">
        <f>'EAP FINAL'!C137</f>
        <v>Próprio</v>
      </c>
      <c r="D116" s="66" t="str">
        <f>'EAP FINAL'!D137</f>
        <v>Base para poste metálico de 9m</v>
      </c>
      <c r="E116" s="81"/>
      <c r="F116" s="81"/>
      <c r="G116" s="81"/>
      <c r="H116" s="81"/>
      <c r="I116" s="81"/>
      <c r="J116" s="81"/>
      <c r="K116" s="81"/>
      <c r="L116" s="81"/>
      <c r="M116" s="70" t="str">
        <f>'EAP FINAL'!E137</f>
        <v>und</v>
      </c>
      <c r="N116" s="77">
        <f>'EAP FINAL'!F137</f>
        <v>5</v>
      </c>
    </row>
    <row r="117" spans="1:14" ht="52.8">
      <c r="A117" s="66" t="str">
        <f>'EAP FINAL'!A138</f>
        <v xml:space="preserve"> 9.1.34 </v>
      </c>
      <c r="B117" s="70" t="str">
        <f>'EAP FINAL'!B138</f>
        <v xml:space="preserve"> 101527 </v>
      </c>
      <c r="C117" s="70" t="str">
        <f>'EAP FINAL'!C138</f>
        <v>SINAPI</v>
      </c>
      <c r="D117" s="66" t="str">
        <f>'EAP FINAL'!D138</f>
        <v>ENTRADA DE ENERGIA ELÉTRICA, SUBTERRÂNEA, BIFÁSICA, COM CAIXA DE EMBUTIR, CABO DE 25 MM2 E DISJUNTOR DIN 50A (NÃO INCLUSA MURETA DE ALVENARIA). AF_07/2020_PS</v>
      </c>
      <c r="E117" s="81"/>
      <c r="F117" s="81"/>
      <c r="G117" s="81"/>
      <c r="H117" s="81"/>
      <c r="I117" s="81"/>
      <c r="J117" s="81"/>
      <c r="K117" s="81"/>
      <c r="L117" s="81"/>
      <c r="M117" s="70" t="str">
        <f>'EAP FINAL'!E138</f>
        <v>UN</v>
      </c>
      <c r="N117" s="77">
        <f>'EAP FINAL'!F138</f>
        <v>5</v>
      </c>
    </row>
    <row r="118" spans="1:14" ht="39.6">
      <c r="A118" s="66" t="str">
        <f>'EAP FINAL'!A139</f>
        <v xml:space="preserve"> 9.1.35 </v>
      </c>
      <c r="B118" s="70" t="str">
        <f>'EAP FINAL'!B139</f>
        <v xml:space="preserve"> 105967 </v>
      </c>
      <c r="C118" s="70" t="str">
        <f>'EAP FINAL'!C139</f>
        <v>SINAPI</v>
      </c>
      <c r="D118" s="66" t="str">
        <f>'EAP FINAL'!D139</f>
        <v>POSTE DE AÇO CÔNICO CONTÍNUO CURVO DUPLO, ENGASTAMENTO SIMPLES COM 1 M DE SOLO, H=6M - FORNECIMENTO E INSTALAÇÃO. AF_04/2025</v>
      </c>
      <c r="E118" s="81"/>
      <c r="F118" s="81"/>
      <c r="G118" s="81"/>
      <c r="H118" s="81"/>
      <c r="I118" s="81"/>
      <c r="J118" s="81"/>
      <c r="K118" s="81"/>
      <c r="L118" s="81"/>
      <c r="M118" s="70" t="str">
        <f>'EAP FINAL'!E139</f>
        <v>UN</v>
      </c>
      <c r="N118" s="77">
        <f>'EAP FINAL'!F139</f>
        <v>5</v>
      </c>
    </row>
    <row r="119" spans="1:14" ht="39.6">
      <c r="A119" s="66" t="str">
        <f>'EAP FINAL'!A140</f>
        <v xml:space="preserve"> 9.1.36 </v>
      </c>
      <c r="B119" s="70" t="str">
        <f>'EAP FINAL'!B140</f>
        <v xml:space="preserve"> 101946 </v>
      </c>
      <c r="C119" s="70" t="str">
        <f>'EAP FINAL'!C140</f>
        <v>SINAPI</v>
      </c>
      <c r="D119" s="66" t="str">
        <f>'EAP FINAL'!D140</f>
        <v>QUADRO DE MEDIÇÃO GERAL DE ENERGIA PARA 1 MEDIDOR DE SOBREPOR - FORNECIMENTO E INSTALAÇÃO. AF_10/2020</v>
      </c>
      <c r="E119" s="81"/>
      <c r="F119" s="81"/>
      <c r="G119" s="81"/>
      <c r="H119" s="81"/>
      <c r="I119" s="81"/>
      <c r="J119" s="81"/>
      <c r="K119" s="81"/>
      <c r="L119" s="81"/>
      <c r="M119" s="70" t="str">
        <f>'EAP FINAL'!E140</f>
        <v>UN</v>
      </c>
      <c r="N119" s="77">
        <f>'EAP FINAL'!F140</f>
        <v>40</v>
      </c>
    </row>
    <row r="120" spans="1:14" ht="39.6">
      <c r="A120" s="66" t="str">
        <f>'EAP FINAL'!A141</f>
        <v xml:space="preserve"> 9.1.37 </v>
      </c>
      <c r="B120" s="70" t="str">
        <f>'EAP FINAL'!B141</f>
        <v xml:space="preserve"> 97669 </v>
      </c>
      <c r="C120" s="70" t="str">
        <f>'EAP FINAL'!C141</f>
        <v>SINAPI</v>
      </c>
      <c r="D120" s="66" t="str">
        <f>'EAP FINAL'!D141</f>
        <v>ELETRODUTO FLEXÍVEL CORRUGADO, PEAD, DN 90 (3"), PARA REDE ENTERRADA DE DISTRIBUIÇÃO DE ENERGIA ELÉTRICA - FORNECIMENTO E INSTALAÇÃO. AF_12/2021</v>
      </c>
      <c r="E120" s="81"/>
      <c r="F120" s="81"/>
      <c r="G120" s="81"/>
      <c r="H120" s="81"/>
      <c r="I120" s="81"/>
      <c r="J120" s="81"/>
      <c r="K120" s="81"/>
      <c r="L120" s="81"/>
      <c r="M120" s="70" t="str">
        <f>'EAP FINAL'!E141</f>
        <v>M</v>
      </c>
      <c r="N120" s="77">
        <f>'EAP FINAL'!F141</f>
        <v>47.28</v>
      </c>
    </row>
    <row r="121" spans="1:14" ht="39.6">
      <c r="A121" s="66" t="str">
        <f>'EAP FINAL'!A142</f>
        <v xml:space="preserve"> 9.1.38 </v>
      </c>
      <c r="B121" s="70" t="str">
        <f>'EAP FINAL'!B142</f>
        <v xml:space="preserve"> 91924 </v>
      </c>
      <c r="C121" s="70" t="str">
        <f>'EAP FINAL'!C142</f>
        <v>SINAPI</v>
      </c>
      <c r="D121" s="66" t="str">
        <f>'EAP FINAL'!D142</f>
        <v>CABO DE COBRE FLEXÍVEL ISOLADO, 1,5 MM², ANTI-CHAMA 450/750 V, PARA CIRCUITOS TERMINAIS - FORNECIMENTO E INSTALAÇÃO. AF_03/2023</v>
      </c>
      <c r="E121" s="81"/>
      <c r="F121" s="81"/>
      <c r="G121" s="81"/>
      <c r="H121" s="81"/>
      <c r="I121" s="81"/>
      <c r="J121" s="81"/>
      <c r="K121" s="81"/>
      <c r="L121" s="81"/>
      <c r="M121" s="70" t="str">
        <f>'EAP FINAL'!E142</f>
        <v>M</v>
      </c>
      <c r="N121" s="77">
        <f>'EAP FINAL'!F142</f>
        <v>2800</v>
      </c>
    </row>
    <row r="122" spans="1:14" ht="13.8">
      <c r="A122" s="66" t="e">
        <f>'EAP FINAL'!#REF!</f>
        <v>#REF!</v>
      </c>
      <c r="B122" s="70" t="e">
        <f>'EAP FINAL'!#REF!</f>
        <v>#REF!</v>
      </c>
      <c r="C122" s="70" t="e">
        <f>'EAP FINAL'!#REF!</f>
        <v>#REF!</v>
      </c>
      <c r="D122" s="66" t="e">
        <f>'EAP FINAL'!#REF!</f>
        <v>#REF!</v>
      </c>
      <c r="E122" s="81"/>
      <c r="F122" s="81"/>
      <c r="G122" s="81"/>
      <c r="H122" s="81"/>
      <c r="I122" s="81"/>
      <c r="J122" s="81"/>
      <c r="K122" s="81"/>
      <c r="L122" s="81"/>
      <c r="M122" s="70" t="e">
        <f>'EAP FINAL'!#REF!</f>
        <v>#REF!</v>
      </c>
      <c r="N122" s="77" t="e">
        <f>'EAP FINAL'!#REF!</f>
        <v>#REF!</v>
      </c>
    </row>
    <row r="123" spans="1:14" ht="13.8">
      <c r="A123" s="66" t="e">
        <f>'EAP FINAL'!#REF!</f>
        <v>#REF!</v>
      </c>
      <c r="B123" s="70" t="e">
        <f>'EAP FINAL'!#REF!</f>
        <v>#REF!</v>
      </c>
      <c r="C123" s="70" t="e">
        <f>'EAP FINAL'!#REF!</f>
        <v>#REF!</v>
      </c>
      <c r="D123" s="66" t="e">
        <f>'EAP FINAL'!#REF!</f>
        <v>#REF!</v>
      </c>
      <c r="E123" s="81"/>
      <c r="F123" s="81"/>
      <c r="G123" s="81"/>
      <c r="H123" s="81"/>
      <c r="I123" s="81"/>
      <c r="J123" s="81"/>
      <c r="K123" s="81"/>
      <c r="L123" s="81"/>
      <c r="M123" s="70" t="e">
        <f>'EAP FINAL'!#REF!</f>
        <v>#REF!</v>
      </c>
      <c r="N123" s="77" t="e">
        <f>'EAP FINAL'!#REF!</f>
        <v>#REF!</v>
      </c>
    </row>
    <row r="124" spans="1:14" ht="13.8">
      <c r="A124" s="66" t="e">
        <f>'EAP FINAL'!#REF!</f>
        <v>#REF!</v>
      </c>
      <c r="B124" s="70" t="e">
        <f>'EAP FINAL'!#REF!</f>
        <v>#REF!</v>
      </c>
      <c r="C124" s="70" t="e">
        <f>'EAP FINAL'!#REF!</f>
        <v>#REF!</v>
      </c>
      <c r="D124" s="66" t="e">
        <f>'EAP FINAL'!#REF!</f>
        <v>#REF!</v>
      </c>
      <c r="E124" s="81"/>
      <c r="F124" s="81"/>
      <c r="G124" s="81"/>
      <c r="H124" s="81"/>
      <c r="I124" s="81"/>
      <c r="J124" s="81"/>
      <c r="K124" s="81"/>
      <c r="L124" s="81"/>
      <c r="M124" s="70" t="e">
        <f>'EAP FINAL'!#REF!</f>
        <v>#REF!</v>
      </c>
      <c r="N124" s="77" t="e">
        <f>'EAP FINAL'!#REF!</f>
        <v>#REF!</v>
      </c>
    </row>
    <row r="125" spans="1:14" ht="13.8">
      <c r="A125" s="66" t="e">
        <f>'EAP FINAL'!#REF!</f>
        <v>#REF!</v>
      </c>
      <c r="B125" s="70" t="e">
        <f>'EAP FINAL'!#REF!</f>
        <v>#REF!</v>
      </c>
      <c r="C125" s="70" t="e">
        <f>'EAP FINAL'!#REF!</f>
        <v>#REF!</v>
      </c>
      <c r="D125" s="66" t="e">
        <f>'EAP FINAL'!#REF!</f>
        <v>#REF!</v>
      </c>
      <c r="E125" s="81"/>
      <c r="F125" s="81"/>
      <c r="G125" s="81"/>
      <c r="H125" s="81"/>
      <c r="I125" s="81"/>
      <c r="J125" s="81"/>
      <c r="K125" s="81"/>
      <c r="L125" s="81"/>
      <c r="M125" s="70" t="e">
        <f>'EAP FINAL'!#REF!</f>
        <v>#REF!</v>
      </c>
      <c r="N125" s="77" t="e">
        <f>'EAP FINAL'!#REF!</f>
        <v>#REF!</v>
      </c>
    </row>
    <row r="126" spans="1:14" ht="13.8">
      <c r="A126" s="66" t="e">
        <f>'EAP FINAL'!#REF!</f>
        <v>#REF!</v>
      </c>
      <c r="B126" s="70" t="e">
        <f>'EAP FINAL'!#REF!</f>
        <v>#REF!</v>
      </c>
      <c r="C126" s="70" t="e">
        <f>'EAP FINAL'!#REF!</f>
        <v>#REF!</v>
      </c>
      <c r="D126" s="66" t="e">
        <f>'EAP FINAL'!#REF!</f>
        <v>#REF!</v>
      </c>
      <c r="E126" s="81"/>
      <c r="F126" s="81"/>
      <c r="G126" s="81"/>
      <c r="H126" s="81"/>
      <c r="I126" s="81"/>
      <c r="J126" s="81"/>
      <c r="K126" s="81"/>
      <c r="L126" s="81"/>
      <c r="M126" s="70" t="e">
        <f>'EAP FINAL'!#REF!</f>
        <v>#REF!</v>
      </c>
      <c r="N126" s="77" t="e">
        <f>'EAP FINAL'!#REF!</f>
        <v>#REF!</v>
      </c>
    </row>
    <row r="127" spans="1:14" ht="13.8">
      <c r="A127" s="66" t="e">
        <f>'EAP FINAL'!#REF!</f>
        <v>#REF!</v>
      </c>
      <c r="B127" s="70" t="e">
        <f>'EAP FINAL'!#REF!</f>
        <v>#REF!</v>
      </c>
      <c r="C127" s="70" t="e">
        <f>'EAP FINAL'!#REF!</f>
        <v>#REF!</v>
      </c>
      <c r="D127" s="66" t="e">
        <f>'EAP FINAL'!#REF!</f>
        <v>#REF!</v>
      </c>
      <c r="E127" s="81"/>
      <c r="F127" s="81"/>
      <c r="G127" s="81"/>
      <c r="H127" s="81"/>
      <c r="I127" s="81"/>
      <c r="J127" s="81"/>
      <c r="K127" s="81"/>
      <c r="L127" s="81"/>
      <c r="M127" s="70" t="e">
        <f>'EAP FINAL'!#REF!</f>
        <v>#REF!</v>
      </c>
      <c r="N127" s="77" t="e">
        <f>'EAP FINAL'!#REF!</f>
        <v>#REF!</v>
      </c>
    </row>
    <row r="128" spans="1:14" ht="13.8">
      <c r="A128" s="66" t="e">
        <f>'EAP FINAL'!#REF!</f>
        <v>#REF!</v>
      </c>
      <c r="B128" s="70" t="e">
        <f>'EAP FINAL'!#REF!</f>
        <v>#REF!</v>
      </c>
      <c r="C128" s="70" t="e">
        <f>'EAP FINAL'!#REF!</f>
        <v>#REF!</v>
      </c>
      <c r="D128" s="66" t="e">
        <f>'EAP FINAL'!#REF!</f>
        <v>#REF!</v>
      </c>
      <c r="E128" s="81"/>
      <c r="F128" s="81"/>
      <c r="G128" s="81"/>
      <c r="H128" s="81"/>
      <c r="I128" s="81"/>
      <c r="J128" s="81"/>
      <c r="K128" s="81"/>
      <c r="L128" s="81"/>
      <c r="M128" s="70" t="e">
        <f>'EAP FINAL'!#REF!</f>
        <v>#REF!</v>
      </c>
      <c r="N128" s="77" t="e">
        <f>'EAP FINAL'!#REF!</f>
        <v>#REF!</v>
      </c>
    </row>
    <row r="129" spans="1:14" ht="13.8">
      <c r="A129" s="66" t="e">
        <f>'EAP FINAL'!#REF!</f>
        <v>#REF!</v>
      </c>
      <c r="B129" s="70" t="e">
        <f>'EAP FINAL'!#REF!</f>
        <v>#REF!</v>
      </c>
      <c r="C129" s="70" t="e">
        <f>'EAP FINAL'!#REF!</f>
        <v>#REF!</v>
      </c>
      <c r="D129" s="66" t="e">
        <f>'EAP FINAL'!#REF!</f>
        <v>#REF!</v>
      </c>
      <c r="E129" s="81"/>
      <c r="F129" s="81"/>
      <c r="G129" s="81"/>
      <c r="H129" s="81"/>
      <c r="I129" s="81"/>
      <c r="J129" s="81"/>
      <c r="K129" s="81"/>
      <c r="L129" s="81"/>
      <c r="M129" s="70" t="e">
        <f>'EAP FINAL'!#REF!</f>
        <v>#REF!</v>
      </c>
      <c r="N129" s="77" t="e">
        <f>'EAP FINAL'!#REF!</f>
        <v>#REF!</v>
      </c>
    </row>
    <row r="130" spans="1:14" ht="13.8">
      <c r="A130" s="66" t="e">
        <f>'EAP FINAL'!#REF!</f>
        <v>#REF!</v>
      </c>
      <c r="B130" s="70" t="e">
        <f>'EAP FINAL'!#REF!</f>
        <v>#REF!</v>
      </c>
      <c r="C130" s="70" t="e">
        <f>'EAP FINAL'!#REF!</f>
        <v>#REF!</v>
      </c>
      <c r="D130" s="66" t="e">
        <f>'EAP FINAL'!#REF!</f>
        <v>#REF!</v>
      </c>
      <c r="E130" s="81"/>
      <c r="F130" s="81"/>
      <c r="G130" s="81"/>
      <c r="H130" s="81"/>
      <c r="I130" s="81"/>
      <c r="J130" s="81"/>
      <c r="K130" s="81"/>
      <c r="L130" s="81"/>
      <c r="M130" s="70" t="e">
        <f>'EAP FINAL'!#REF!</f>
        <v>#REF!</v>
      </c>
      <c r="N130" s="77" t="e">
        <f>'EAP FINAL'!#REF!</f>
        <v>#REF!</v>
      </c>
    </row>
    <row r="131" spans="1:14" ht="13.8">
      <c r="A131" s="66" t="e">
        <f>'EAP FINAL'!#REF!</f>
        <v>#REF!</v>
      </c>
      <c r="B131" s="70" t="e">
        <f>'EAP FINAL'!#REF!</f>
        <v>#REF!</v>
      </c>
      <c r="C131" s="70" t="e">
        <f>'EAP FINAL'!#REF!</f>
        <v>#REF!</v>
      </c>
      <c r="D131" s="66" t="e">
        <f>'EAP FINAL'!#REF!</f>
        <v>#REF!</v>
      </c>
      <c r="E131" s="81"/>
      <c r="F131" s="81"/>
      <c r="G131" s="81"/>
      <c r="H131" s="81"/>
      <c r="I131" s="81"/>
      <c r="J131" s="81"/>
      <c r="K131" s="81"/>
      <c r="L131" s="81"/>
      <c r="M131" s="70" t="e">
        <f>'EAP FINAL'!#REF!</f>
        <v>#REF!</v>
      </c>
      <c r="N131" s="77" t="e">
        <f>'EAP FINAL'!#REF!</f>
        <v>#REF!</v>
      </c>
    </row>
    <row r="132" spans="1:14" ht="13.8">
      <c r="A132" s="66" t="e">
        <f>'EAP FINAL'!#REF!</f>
        <v>#REF!</v>
      </c>
      <c r="B132" s="70" t="e">
        <f>'EAP FINAL'!#REF!</f>
        <v>#REF!</v>
      </c>
      <c r="C132" s="70" t="e">
        <f>'EAP FINAL'!#REF!</f>
        <v>#REF!</v>
      </c>
      <c r="D132" s="66" t="e">
        <f>'EAP FINAL'!#REF!</f>
        <v>#REF!</v>
      </c>
      <c r="E132" s="81"/>
      <c r="F132" s="81"/>
      <c r="G132" s="81"/>
      <c r="H132" s="81"/>
      <c r="I132" s="81"/>
      <c r="J132" s="81"/>
      <c r="K132" s="81"/>
      <c r="L132" s="81"/>
      <c r="M132" s="70" t="e">
        <f>'EAP FINAL'!#REF!</f>
        <v>#REF!</v>
      </c>
      <c r="N132" s="77" t="e">
        <f>'EAP FINAL'!#REF!</f>
        <v>#REF!</v>
      </c>
    </row>
    <row r="133" spans="1:14" ht="13.8">
      <c r="A133" s="66" t="e">
        <f>'EAP FINAL'!#REF!</f>
        <v>#REF!</v>
      </c>
      <c r="B133" s="70" t="e">
        <f>'EAP FINAL'!#REF!</f>
        <v>#REF!</v>
      </c>
      <c r="C133" s="70" t="e">
        <f>'EAP FINAL'!#REF!</f>
        <v>#REF!</v>
      </c>
      <c r="D133" s="66" t="e">
        <f>'EAP FINAL'!#REF!</f>
        <v>#REF!</v>
      </c>
      <c r="E133" s="81"/>
      <c r="F133" s="81"/>
      <c r="G133" s="81"/>
      <c r="H133" s="81"/>
      <c r="I133" s="81"/>
      <c r="J133" s="81"/>
      <c r="K133" s="81"/>
      <c r="L133" s="81"/>
      <c r="M133" s="70" t="e">
        <f>'EAP FINAL'!#REF!</f>
        <v>#REF!</v>
      </c>
      <c r="N133" s="77" t="e">
        <f>'EAP FINAL'!#REF!</f>
        <v>#REF!</v>
      </c>
    </row>
    <row r="134" spans="1:14" ht="13.8">
      <c r="A134" s="66" t="e">
        <f>'EAP FINAL'!#REF!</f>
        <v>#REF!</v>
      </c>
      <c r="B134" s="70" t="e">
        <f>'EAP FINAL'!#REF!</f>
        <v>#REF!</v>
      </c>
      <c r="C134" s="70" t="e">
        <f>'EAP FINAL'!#REF!</f>
        <v>#REF!</v>
      </c>
      <c r="D134" s="66" t="e">
        <f>'EAP FINAL'!#REF!</f>
        <v>#REF!</v>
      </c>
      <c r="E134" s="81"/>
      <c r="F134" s="81"/>
      <c r="G134" s="81"/>
      <c r="H134" s="81"/>
      <c r="I134" s="81"/>
      <c r="J134" s="81"/>
      <c r="K134" s="81"/>
      <c r="L134" s="81"/>
      <c r="M134" s="70" t="e">
        <f>'EAP FINAL'!#REF!</f>
        <v>#REF!</v>
      </c>
      <c r="N134" s="77" t="e">
        <f>'EAP FINAL'!#REF!</f>
        <v>#REF!</v>
      </c>
    </row>
    <row r="135" spans="1:14" ht="13.8">
      <c r="A135" s="102" t="str">
        <f>'EAP FINAL'!A143</f>
        <v xml:space="preserve"> 9.2 </v>
      </c>
      <c r="B135" s="103"/>
      <c r="C135" s="103"/>
      <c r="D135" s="102" t="str">
        <f>'EAP FINAL'!D143</f>
        <v>Hidraulicas/gas/incendio</v>
      </c>
      <c r="E135" s="101"/>
      <c r="F135" s="101"/>
      <c r="G135" s="101"/>
      <c r="H135" s="101"/>
      <c r="I135" s="101"/>
      <c r="J135" s="101"/>
      <c r="K135" s="101"/>
      <c r="L135" s="101"/>
      <c r="M135" s="103">
        <f>'EAP FINAL'!E143</f>
        <v>0</v>
      </c>
      <c r="N135" s="101">
        <f>'EAP FINAL'!F143</f>
        <v>1</v>
      </c>
    </row>
    <row r="136" spans="1:14" ht="39.6">
      <c r="A136" s="66" t="str">
        <f>'EAP FINAL'!A144</f>
        <v xml:space="preserve"> 9.2.1 </v>
      </c>
      <c r="B136" s="70" t="str">
        <f>'EAP FINAL'!B144</f>
        <v xml:space="preserve"> 89401 </v>
      </c>
      <c r="C136" s="70" t="str">
        <f>'EAP FINAL'!C144</f>
        <v>SINAPI</v>
      </c>
      <c r="D136" s="66" t="str">
        <f>'EAP FINAL'!D144</f>
        <v>TUBO, PVC, SOLDÁVEL, DE 20MM, INSTALADO EM RAMAL DE DISTRIBUIÇÃO DE ÁGUA - FORNECIMENTO E INSTALAÇÃO. AF_06/2022</v>
      </c>
      <c r="E136" s="81"/>
      <c r="F136" s="81"/>
      <c r="G136" s="81"/>
      <c r="H136" s="81"/>
      <c r="I136" s="81"/>
      <c r="J136" s="81"/>
      <c r="K136" s="81"/>
      <c r="L136" s="81"/>
      <c r="M136" s="70" t="str">
        <f>'EAP FINAL'!E144</f>
        <v>M</v>
      </c>
      <c r="N136" s="77">
        <f>'EAP FINAL'!F144</f>
        <v>4.75</v>
      </c>
    </row>
    <row r="137" spans="1:14" ht="39.6">
      <c r="A137" s="66" t="str">
        <f>'EAP FINAL'!A145</f>
        <v xml:space="preserve"> 9.2.2 </v>
      </c>
      <c r="B137" s="70" t="str">
        <f>'EAP FINAL'!B145</f>
        <v xml:space="preserve"> 89402 </v>
      </c>
      <c r="C137" s="70" t="str">
        <f>'EAP FINAL'!C145</f>
        <v>SINAPI</v>
      </c>
      <c r="D137" s="66" t="str">
        <f>'EAP FINAL'!D145</f>
        <v>TUBO, PVC, SOLDÁVEL, DE 25MM, INSTALADO EM RAMAL DE DISTRIBUIÇÃO DE ÁGUA - FORNECIMENTO E INSTALAÇÃO. AF_06/2022</v>
      </c>
      <c r="E137" s="81"/>
      <c r="F137" s="81"/>
      <c r="G137" s="81"/>
      <c r="H137" s="81"/>
      <c r="I137" s="81"/>
      <c r="J137" s="81"/>
      <c r="K137" s="81"/>
      <c r="L137" s="81"/>
      <c r="M137" s="70" t="str">
        <f>'EAP FINAL'!E145</f>
        <v>M</v>
      </c>
      <c r="N137" s="77">
        <f>'EAP FINAL'!F145</f>
        <v>315.75</v>
      </c>
    </row>
    <row r="138" spans="1:14" ht="39.6">
      <c r="A138" s="66" t="str">
        <f>'EAP FINAL'!A146</f>
        <v xml:space="preserve"> 9.2.3 </v>
      </c>
      <c r="B138" s="70" t="str">
        <f>'EAP FINAL'!B146</f>
        <v xml:space="preserve"> 89403 </v>
      </c>
      <c r="C138" s="70" t="str">
        <f>'EAP FINAL'!C146</f>
        <v>SINAPI</v>
      </c>
      <c r="D138" s="66" t="str">
        <f>'EAP FINAL'!D146</f>
        <v>TUBO, PVC, SOLDÁVEL, DE 32MM, INSTALADO EM RAMAL DE DISTRIBUIÇÃO DE ÁGUA - FORNECIMENTO E INSTALAÇÃO. AF_06/2022</v>
      </c>
      <c r="E138" s="81"/>
      <c r="F138" s="81"/>
      <c r="G138" s="81"/>
      <c r="H138" s="81"/>
      <c r="I138" s="81"/>
      <c r="J138" s="81"/>
      <c r="K138" s="81"/>
      <c r="L138" s="81"/>
      <c r="M138" s="70" t="str">
        <f>'EAP FINAL'!E146</f>
        <v>M</v>
      </c>
      <c r="N138" s="77">
        <f>'EAP FINAL'!F146</f>
        <v>236.5</v>
      </c>
    </row>
    <row r="139" spans="1:14" ht="39.6">
      <c r="A139" s="66" t="str">
        <f>'EAP FINAL'!A147</f>
        <v xml:space="preserve"> 9.2.4 </v>
      </c>
      <c r="B139" s="70" t="str">
        <f>'EAP FINAL'!B147</f>
        <v xml:space="preserve"> 103978 </v>
      </c>
      <c r="C139" s="70" t="str">
        <f>'EAP FINAL'!C147</f>
        <v>SINAPI</v>
      </c>
      <c r="D139" s="66" t="str">
        <f>'EAP FINAL'!D147</f>
        <v>TUBO, PVC, SOLDÁVEL, DE 40MM, INSTALADO EM RAMAL DE DISTRIBUIÇÃO DE ÁGUA - FORNECIMENTO E INSTALAÇÃO. AF_06/2022</v>
      </c>
      <c r="E139" s="81"/>
      <c r="F139" s="81"/>
      <c r="G139" s="81"/>
      <c r="H139" s="81"/>
      <c r="I139" s="81"/>
      <c r="J139" s="81"/>
      <c r="K139" s="81"/>
      <c r="L139" s="81"/>
      <c r="M139" s="70" t="str">
        <f>'EAP FINAL'!E147</f>
        <v>M</v>
      </c>
      <c r="N139" s="77">
        <f>'EAP FINAL'!F147</f>
        <v>628.25</v>
      </c>
    </row>
    <row r="140" spans="1:14" ht="39.6">
      <c r="A140" s="66" t="str">
        <f>'EAP FINAL'!A148</f>
        <v xml:space="preserve"> 9.2.5 </v>
      </c>
      <c r="B140" s="70" t="str">
        <f>'EAP FINAL'!B148</f>
        <v xml:space="preserve"> 103947 </v>
      </c>
      <c r="C140" s="70" t="str">
        <f>'EAP FINAL'!C148</f>
        <v>SINAPI</v>
      </c>
      <c r="D140" s="66" t="str">
        <f>'EAP FINAL'!D148</f>
        <v>BUCHA DE REDUÇÃO, CURTA, PVC, SOLDÁVEL, DN 25 X 20 MM, INSTALADO EM RAMAL OU SUB-RAMAL DE ÁGUA - FORNECIMENTO E INSTALAÇÃO. AF_06/2022</v>
      </c>
      <c r="E140" s="81"/>
      <c r="F140" s="81"/>
      <c r="G140" s="81"/>
      <c r="H140" s="81"/>
      <c r="I140" s="81"/>
      <c r="J140" s="81"/>
      <c r="K140" s="81"/>
      <c r="L140" s="81"/>
      <c r="M140" s="70" t="str">
        <f>'EAP FINAL'!E148</f>
        <v>UN</v>
      </c>
      <c r="N140" s="77">
        <f>'EAP FINAL'!F148</f>
        <v>110</v>
      </c>
    </row>
    <row r="141" spans="1:14" ht="39.6">
      <c r="A141" s="66" t="str">
        <f>'EAP FINAL'!A149</f>
        <v xml:space="preserve"> 9.2.6 </v>
      </c>
      <c r="B141" s="70" t="str">
        <f>'EAP FINAL'!B149</f>
        <v xml:space="preserve"> 103948 </v>
      </c>
      <c r="C141" s="70" t="str">
        <f>'EAP FINAL'!C149</f>
        <v>SINAPI</v>
      </c>
      <c r="D141" s="66" t="str">
        <f>'EAP FINAL'!D149</f>
        <v>BUCHA DE REDUÇÃO, CURTA, PVC, SOLDÁVEL, DN 32 X 25 MM, INSTALADO EM RAMAL OU SUB-RAMAL DE ÁGUA - FORNECIMENTO E INSTALAÇÃO. AF_06/2022</v>
      </c>
      <c r="E141" s="81"/>
      <c r="F141" s="81"/>
      <c r="G141" s="81"/>
      <c r="H141" s="81"/>
      <c r="I141" s="81"/>
      <c r="J141" s="81"/>
      <c r="K141" s="81"/>
      <c r="L141" s="81"/>
      <c r="M141" s="70" t="str">
        <f>'EAP FINAL'!E149</f>
        <v>UN</v>
      </c>
      <c r="N141" s="77">
        <f>'EAP FINAL'!F149</f>
        <v>140</v>
      </c>
    </row>
    <row r="142" spans="1:14" ht="39.6">
      <c r="A142" s="66" t="str">
        <f>'EAP FINAL'!A150</f>
        <v xml:space="preserve"> 9.2.7 </v>
      </c>
      <c r="B142" s="70" t="str">
        <f>'EAP FINAL'!B150</f>
        <v xml:space="preserve"> 89442 </v>
      </c>
      <c r="C142" s="70" t="str">
        <f>'EAP FINAL'!C150</f>
        <v>SINAPI</v>
      </c>
      <c r="D142" s="66" t="str">
        <f>'EAP FINAL'!D150</f>
        <v>TÊ DE REDUÇÃO, PVC, SOLDÁVEL, DN 25MM X 20MM, INSTALADO EM RAMAL DE DISTRIBUIÇÃO DE ÁGUA - FORNECIMENTO E INSTALAÇÃO. AF_06/2022</v>
      </c>
      <c r="E142" s="81"/>
      <c r="F142" s="81"/>
      <c r="G142" s="81"/>
      <c r="H142" s="81"/>
      <c r="I142" s="81"/>
      <c r="J142" s="81"/>
      <c r="K142" s="81"/>
      <c r="L142" s="81"/>
      <c r="M142" s="70" t="str">
        <f>'EAP FINAL'!E150</f>
        <v>UN</v>
      </c>
      <c r="N142" s="77">
        <f>'EAP FINAL'!F150</f>
        <v>60</v>
      </c>
    </row>
    <row r="143" spans="1:14" ht="39.6">
      <c r="A143" s="66" t="str">
        <f>'EAP FINAL'!A151</f>
        <v xml:space="preserve"> 9.2.8 </v>
      </c>
      <c r="B143" s="70" t="str">
        <f>'EAP FINAL'!B151</f>
        <v xml:space="preserve"> 104012 </v>
      </c>
      <c r="C143" s="70" t="str">
        <f>'EAP FINAL'!C151</f>
        <v>SINAPI</v>
      </c>
      <c r="D143" s="66" t="str">
        <f>'EAP FINAL'!D151</f>
        <v>TÊ DE REDUÇÃO, PVC, SOLDÁVEL, DN 40MM X 32MM, INSTALADO EM RAMAL DE DISTRIBUIÇÃO DE ÁGUA - FORNECIMENTO E INSTALAÇÃO. AF_06/2022</v>
      </c>
      <c r="E143" s="81"/>
      <c r="F143" s="81"/>
      <c r="G143" s="81"/>
      <c r="H143" s="81"/>
      <c r="I143" s="81"/>
      <c r="J143" s="81"/>
      <c r="K143" s="81"/>
      <c r="L143" s="81"/>
      <c r="M143" s="70" t="str">
        <f>'EAP FINAL'!E151</f>
        <v>UN</v>
      </c>
      <c r="N143" s="77">
        <f>'EAP FINAL'!F151</f>
        <v>20</v>
      </c>
    </row>
    <row r="144" spans="1:14" ht="39.6">
      <c r="A144" s="66" t="str">
        <f>'EAP FINAL'!A152</f>
        <v xml:space="preserve"> 9.2.9 </v>
      </c>
      <c r="B144" s="70" t="str">
        <f>'EAP FINAL'!B152</f>
        <v xml:space="preserve"> 89440 </v>
      </c>
      <c r="C144" s="70" t="str">
        <f>'EAP FINAL'!C152</f>
        <v>SINAPI</v>
      </c>
      <c r="D144" s="66" t="str">
        <f>'EAP FINAL'!D152</f>
        <v>TE, PVC, SOLDÁVEL, DN 25MM, INSTALADO EM RAMAL DE DISTRIBUIÇÃO DE ÁGUA - FORNECIMENTO E INSTALAÇÃO. AF_06/2022</v>
      </c>
      <c r="E144" s="81"/>
      <c r="F144" s="81"/>
      <c r="G144" s="81"/>
      <c r="H144" s="81"/>
      <c r="I144" s="81"/>
      <c r="J144" s="81"/>
      <c r="K144" s="81"/>
      <c r="L144" s="81"/>
      <c r="M144" s="70" t="str">
        <f>'EAP FINAL'!E152</f>
        <v>UN</v>
      </c>
      <c r="N144" s="77">
        <f>'EAP FINAL'!F152</f>
        <v>80</v>
      </c>
    </row>
    <row r="145" spans="1:14" ht="39.6">
      <c r="A145" s="66" t="str">
        <f>'EAP FINAL'!A153</f>
        <v xml:space="preserve"> 9.2.10 </v>
      </c>
      <c r="B145" s="70" t="str">
        <f>'EAP FINAL'!B153</f>
        <v xml:space="preserve"> 89443 </v>
      </c>
      <c r="C145" s="70" t="str">
        <f>'EAP FINAL'!C153</f>
        <v>SINAPI</v>
      </c>
      <c r="D145" s="66" t="str">
        <f>'EAP FINAL'!D153</f>
        <v>TE, PVC, SOLDÁVEL, DN 32MM, INSTALADO EM RAMAL DE DISTRIBUIÇÃO DE ÁGUA - FORNECIMENTO E INSTALAÇÃO. AF_06/2022</v>
      </c>
      <c r="E145" s="81"/>
      <c r="F145" s="81"/>
      <c r="G145" s="81"/>
      <c r="H145" s="81"/>
      <c r="I145" s="81"/>
      <c r="J145" s="81"/>
      <c r="K145" s="81"/>
      <c r="L145" s="81"/>
      <c r="M145" s="70" t="str">
        <f>'EAP FINAL'!E153</f>
        <v>UN</v>
      </c>
      <c r="N145" s="77">
        <f>'EAP FINAL'!F153</f>
        <v>40</v>
      </c>
    </row>
    <row r="146" spans="1:14" ht="39.6">
      <c r="A146" s="66" t="str">
        <f>'EAP FINAL'!A154</f>
        <v xml:space="preserve"> 9.2.11 </v>
      </c>
      <c r="B146" s="70" t="str">
        <f>'EAP FINAL'!B154</f>
        <v xml:space="preserve"> 104011 </v>
      </c>
      <c r="C146" s="70" t="str">
        <f>'EAP FINAL'!C154</f>
        <v>SINAPI</v>
      </c>
      <c r="D146" s="66" t="str">
        <f>'EAP FINAL'!D154</f>
        <v>TE, PVC, SOLDÁVEL, DN 40MM, INSTALADO EM RAMAL DE DISTRIBUIÇÃO DE ÁGUA - FORNECIMENTO E INSTALAÇÃO. AF_06/2022</v>
      </c>
      <c r="E146" s="81"/>
      <c r="F146" s="81"/>
      <c r="G146" s="81"/>
      <c r="H146" s="81"/>
      <c r="I146" s="81"/>
      <c r="J146" s="81"/>
      <c r="K146" s="81"/>
      <c r="L146" s="81"/>
      <c r="M146" s="70" t="str">
        <f>'EAP FINAL'!E154</f>
        <v>UN</v>
      </c>
      <c r="N146" s="77">
        <f>'EAP FINAL'!F154</f>
        <v>60</v>
      </c>
    </row>
    <row r="147" spans="1:14" ht="39.6">
      <c r="A147" s="66" t="str">
        <f>'EAP FINAL'!A155</f>
        <v xml:space="preserve"> 9.2.12 </v>
      </c>
      <c r="B147" s="70" t="str">
        <f>'EAP FINAL'!B155</f>
        <v xml:space="preserve"> 94792 </v>
      </c>
      <c r="C147" s="70" t="str">
        <f>'EAP FINAL'!C155</f>
        <v>SINAPI</v>
      </c>
      <c r="D147" s="66" t="str">
        <f>'EAP FINAL'!D155</f>
        <v>REGISTRO DE GAVETA BRUTO, LATÃO, ROSCÁVEL, 1", COM ACABAMENTO E CANOPLA CROMADOS - FORNECIMENTO E INSTALAÇÃO. AF_08/2021</v>
      </c>
      <c r="E147" s="81"/>
      <c r="F147" s="81"/>
      <c r="G147" s="81"/>
      <c r="H147" s="81"/>
      <c r="I147" s="81"/>
      <c r="J147" s="81"/>
      <c r="K147" s="81"/>
      <c r="L147" s="81"/>
      <c r="M147" s="70" t="str">
        <f>'EAP FINAL'!E155</f>
        <v>UN</v>
      </c>
      <c r="N147" s="77">
        <f>'EAP FINAL'!F155</f>
        <v>120</v>
      </c>
    </row>
    <row r="148" spans="1:14" ht="39.6">
      <c r="A148" s="66" t="str">
        <f>'EAP FINAL'!A156</f>
        <v xml:space="preserve"> 9.2.13 </v>
      </c>
      <c r="B148" s="70" t="str">
        <f>'EAP FINAL'!B156</f>
        <v xml:space="preserve"> 94793 </v>
      </c>
      <c r="C148" s="70" t="str">
        <f>'EAP FINAL'!C156</f>
        <v>SINAPI</v>
      </c>
      <c r="D148" s="66" t="str">
        <f>'EAP FINAL'!D156</f>
        <v>REGISTRO DE GAVETA BRUTO, LATÃO, ROSCÁVEL, 1 1/4", COM ACABAMENTO E CANOPLA CROMADOS - FORNECIMENTO E INSTALAÇÃO. AF_08/2021</v>
      </c>
      <c r="E148" s="81"/>
      <c r="F148" s="81"/>
      <c r="G148" s="81"/>
      <c r="H148" s="81"/>
      <c r="I148" s="81"/>
      <c r="J148" s="81"/>
      <c r="K148" s="81"/>
      <c r="L148" s="81"/>
      <c r="M148" s="70" t="str">
        <f>'EAP FINAL'!E156</f>
        <v>UN</v>
      </c>
      <c r="N148" s="77">
        <f>'EAP FINAL'!F156</f>
        <v>15</v>
      </c>
    </row>
    <row r="149" spans="1:14" ht="39.6">
      <c r="A149" s="66" t="str">
        <f>'EAP FINAL'!A157</f>
        <v xml:space="preserve"> 9.2.14 </v>
      </c>
      <c r="B149" s="70" t="str">
        <f>'EAP FINAL'!B157</f>
        <v xml:space="preserve"> 89985 </v>
      </c>
      <c r="C149" s="70" t="str">
        <f>'EAP FINAL'!C157</f>
        <v>SINAPI</v>
      </c>
      <c r="D149" s="66" t="str">
        <f>'EAP FINAL'!D157</f>
        <v>REGISTRO DE PRESSÃO BRUTO, LATÃO, ROSCÁVEL, 3/4", COM ACABAMENTO E CANOPLA CROMADOS - FORNECIMENTO E INSTALAÇÃO. AF_08/2021</v>
      </c>
      <c r="E149" s="81"/>
      <c r="F149" s="81"/>
      <c r="G149" s="81"/>
      <c r="H149" s="81"/>
      <c r="I149" s="81"/>
      <c r="J149" s="81"/>
      <c r="K149" s="81"/>
      <c r="L149" s="81"/>
      <c r="M149" s="70" t="str">
        <f>'EAP FINAL'!E157</f>
        <v>UN</v>
      </c>
      <c r="N149" s="77">
        <f>'EAP FINAL'!F157</f>
        <v>40</v>
      </c>
    </row>
    <row r="150" spans="1:14" ht="13.8">
      <c r="A150" s="66" t="str">
        <f>'EAP FINAL'!A158</f>
        <v xml:space="preserve"> 9.2.15 </v>
      </c>
      <c r="B150" s="70" t="str">
        <f>'EAP FINAL'!B158</f>
        <v xml:space="preserve"> 180231 </v>
      </c>
      <c r="C150" s="70" t="str">
        <f>'EAP FINAL'!C158</f>
        <v>SEDOP</v>
      </c>
      <c r="D150" s="66" t="str">
        <f>'EAP FINAL'!D158</f>
        <v>Bucha de redução JS - 40mm x 32mm (LH)</v>
      </c>
      <c r="E150" s="81"/>
      <c r="F150" s="81"/>
      <c r="G150" s="81"/>
      <c r="H150" s="81"/>
      <c r="I150" s="81"/>
      <c r="J150" s="81"/>
      <c r="K150" s="81"/>
      <c r="L150" s="81"/>
      <c r="M150" s="70" t="str">
        <f>'EAP FINAL'!E158</f>
        <v>un</v>
      </c>
      <c r="N150" s="77">
        <f>'EAP FINAL'!F158</f>
        <v>70</v>
      </c>
    </row>
    <row r="151" spans="1:14" ht="13.8">
      <c r="A151" s="66" t="str">
        <f>'EAP FINAL'!A159</f>
        <v xml:space="preserve"> 9.2.16 </v>
      </c>
      <c r="B151" s="70" t="str">
        <f>'EAP FINAL'!B159</f>
        <v xml:space="preserve"> 180426 </v>
      </c>
      <c r="C151" s="70" t="str">
        <f>'EAP FINAL'!C159</f>
        <v>SEDOP</v>
      </c>
      <c r="D151" s="66" t="str">
        <f>'EAP FINAL'!D159</f>
        <v>Joelho/Cotovelo 90o  PVC - JS - 20mm-LH</v>
      </c>
      <c r="E151" s="81"/>
      <c r="F151" s="81"/>
      <c r="G151" s="81"/>
      <c r="H151" s="81"/>
      <c r="I151" s="81"/>
      <c r="J151" s="81"/>
      <c r="K151" s="81"/>
      <c r="L151" s="81"/>
      <c r="M151" s="70" t="str">
        <f>'EAP FINAL'!E159</f>
        <v>un</v>
      </c>
      <c r="N151" s="77">
        <f>'EAP FINAL'!F159</f>
        <v>40</v>
      </c>
    </row>
    <row r="152" spans="1:14" ht="13.8">
      <c r="A152" s="66" t="str">
        <f>'EAP FINAL'!A160</f>
        <v xml:space="preserve"> 9.2.17 </v>
      </c>
      <c r="B152" s="70" t="str">
        <f>'EAP FINAL'!B160</f>
        <v xml:space="preserve"> 180427 </v>
      </c>
      <c r="C152" s="70" t="str">
        <f>'EAP FINAL'!C160</f>
        <v>SEDOP</v>
      </c>
      <c r="D152" s="66" t="str">
        <f>'EAP FINAL'!D160</f>
        <v>Joelho/Cotovelo 90o  PVC - JS - 25mm-LH</v>
      </c>
      <c r="E152" s="81"/>
      <c r="F152" s="81"/>
      <c r="G152" s="81"/>
      <c r="H152" s="81"/>
      <c r="I152" s="81"/>
      <c r="J152" s="81"/>
      <c r="K152" s="81"/>
      <c r="L152" s="81"/>
      <c r="M152" s="70" t="str">
        <f>'EAP FINAL'!E160</f>
        <v>un</v>
      </c>
      <c r="N152" s="77">
        <f>'EAP FINAL'!F160</f>
        <v>330</v>
      </c>
    </row>
    <row r="153" spans="1:14" ht="13.8">
      <c r="A153" s="66" t="str">
        <f>'EAP FINAL'!A161</f>
        <v xml:space="preserve"> 9.2.18 </v>
      </c>
      <c r="B153" s="70" t="str">
        <f>'EAP FINAL'!B161</f>
        <v xml:space="preserve"> 180428 </v>
      </c>
      <c r="C153" s="70" t="str">
        <f>'EAP FINAL'!C161</f>
        <v>SEDOP</v>
      </c>
      <c r="D153" s="66" t="str">
        <f>'EAP FINAL'!D161</f>
        <v>Joelho/Cotovelo 90o  PVC - JS - 32mm-LH</v>
      </c>
      <c r="E153" s="81"/>
      <c r="F153" s="81"/>
      <c r="G153" s="81"/>
      <c r="H153" s="81"/>
      <c r="I153" s="81"/>
      <c r="J153" s="81"/>
      <c r="K153" s="81"/>
      <c r="L153" s="81"/>
      <c r="M153" s="70" t="str">
        <f>'EAP FINAL'!E161</f>
        <v>un</v>
      </c>
      <c r="N153" s="77">
        <f>'EAP FINAL'!F161</f>
        <v>130</v>
      </c>
    </row>
    <row r="154" spans="1:14" ht="13.8">
      <c r="A154" s="66" t="str">
        <f>'EAP FINAL'!A162</f>
        <v xml:space="preserve"> 9.2.19 </v>
      </c>
      <c r="B154" s="70" t="str">
        <f>'EAP FINAL'!B162</f>
        <v xml:space="preserve"> 180429 </v>
      </c>
      <c r="C154" s="70" t="str">
        <f>'EAP FINAL'!C162</f>
        <v>SEDOP</v>
      </c>
      <c r="D154" s="66" t="str">
        <f>'EAP FINAL'!D162</f>
        <v>Joelho/Cotovelo 90o  PVC - JS - 40mm-LH</v>
      </c>
      <c r="E154" s="81"/>
      <c r="F154" s="81"/>
      <c r="G154" s="81"/>
      <c r="H154" s="81"/>
      <c r="I154" s="81"/>
      <c r="J154" s="81"/>
      <c r="K154" s="81"/>
      <c r="L154" s="81"/>
      <c r="M154" s="70" t="str">
        <f>'EAP FINAL'!E162</f>
        <v>un</v>
      </c>
      <c r="N154" s="77">
        <f>'EAP FINAL'!F162</f>
        <v>200</v>
      </c>
    </row>
    <row r="155" spans="1:14" ht="13.8">
      <c r="A155" s="66" t="str">
        <f>'EAP FINAL'!A163</f>
        <v xml:space="preserve"> 9.2.20 </v>
      </c>
      <c r="B155" s="70" t="str">
        <f>'EAP FINAL'!B163</f>
        <v xml:space="preserve"> 180680 </v>
      </c>
      <c r="C155" s="70" t="str">
        <f>'EAP FINAL'!C163</f>
        <v>SEDOP</v>
      </c>
      <c r="D155" s="66" t="str">
        <f>'EAP FINAL'!D163</f>
        <v>Caixa em alvenaria de  40x40x40cm c/ tpo. concreto</v>
      </c>
      <c r="E155" s="81"/>
      <c r="F155" s="81"/>
      <c r="G155" s="81"/>
      <c r="H155" s="81"/>
      <c r="I155" s="81"/>
      <c r="J155" s="81"/>
      <c r="K155" s="81"/>
      <c r="L155" s="81"/>
      <c r="M155" s="70" t="str">
        <f>'EAP FINAL'!E163</f>
        <v>un</v>
      </c>
      <c r="N155" s="77">
        <f>'EAP FINAL'!F163</f>
        <v>5</v>
      </c>
    </row>
    <row r="156" spans="1:14" ht="39.6">
      <c r="A156" s="66" t="str">
        <f>'EAP FINAL'!A164</f>
        <v xml:space="preserve"> 9.2.21 </v>
      </c>
      <c r="B156" s="70" t="str">
        <f>'EAP FINAL'!B164</f>
        <v xml:space="preserve"> 102618 </v>
      </c>
      <c r="C156" s="70" t="str">
        <f>'EAP FINAL'!C164</f>
        <v>SINAPI</v>
      </c>
      <c r="D156" s="66" t="str">
        <f>'EAP FINAL'!D164</f>
        <v>CAIXA D´ÁGUA EM POLIÉSTER REFORÇADO COM FIBRA DE VIDRO, 7000 LITROS - FORNECIMENTO E INSTALAÇÃO. AF_06/2021</v>
      </c>
      <c r="E156" s="81"/>
      <c r="F156" s="81"/>
      <c r="G156" s="81"/>
      <c r="H156" s="81"/>
      <c r="I156" s="81"/>
      <c r="J156" s="81"/>
      <c r="K156" s="81"/>
      <c r="L156" s="81"/>
      <c r="M156" s="70" t="str">
        <f>'EAP FINAL'!E164</f>
        <v>UN</v>
      </c>
      <c r="N156" s="77">
        <f>'EAP FINAL'!F164</f>
        <v>5</v>
      </c>
    </row>
    <row r="157" spans="1:14" ht="13.8">
      <c r="A157" s="66" t="str">
        <f>'EAP FINAL'!A165</f>
        <v xml:space="preserve"> 9.2.22 </v>
      </c>
      <c r="B157" s="70" t="str">
        <f>'EAP FINAL'!B165</f>
        <v xml:space="preserve"> 201507 </v>
      </c>
      <c r="C157" s="70" t="str">
        <f>'EAP FINAL'!C165</f>
        <v>SEDOP</v>
      </c>
      <c r="D157" s="66" t="str">
        <f>'EAP FINAL'!D165</f>
        <v>Extintor de incêndio ABC -  6Kg</v>
      </c>
      <c r="E157" s="81"/>
      <c r="F157" s="81"/>
      <c r="G157" s="81"/>
      <c r="H157" s="81"/>
      <c r="I157" s="81"/>
      <c r="J157" s="81"/>
      <c r="K157" s="81"/>
      <c r="L157" s="81"/>
      <c r="M157" s="70" t="str">
        <f>'EAP FINAL'!E165</f>
        <v>un</v>
      </c>
      <c r="N157" s="77">
        <f>'EAP FINAL'!F165</f>
        <v>50</v>
      </c>
    </row>
    <row r="158" spans="1:14" ht="13.8">
      <c r="A158" s="66" t="str">
        <f>'EAP FINAL'!A166</f>
        <v xml:space="preserve"> 9.2.23 </v>
      </c>
      <c r="B158" s="70" t="str">
        <f>'EAP FINAL'!B166</f>
        <v xml:space="preserve"> 241468 </v>
      </c>
      <c r="C158" s="70" t="str">
        <f>'EAP FINAL'!C166</f>
        <v>SEDOP</v>
      </c>
      <c r="D158" s="66" t="str">
        <f>'EAP FINAL'!D166</f>
        <v>Placa de sinalização fotoluminoscente</v>
      </c>
      <c r="E158" s="81"/>
      <c r="F158" s="81"/>
      <c r="G158" s="81"/>
      <c r="H158" s="81"/>
      <c r="I158" s="81"/>
      <c r="J158" s="81"/>
      <c r="K158" s="81"/>
      <c r="L158" s="81"/>
      <c r="M158" s="70" t="str">
        <f>'EAP FINAL'!E166</f>
        <v>un</v>
      </c>
      <c r="N158" s="77">
        <f>'EAP FINAL'!F166</f>
        <v>50</v>
      </c>
    </row>
    <row r="159" spans="1:14" ht="13.8">
      <c r="A159" s="66" t="str">
        <f>'EAP FINAL'!A167</f>
        <v xml:space="preserve"> 9.2.24 </v>
      </c>
      <c r="B159" s="70" t="str">
        <f>'EAP FINAL'!B167</f>
        <v xml:space="preserve"> 241468 </v>
      </c>
      <c r="C159" s="70" t="str">
        <f>'EAP FINAL'!C167</f>
        <v>SEDOP</v>
      </c>
      <c r="D159" s="66" t="str">
        <f>'EAP FINAL'!D167</f>
        <v>Placa de sinalização fotoluminoscente</v>
      </c>
      <c r="E159" s="81"/>
      <c r="F159" s="81"/>
      <c r="G159" s="81"/>
      <c r="H159" s="81"/>
      <c r="I159" s="81"/>
      <c r="J159" s="81"/>
      <c r="K159" s="81"/>
      <c r="L159" s="81"/>
      <c r="M159" s="70" t="str">
        <f>'EAP FINAL'!E167</f>
        <v>un</v>
      </c>
      <c r="N159" s="77">
        <f>'EAP FINAL'!F167</f>
        <v>20</v>
      </c>
    </row>
    <row r="160" spans="1:14" ht="13.8">
      <c r="A160" s="66" t="e">
        <f>'EAP FINAL'!#REF!</f>
        <v>#REF!</v>
      </c>
      <c r="B160" s="70" t="e">
        <f>'EAP FINAL'!#REF!</f>
        <v>#REF!</v>
      </c>
      <c r="C160" s="70" t="e">
        <f>'EAP FINAL'!#REF!</f>
        <v>#REF!</v>
      </c>
      <c r="D160" s="66" t="e">
        <f>'EAP FINAL'!#REF!</f>
        <v>#REF!</v>
      </c>
      <c r="E160" s="81"/>
      <c r="F160" s="81"/>
      <c r="G160" s="81"/>
      <c r="H160" s="81"/>
      <c r="I160" s="81"/>
      <c r="J160" s="81"/>
      <c r="K160" s="81"/>
      <c r="L160" s="81"/>
      <c r="M160" s="70" t="e">
        <f>'EAP FINAL'!#REF!</f>
        <v>#REF!</v>
      </c>
      <c r="N160" s="77" t="e">
        <f>'EAP FINAL'!#REF!</f>
        <v>#REF!</v>
      </c>
    </row>
    <row r="161" spans="1:14" ht="13.8">
      <c r="A161" s="66" t="e">
        <f>'EAP FINAL'!#REF!</f>
        <v>#REF!</v>
      </c>
      <c r="B161" s="70" t="e">
        <f>'EAP FINAL'!#REF!</f>
        <v>#REF!</v>
      </c>
      <c r="C161" s="70" t="e">
        <f>'EAP FINAL'!#REF!</f>
        <v>#REF!</v>
      </c>
      <c r="D161" s="66" t="e">
        <f>'EAP FINAL'!#REF!</f>
        <v>#REF!</v>
      </c>
      <c r="E161" s="81"/>
      <c r="F161" s="81"/>
      <c r="G161" s="81"/>
      <c r="H161" s="81"/>
      <c r="I161" s="81"/>
      <c r="J161" s="81"/>
      <c r="K161" s="81"/>
      <c r="L161" s="81"/>
      <c r="M161" s="70" t="e">
        <f>'EAP FINAL'!#REF!</f>
        <v>#REF!</v>
      </c>
      <c r="N161" s="77" t="e">
        <f>'EAP FINAL'!#REF!</f>
        <v>#REF!</v>
      </c>
    </row>
    <row r="162" spans="1:14" ht="13.8">
      <c r="A162" s="102" t="str">
        <f>'EAP FINAL'!A168</f>
        <v xml:space="preserve"> 9.3 </v>
      </c>
      <c r="B162" s="103"/>
      <c r="C162" s="103"/>
      <c r="D162" s="102" t="str">
        <f>'EAP FINAL'!D168</f>
        <v>Sanitárias/pluvial</v>
      </c>
      <c r="E162" s="101"/>
      <c r="F162" s="101"/>
      <c r="G162" s="101"/>
      <c r="H162" s="101"/>
      <c r="I162" s="101"/>
      <c r="J162" s="101"/>
      <c r="K162" s="101"/>
      <c r="L162" s="101"/>
      <c r="M162" s="103">
        <f>'EAP FINAL'!E168</f>
        <v>0</v>
      </c>
      <c r="N162" s="101">
        <f>'EAP FINAL'!F168</f>
        <v>1</v>
      </c>
    </row>
    <row r="163" spans="1:14" ht="39.6">
      <c r="A163" s="66" t="str">
        <f>'EAP FINAL'!A169</f>
        <v xml:space="preserve"> 9.3.1 </v>
      </c>
      <c r="B163" s="70" t="str">
        <f>'EAP FINAL'!B169</f>
        <v xml:space="preserve"> 89711 </v>
      </c>
      <c r="C163" s="70" t="str">
        <f>'EAP FINAL'!C169</f>
        <v>SINAPI</v>
      </c>
      <c r="D163" s="66" t="str">
        <f>'EAP FINAL'!D169</f>
        <v>TUBO PVC, SERIE NORMAL, ESGOTO PREDIAL, DN 40 MM, FORNECIDO E INSTALADO EM RAMAL DE DESCARGA OU RAMAL DE ESGOTO SANITÁRIO. AF_08/2022</v>
      </c>
      <c r="E163" s="81"/>
      <c r="F163" s="81"/>
      <c r="G163" s="81"/>
      <c r="H163" s="81"/>
      <c r="I163" s="81"/>
      <c r="J163" s="81"/>
      <c r="K163" s="81"/>
      <c r="L163" s="81"/>
      <c r="M163" s="70" t="str">
        <f>'EAP FINAL'!E169</f>
        <v>M</v>
      </c>
      <c r="N163" s="77">
        <f>'EAP FINAL'!F169</f>
        <v>585.20000000000005</v>
      </c>
    </row>
    <row r="164" spans="1:14" ht="39.6">
      <c r="A164" s="66" t="str">
        <f>'EAP FINAL'!A170</f>
        <v xml:space="preserve"> 9.3.2 </v>
      </c>
      <c r="B164" s="70" t="str">
        <f>'EAP FINAL'!B170</f>
        <v xml:space="preserve"> 89712 </v>
      </c>
      <c r="C164" s="70" t="str">
        <f>'EAP FINAL'!C170</f>
        <v>SINAPI</v>
      </c>
      <c r="D164" s="66" t="str">
        <f>'EAP FINAL'!D170</f>
        <v>TUBO PVC, SERIE NORMAL, ESGOTO PREDIAL, DN 50 MM, FORNECIDO E INSTALADO EM RAMAL DE DESCARGA OU RAMAL DE ESGOTO SANITÁRIO. AF_08/2022</v>
      </c>
      <c r="E164" s="81"/>
      <c r="F164" s="81"/>
      <c r="G164" s="81"/>
      <c r="H164" s="81"/>
      <c r="I164" s="81"/>
      <c r="J164" s="81"/>
      <c r="K164" s="81"/>
      <c r="L164" s="81"/>
      <c r="M164" s="70" t="str">
        <f>'EAP FINAL'!E170</f>
        <v>M</v>
      </c>
      <c r="N164" s="77">
        <f>'EAP FINAL'!F170</f>
        <v>315.5</v>
      </c>
    </row>
    <row r="165" spans="1:14" ht="39.6">
      <c r="A165" s="66" t="str">
        <f>'EAP FINAL'!A171</f>
        <v xml:space="preserve"> 9.3.3 </v>
      </c>
      <c r="B165" s="70" t="str">
        <f>'EAP FINAL'!B171</f>
        <v xml:space="preserve"> 89713 </v>
      </c>
      <c r="C165" s="70" t="str">
        <f>'EAP FINAL'!C171</f>
        <v>SINAPI</v>
      </c>
      <c r="D165" s="66" t="str">
        <f>'EAP FINAL'!D171</f>
        <v>TUBO PVC, SERIE NORMAL, ESGOTO PREDIAL, DN 75 MM, FORNECIDO E INSTALADO EM RAMAL DE DESCARGA OU RAMAL DE ESGOTO SANITÁRIO. AF_08/2022</v>
      </c>
      <c r="E165" s="81"/>
      <c r="F165" s="81"/>
      <c r="G165" s="81"/>
      <c r="H165" s="81"/>
      <c r="I165" s="81"/>
      <c r="J165" s="81"/>
      <c r="K165" s="81"/>
      <c r="L165" s="81"/>
      <c r="M165" s="70" t="str">
        <f>'EAP FINAL'!E171</f>
        <v>M</v>
      </c>
      <c r="N165" s="77">
        <f>'EAP FINAL'!F171</f>
        <v>47.2</v>
      </c>
    </row>
    <row r="166" spans="1:14" ht="39.6">
      <c r="A166" s="66" t="str">
        <f>'EAP FINAL'!A172</f>
        <v xml:space="preserve"> 9.3.4 </v>
      </c>
      <c r="B166" s="70" t="str">
        <f>'EAP FINAL'!B172</f>
        <v xml:space="preserve"> 89714 </v>
      </c>
      <c r="C166" s="70" t="str">
        <f>'EAP FINAL'!C172</f>
        <v>SINAPI</v>
      </c>
      <c r="D166" s="66" t="str">
        <f>'EAP FINAL'!D172</f>
        <v>TUBO PVC, SERIE NORMAL, ESGOTO PREDIAL, DN 100 MM, FORNECIDO E INSTALADO EM RAMAL DE DESCARGA OU RAMAL DE ESGOTO SANITÁRIO. AF_08/2022</v>
      </c>
      <c r="E166" s="81"/>
      <c r="F166" s="81"/>
      <c r="G166" s="81"/>
      <c r="H166" s="81"/>
      <c r="I166" s="81"/>
      <c r="J166" s="81"/>
      <c r="K166" s="81"/>
      <c r="L166" s="81"/>
      <c r="M166" s="70" t="str">
        <f>'EAP FINAL'!E172</f>
        <v>M</v>
      </c>
      <c r="N166" s="77">
        <f>'EAP FINAL'!F172</f>
        <v>517.4</v>
      </c>
    </row>
    <row r="167" spans="1:14" ht="52.8">
      <c r="A167" s="66" t="str">
        <f>'EAP FINAL'!A173</f>
        <v xml:space="preserve"> 9.3.5 </v>
      </c>
      <c r="B167" s="70" t="str">
        <f>'EAP FINAL'!B173</f>
        <v xml:space="preserve"> 89726 </v>
      </c>
      <c r="C167" s="70" t="str">
        <f>'EAP FINAL'!C173</f>
        <v>SINAPI</v>
      </c>
      <c r="D167" s="66" t="str">
        <f>'EAP FINAL'!D173</f>
        <v>JOELHO 45 GRAUS, PVC, SERIE NORMAL, ESGOTO PREDIAL, DN 40 MM, JUNTA SOLDÁVEL, FORNECIDO E INSTALADO EM RAMAL DE DESCARGA OU RAMAL DE ESGOTO SANITÁRIO. AF_08/2022</v>
      </c>
      <c r="E167" s="81"/>
      <c r="F167" s="81"/>
      <c r="G167" s="81"/>
      <c r="H167" s="81"/>
      <c r="I167" s="81"/>
      <c r="J167" s="81"/>
      <c r="K167" s="81"/>
      <c r="L167" s="81"/>
      <c r="M167" s="70" t="str">
        <f>'EAP FINAL'!E173</f>
        <v>UN</v>
      </c>
      <c r="N167" s="77">
        <f>'EAP FINAL'!F173</f>
        <v>180</v>
      </c>
    </row>
    <row r="168" spans="1:14" ht="52.8">
      <c r="A168" s="66" t="str">
        <f>'EAP FINAL'!A174</f>
        <v xml:space="preserve"> 9.3.6 </v>
      </c>
      <c r="B168" s="70" t="str">
        <f>'EAP FINAL'!B174</f>
        <v xml:space="preserve"> 89732 </v>
      </c>
      <c r="C168" s="70" t="str">
        <f>'EAP FINAL'!C174</f>
        <v>SINAPI</v>
      </c>
      <c r="D168" s="66" t="str">
        <f>'EAP FINAL'!D174</f>
        <v>JOELHO 45 GRAUS, PVC, SERIE NORMAL, ESGOTO PREDIAL, DN 50 MM, JUNTA ELÁSTICA, FORNECIDO E INSTALADO EM RAMAL DE DESCARGA OU RAMAL DE ESGOTO SANITÁRIO. AF_08/2022</v>
      </c>
      <c r="E168" s="81"/>
      <c r="F168" s="81"/>
      <c r="G168" s="81"/>
      <c r="H168" s="81"/>
      <c r="I168" s="81"/>
      <c r="J168" s="81"/>
      <c r="K168" s="81"/>
      <c r="L168" s="81"/>
      <c r="M168" s="70" t="str">
        <f>'EAP FINAL'!E174</f>
        <v>UN</v>
      </c>
      <c r="N168" s="77">
        <f>'EAP FINAL'!F174</f>
        <v>80</v>
      </c>
    </row>
    <row r="169" spans="1:14" ht="52.8">
      <c r="A169" s="66" t="str">
        <f>'EAP FINAL'!A175</f>
        <v xml:space="preserve"> 9.3.7 </v>
      </c>
      <c r="B169" s="70" t="str">
        <f>'EAP FINAL'!B175</f>
        <v xml:space="preserve"> 89739 </v>
      </c>
      <c r="C169" s="70" t="str">
        <f>'EAP FINAL'!C175</f>
        <v>SINAPI</v>
      </c>
      <c r="D169" s="66" t="str">
        <f>'EAP FINAL'!D175</f>
        <v>JOELHO 45 GRAUS, PVC, SERIE NORMAL, ESGOTO PREDIAL, DN 75 MM, JUNTA ELÁSTICA, FORNECIDO E INSTALADO EM RAMAL DE DESCARGA OU RAMAL DE ESGOTO SANITÁRIO. AF_08/2022</v>
      </c>
      <c r="E169" s="81"/>
      <c r="F169" s="81"/>
      <c r="G169" s="81"/>
      <c r="H169" s="81"/>
      <c r="I169" s="81"/>
      <c r="J169" s="81"/>
      <c r="K169" s="81"/>
      <c r="L169" s="81"/>
      <c r="M169" s="70" t="str">
        <f>'EAP FINAL'!E175</f>
        <v>UN</v>
      </c>
      <c r="N169" s="77">
        <f>'EAP FINAL'!F175</f>
        <v>60</v>
      </c>
    </row>
    <row r="170" spans="1:14" ht="52.8">
      <c r="A170" s="66" t="str">
        <f>'EAP FINAL'!A176</f>
        <v xml:space="preserve"> 9.3.8 </v>
      </c>
      <c r="B170" s="70" t="str">
        <f>'EAP FINAL'!B176</f>
        <v xml:space="preserve"> 89746 </v>
      </c>
      <c r="C170" s="70" t="str">
        <f>'EAP FINAL'!C176</f>
        <v>SINAPI</v>
      </c>
      <c r="D170" s="66" t="str">
        <f>'EAP FINAL'!D176</f>
        <v>JOELHO 45 GRAUS, PVC, SERIE NORMAL, ESGOTO PREDIAL, DN 100 MM, JUNTA ELÁSTICA, FORNECIDO E INSTALADO EM RAMAL DE DESCARGA OU RAMAL DE ESGOTO SANITÁRIO. AF_08/2022</v>
      </c>
      <c r="E170" s="81"/>
      <c r="F170" s="81"/>
      <c r="G170" s="81"/>
      <c r="H170" s="81"/>
      <c r="I170" s="81"/>
      <c r="J170" s="81"/>
      <c r="K170" s="81"/>
      <c r="L170" s="81"/>
      <c r="M170" s="70" t="str">
        <f>'EAP FINAL'!E176</f>
        <v>UN</v>
      </c>
      <c r="N170" s="77">
        <f>'EAP FINAL'!F176</f>
        <v>100</v>
      </c>
    </row>
    <row r="171" spans="1:14" ht="52.8">
      <c r="A171" s="66" t="str">
        <f>'EAP FINAL'!A177</f>
        <v xml:space="preserve"> 9.3.9 </v>
      </c>
      <c r="B171" s="70" t="str">
        <f>'EAP FINAL'!B177</f>
        <v xml:space="preserve"> 89724 </v>
      </c>
      <c r="C171" s="70" t="str">
        <f>'EAP FINAL'!C177</f>
        <v>SINAPI</v>
      </c>
      <c r="D171" s="66" t="str">
        <f>'EAP FINAL'!D177</f>
        <v>JOELHO 90 GRAUS, PVC, SERIE NORMAL, ESGOTO PREDIAL, DN 40 MM, JUNTA SOLDÁVEL, FORNECIDO E INSTALADO EM RAMAL DE DESCARGA OU RAMAL DE ESGOTO SANITÁRIO. AF_08/2022</v>
      </c>
      <c r="E171" s="81"/>
      <c r="F171" s="81"/>
      <c r="G171" s="81"/>
      <c r="H171" s="81"/>
      <c r="I171" s="81"/>
      <c r="J171" s="81"/>
      <c r="K171" s="81"/>
      <c r="L171" s="81"/>
      <c r="M171" s="70" t="str">
        <f>'EAP FINAL'!E177</f>
        <v>UN</v>
      </c>
      <c r="N171" s="77">
        <f>'EAP FINAL'!F177</f>
        <v>400</v>
      </c>
    </row>
    <row r="172" spans="1:14" ht="52.8">
      <c r="A172" s="66" t="str">
        <f>'EAP FINAL'!A178</f>
        <v xml:space="preserve"> 9.3.10 </v>
      </c>
      <c r="B172" s="70" t="str">
        <f>'EAP FINAL'!B178</f>
        <v xml:space="preserve"> 89731 </v>
      </c>
      <c r="C172" s="70" t="str">
        <f>'EAP FINAL'!C178</f>
        <v>SINAPI</v>
      </c>
      <c r="D172" s="66" t="str">
        <f>'EAP FINAL'!D178</f>
        <v>JOELHO 90 GRAUS, PVC, SERIE NORMAL, ESGOTO PREDIAL, DN 50 MM, JUNTA ELÁSTICA, FORNECIDO E INSTALADO EM RAMAL DE DESCARGA OU RAMAL DE ESGOTO SANITÁRIO. AF_08/2022</v>
      </c>
      <c r="E172" s="81"/>
      <c r="F172" s="81"/>
      <c r="G172" s="81"/>
      <c r="H172" s="81"/>
      <c r="I172" s="81"/>
      <c r="J172" s="81"/>
      <c r="K172" s="81"/>
      <c r="L172" s="81"/>
      <c r="M172" s="70" t="str">
        <f>'EAP FINAL'!E178</f>
        <v>UN</v>
      </c>
      <c r="N172" s="77">
        <f>'EAP FINAL'!F178</f>
        <v>80</v>
      </c>
    </row>
    <row r="173" spans="1:14" ht="52.8">
      <c r="A173" s="66" t="str">
        <f>'EAP FINAL'!A179</f>
        <v xml:space="preserve"> 9.3.11 </v>
      </c>
      <c r="B173" s="70" t="str">
        <f>'EAP FINAL'!B179</f>
        <v xml:space="preserve"> 89744 </v>
      </c>
      <c r="C173" s="70" t="str">
        <f>'EAP FINAL'!C179</f>
        <v>SINAPI</v>
      </c>
      <c r="D173" s="66" t="str">
        <f>'EAP FINAL'!D179</f>
        <v>JOELHO 90 GRAUS, PVC, SERIE NORMAL, ESGOTO PREDIAL, DN 100 MM, JUNTA ELÁSTICA, FORNECIDO E INSTALADO EM RAMAL DE DESCARGA OU RAMAL DE ESGOTO SANITÁRIO. AF_08/2022</v>
      </c>
      <c r="E173" s="81"/>
      <c r="F173" s="81"/>
      <c r="G173" s="81"/>
      <c r="H173" s="81"/>
      <c r="I173" s="81"/>
      <c r="J173" s="81"/>
      <c r="K173" s="81"/>
      <c r="L173" s="81"/>
      <c r="M173" s="70" t="str">
        <f>'EAP FINAL'!E179</f>
        <v>UN</v>
      </c>
      <c r="N173" s="77">
        <f>'EAP FINAL'!F179</f>
        <v>60</v>
      </c>
    </row>
    <row r="174" spans="1:14" ht="52.8">
      <c r="A174" s="66" t="str">
        <f>'EAP FINAL'!A180</f>
        <v xml:space="preserve"> 9.3.12 </v>
      </c>
      <c r="B174" s="70" t="str">
        <f>'EAP FINAL'!B180</f>
        <v xml:space="preserve"> 89783 </v>
      </c>
      <c r="C174" s="70" t="str">
        <f>'EAP FINAL'!C180</f>
        <v>SINAPI</v>
      </c>
      <c r="D174" s="66" t="str">
        <f>'EAP FINAL'!D180</f>
        <v>JUNÇÃO SIMPLES, PVC, SERIE NORMAL, ESGOTO PREDIAL, DN 40 MM, JUNTA SOLDÁVEL, FORNECIDO E INSTALADO EM RAMAL DE DESCARGA OU RAMAL DE ESGOTO SANITÁRIO. AF_08/2022</v>
      </c>
      <c r="E174" s="81"/>
      <c r="F174" s="81"/>
      <c r="G174" s="81"/>
      <c r="H174" s="81"/>
      <c r="I174" s="81"/>
      <c r="J174" s="81"/>
      <c r="K174" s="81"/>
      <c r="L174" s="81"/>
      <c r="M174" s="70" t="str">
        <f>'EAP FINAL'!E180</f>
        <v>UN</v>
      </c>
      <c r="N174" s="77">
        <f>'EAP FINAL'!F180</f>
        <v>80</v>
      </c>
    </row>
    <row r="175" spans="1:14" ht="52.8">
      <c r="A175" s="66" t="str">
        <f>'EAP FINAL'!A181</f>
        <v xml:space="preserve"> 9.3.13 </v>
      </c>
      <c r="B175" s="70" t="str">
        <f>'EAP FINAL'!B181</f>
        <v xml:space="preserve"> 89785 </v>
      </c>
      <c r="C175" s="70" t="str">
        <f>'EAP FINAL'!C181</f>
        <v>SINAPI</v>
      </c>
      <c r="D175" s="66" t="str">
        <f>'EAP FINAL'!D181</f>
        <v>JUNÇÃO SIMPLES, PVC, SERIE NORMAL, ESGOTO PREDIAL, DN 50 X 50 MM, JUNTA ELÁSTICA, FORNECIDO E INSTALADO EM RAMAL DE DESCARGA OU RAMAL DE ESGOTO SANITÁRIO. AF_08/2022</v>
      </c>
      <c r="E175" s="81"/>
      <c r="F175" s="81"/>
      <c r="G175" s="81"/>
      <c r="H175" s="81"/>
      <c r="I175" s="81"/>
      <c r="J175" s="81"/>
      <c r="K175" s="81"/>
      <c r="L175" s="81"/>
      <c r="M175" s="70" t="str">
        <f>'EAP FINAL'!E181</f>
        <v>UN</v>
      </c>
      <c r="N175" s="77">
        <f>'EAP FINAL'!F181</f>
        <v>40</v>
      </c>
    </row>
    <row r="176" spans="1:14" ht="13.8">
      <c r="A176" s="66" t="str">
        <f>'EAP FINAL'!A182</f>
        <v xml:space="preserve"> 9.3.14 </v>
      </c>
      <c r="B176" s="70" t="str">
        <f>'EAP FINAL'!B182</f>
        <v xml:space="preserve"> 180250 </v>
      </c>
      <c r="C176" s="70" t="str">
        <f>'EAP FINAL'!C182</f>
        <v>SEDOP</v>
      </c>
      <c r="D176" s="66" t="str">
        <f>'EAP FINAL'!D182</f>
        <v>Junção simples PVC JS -  75 x 50mm - LS</v>
      </c>
      <c r="E176" s="81"/>
      <c r="F176" s="81"/>
      <c r="G176" s="81"/>
      <c r="H176" s="81"/>
      <c r="I176" s="81"/>
      <c r="J176" s="81"/>
      <c r="K176" s="81"/>
      <c r="L176" s="81"/>
      <c r="M176" s="70" t="str">
        <f>'EAP FINAL'!E182</f>
        <v>un</v>
      </c>
      <c r="N176" s="77">
        <f>'EAP FINAL'!F182</f>
        <v>20</v>
      </c>
    </row>
    <row r="177" spans="1:14" ht="13.8">
      <c r="A177" s="66" t="str">
        <f>'EAP FINAL'!A183</f>
        <v xml:space="preserve"> 9.3.15 </v>
      </c>
      <c r="B177" s="70" t="str">
        <f>'EAP FINAL'!B183</f>
        <v xml:space="preserve"> 180249 </v>
      </c>
      <c r="C177" s="70" t="str">
        <f>'EAP FINAL'!C183</f>
        <v>SEDOP</v>
      </c>
      <c r="D177" s="66" t="str">
        <f>'EAP FINAL'!D183</f>
        <v>Junção simples PVC JS - 100 x  50mm - LS</v>
      </c>
      <c r="E177" s="81"/>
      <c r="F177" s="81"/>
      <c r="G177" s="81"/>
      <c r="H177" s="81"/>
      <c r="I177" s="81"/>
      <c r="J177" s="81"/>
      <c r="K177" s="81"/>
      <c r="L177" s="81"/>
      <c r="M177" s="70" t="str">
        <f>'EAP FINAL'!E183</f>
        <v>un</v>
      </c>
      <c r="N177" s="77">
        <f>'EAP FINAL'!F183</f>
        <v>60</v>
      </c>
    </row>
    <row r="178" spans="1:14" ht="13.8">
      <c r="A178" s="66" t="str">
        <f>'EAP FINAL'!A184</f>
        <v xml:space="preserve"> 9.3.16 </v>
      </c>
      <c r="B178" s="70" t="str">
        <f>'EAP FINAL'!B184</f>
        <v xml:space="preserve"> 181527 </v>
      </c>
      <c r="C178" s="70" t="str">
        <f>'EAP FINAL'!C184</f>
        <v>SEDOP</v>
      </c>
      <c r="D178" s="66" t="str">
        <f>'EAP FINAL'!D184</f>
        <v>Junção simples PVC JS - 100x75mm - LS</v>
      </c>
      <c r="E178" s="81"/>
      <c r="F178" s="81"/>
      <c r="G178" s="81"/>
      <c r="H178" s="81"/>
      <c r="I178" s="81"/>
      <c r="J178" s="81"/>
      <c r="K178" s="81"/>
      <c r="L178" s="81"/>
      <c r="M178" s="70" t="str">
        <f>'EAP FINAL'!E184</f>
        <v>un</v>
      </c>
      <c r="N178" s="77">
        <f>'EAP FINAL'!F184</f>
        <v>20</v>
      </c>
    </row>
    <row r="179" spans="1:14" ht="13.8">
      <c r="A179" s="66" t="str">
        <f>'EAP FINAL'!A185</f>
        <v xml:space="preserve"> 9.3.17 </v>
      </c>
      <c r="B179" s="70" t="str">
        <f>'EAP FINAL'!B185</f>
        <v xml:space="preserve"> 180245 </v>
      </c>
      <c r="C179" s="70" t="str">
        <f>'EAP FINAL'!C185</f>
        <v>SEDOP</v>
      </c>
      <c r="D179" s="66" t="str">
        <f>'EAP FINAL'!D185</f>
        <v>Junção simples PVC JS - 100 x 100mm - LS</v>
      </c>
      <c r="E179" s="81"/>
      <c r="F179" s="81"/>
      <c r="G179" s="81"/>
      <c r="H179" s="81"/>
      <c r="I179" s="81"/>
      <c r="J179" s="81"/>
      <c r="K179" s="81"/>
      <c r="L179" s="81"/>
      <c r="M179" s="70" t="str">
        <f>'EAP FINAL'!E185</f>
        <v>un</v>
      </c>
      <c r="N179" s="77">
        <f>'EAP FINAL'!F185</f>
        <v>20</v>
      </c>
    </row>
    <row r="180" spans="1:14" ht="13.8">
      <c r="A180" s="66" t="str">
        <f>'EAP FINAL'!A186</f>
        <v xml:space="preserve"> 9.3.18 </v>
      </c>
      <c r="B180" s="70" t="str">
        <f>'EAP FINAL'!B186</f>
        <v xml:space="preserve"> 180259 </v>
      </c>
      <c r="C180" s="70" t="str">
        <f>'EAP FINAL'!C186</f>
        <v>SEDOP</v>
      </c>
      <c r="D180" s="66" t="str">
        <f>'EAP FINAL'!D186</f>
        <v>Luva simples PVC  50mm - LS</v>
      </c>
      <c r="E180" s="81"/>
      <c r="F180" s="81"/>
      <c r="G180" s="81"/>
      <c r="H180" s="81"/>
      <c r="I180" s="81"/>
      <c r="J180" s="81"/>
      <c r="K180" s="81"/>
      <c r="L180" s="81"/>
      <c r="M180" s="70" t="str">
        <f>'EAP FINAL'!E186</f>
        <v>un</v>
      </c>
      <c r="N180" s="77">
        <f>'EAP FINAL'!F186</f>
        <v>240</v>
      </c>
    </row>
    <row r="181" spans="1:14" ht="13.8">
      <c r="A181" s="66" t="str">
        <f>'EAP FINAL'!A187</f>
        <v xml:space="preserve"> 9.3.19 </v>
      </c>
      <c r="B181" s="70" t="str">
        <f>'EAP FINAL'!B187</f>
        <v xml:space="preserve"> 180258 </v>
      </c>
      <c r="C181" s="70" t="str">
        <f>'EAP FINAL'!C187</f>
        <v>SEDOP</v>
      </c>
      <c r="D181" s="66" t="str">
        <f>'EAP FINAL'!D187</f>
        <v>Luva simples PVC  75mm - LS</v>
      </c>
      <c r="E181" s="81"/>
      <c r="F181" s="81"/>
      <c r="G181" s="81"/>
      <c r="H181" s="81"/>
      <c r="I181" s="81"/>
      <c r="J181" s="81"/>
      <c r="K181" s="81"/>
      <c r="L181" s="81"/>
      <c r="M181" s="70" t="str">
        <f>'EAP FINAL'!E187</f>
        <v>un</v>
      </c>
      <c r="N181" s="77">
        <f>'EAP FINAL'!F187</f>
        <v>100</v>
      </c>
    </row>
    <row r="182" spans="1:14" ht="13.8">
      <c r="A182" s="66" t="str">
        <f>'EAP FINAL'!A188</f>
        <v xml:space="preserve"> 9.3.20 </v>
      </c>
      <c r="B182" s="70" t="str">
        <f>'EAP FINAL'!B188</f>
        <v xml:space="preserve"> 180257 </v>
      </c>
      <c r="C182" s="70" t="str">
        <f>'EAP FINAL'!C188</f>
        <v>SEDOP</v>
      </c>
      <c r="D182" s="66" t="str">
        <f>'EAP FINAL'!D188</f>
        <v>Luva simples PVC 100mm - LS</v>
      </c>
      <c r="E182" s="81"/>
      <c r="F182" s="81"/>
      <c r="G182" s="81"/>
      <c r="H182" s="81"/>
      <c r="I182" s="81"/>
      <c r="J182" s="81"/>
      <c r="K182" s="81"/>
      <c r="L182" s="81"/>
      <c r="M182" s="70" t="str">
        <f>'EAP FINAL'!E188</f>
        <v>un</v>
      </c>
      <c r="N182" s="77">
        <f>'EAP FINAL'!F188</f>
        <v>280</v>
      </c>
    </row>
    <row r="183" spans="1:14" ht="52.8">
      <c r="A183" s="66" t="str">
        <f>'EAP FINAL'!A189</f>
        <v xml:space="preserve"> 9.3.21 </v>
      </c>
      <c r="B183" s="70" t="str">
        <f>'EAP FINAL'!B189</f>
        <v xml:space="preserve"> 104344 </v>
      </c>
      <c r="C183" s="70" t="str">
        <f>'EAP FINAL'!C189</f>
        <v>SINAPI</v>
      </c>
      <c r="D183" s="66" t="str">
        <f>'EAP FINAL'!D189</f>
        <v>TE, PVC, SÉRIE NORMAL, ESGOTO PREDIAL, DN 100 X 50 MM, JUNTA ELÁSTICA, FORNECIDO E INSTALADO EM RAMAL DE DESCARGA OU RAMAL DE ESGOTO SANITÁRIO. AF_08/2022</v>
      </c>
      <c r="E183" s="81"/>
      <c r="F183" s="81"/>
      <c r="G183" s="81"/>
      <c r="H183" s="81"/>
      <c r="I183" s="81"/>
      <c r="J183" s="81"/>
      <c r="K183" s="81"/>
      <c r="L183" s="81"/>
      <c r="M183" s="70" t="str">
        <f>'EAP FINAL'!E189</f>
        <v>UN</v>
      </c>
      <c r="N183" s="77">
        <f>'EAP FINAL'!F189</f>
        <v>20</v>
      </c>
    </row>
    <row r="184" spans="1:14" ht="13.8">
      <c r="A184" s="66" t="str">
        <f>'EAP FINAL'!A190</f>
        <v xml:space="preserve"> 9.3.22 </v>
      </c>
      <c r="B184" s="70" t="str">
        <f>'EAP FINAL'!B190</f>
        <v xml:space="preserve"> 180255 </v>
      </c>
      <c r="C184" s="70" t="str">
        <f>'EAP FINAL'!C190</f>
        <v>SEDOP</v>
      </c>
      <c r="D184" s="66" t="str">
        <f>'EAP FINAL'!D190</f>
        <v>Redução excêntrica PVC  75mm  x 50mm - LS</v>
      </c>
      <c r="E184" s="81"/>
      <c r="F184" s="81"/>
      <c r="G184" s="81"/>
      <c r="H184" s="81"/>
      <c r="I184" s="81"/>
      <c r="J184" s="81"/>
      <c r="K184" s="81"/>
      <c r="L184" s="81"/>
      <c r="M184" s="70" t="str">
        <f>'EAP FINAL'!E190</f>
        <v>un</v>
      </c>
      <c r="N184" s="77">
        <f>'EAP FINAL'!F190</f>
        <v>20</v>
      </c>
    </row>
    <row r="185" spans="1:14" ht="52.8">
      <c r="A185" s="66" t="str">
        <f>'EAP FINAL'!A191</f>
        <v xml:space="preserve"> 9.3.23 </v>
      </c>
      <c r="B185" s="70" t="str">
        <f>'EAP FINAL'!B191</f>
        <v xml:space="preserve"> 98105 </v>
      </c>
      <c r="C185" s="70" t="str">
        <f>'EAP FINAL'!C191</f>
        <v>SINAPI</v>
      </c>
      <c r="D185" s="66" t="str">
        <f>'EAP FINAL'!D191</f>
        <v>CAIXA DE GORDURA DUPLA (CAPACIDADE: 126 L), RETANGULAR, EM ALVENARIA COM TIJOLOS CERÂMICOS MACIÇOS, DIMENSÕES INTERNAS = 0,4X0,7 M, ALTURA INTERNA = 0,8 M. AF_12/2020</v>
      </c>
      <c r="E185" s="81"/>
      <c r="F185" s="81"/>
      <c r="G185" s="81"/>
      <c r="H185" s="81"/>
      <c r="I185" s="81"/>
      <c r="J185" s="81"/>
      <c r="K185" s="81"/>
      <c r="L185" s="81"/>
      <c r="M185" s="70" t="str">
        <f>'EAP FINAL'!E191</f>
        <v>UN</v>
      </c>
      <c r="N185" s="77">
        <f>'EAP FINAL'!F191</f>
        <v>20</v>
      </c>
    </row>
    <row r="186" spans="1:14" ht="52.8">
      <c r="A186" s="66" t="str">
        <f>'EAP FINAL'!A192</f>
        <v xml:space="preserve"> 9.3.24 </v>
      </c>
      <c r="B186" s="70" t="str">
        <f>'EAP FINAL'!B192</f>
        <v xml:space="preserve"> 104329 </v>
      </c>
      <c r="C186" s="70" t="str">
        <f>'EAP FINAL'!C192</f>
        <v>SINAPI</v>
      </c>
      <c r="D186" s="66" t="str">
        <f>'EAP FINAL'!D192</f>
        <v>CAIXA SIFONADA, COM GRELHA REDONDA, PVC, DN 150 X 150 X 50 MM, JUNTA SOLDÁVEL, FORNECIDA E INSTALADA EM RAMAL DE DESCARGA OU EM RAMAL DE ESGOTO SANITÁRIO. AF_08/2022</v>
      </c>
      <c r="E186" s="81"/>
      <c r="F186" s="81"/>
      <c r="G186" s="81"/>
      <c r="H186" s="81"/>
      <c r="I186" s="81"/>
      <c r="J186" s="81"/>
      <c r="K186" s="81"/>
      <c r="L186" s="81"/>
      <c r="M186" s="70" t="str">
        <f>'EAP FINAL'!E192</f>
        <v>UN</v>
      </c>
      <c r="N186" s="77">
        <f>'EAP FINAL'!F192</f>
        <v>40</v>
      </c>
    </row>
    <row r="187" spans="1:14" ht="52.8">
      <c r="A187" s="66" t="str">
        <f>'EAP FINAL'!A193</f>
        <v xml:space="preserve"> 9.3.25 </v>
      </c>
      <c r="B187" s="70" t="str">
        <f>'EAP FINAL'!B193</f>
        <v xml:space="preserve"> 104329 </v>
      </c>
      <c r="C187" s="70" t="str">
        <f>'EAP FINAL'!C193</f>
        <v>SINAPI</v>
      </c>
      <c r="D187" s="66" t="str">
        <f>'EAP FINAL'!D193</f>
        <v>CAIXA SIFONADA, COM GRELHA REDONDA, PVC, DN 150 X 150 X 50 MM, JUNTA SOLDÁVEL, FORNECIDA E INSTALADA EM RAMAL DE DESCARGA OU EM RAMAL DE ESGOTO SANITÁRIO. AF_08/2022</v>
      </c>
      <c r="E187" s="81"/>
      <c r="F187" s="81"/>
      <c r="G187" s="81"/>
      <c r="H187" s="81"/>
      <c r="I187" s="81"/>
      <c r="J187" s="81"/>
      <c r="K187" s="81"/>
      <c r="L187" s="81"/>
      <c r="M187" s="70" t="str">
        <f>'EAP FINAL'!E193</f>
        <v>UN</v>
      </c>
      <c r="N187" s="77">
        <f>'EAP FINAL'!F193</f>
        <v>40</v>
      </c>
    </row>
    <row r="188" spans="1:14" ht="52.8">
      <c r="A188" s="66" t="str">
        <f>'EAP FINAL'!A194</f>
        <v xml:space="preserve"> 9.3.26 </v>
      </c>
      <c r="B188" s="70" t="str">
        <f>'EAP FINAL'!B194</f>
        <v xml:space="preserve"> 104327 </v>
      </c>
      <c r="C188" s="70" t="str">
        <f>'EAP FINAL'!C194</f>
        <v>SINAPI</v>
      </c>
      <c r="D188" s="66" t="str">
        <f>'EAP FINAL'!D194</f>
        <v>RALO SIFONADO REDONDO, PVC, DN 100 X 40 MM, JUNTA SOLDÁVEL, FORNECIDO E INSTALADO EM RAMAL DE DESCARGA OU EM RAMAL DE ESGOTO SANITÁRIO. AF_08/2022</v>
      </c>
      <c r="E188" s="81"/>
      <c r="F188" s="81"/>
      <c r="G188" s="81"/>
      <c r="H188" s="81"/>
      <c r="I188" s="81"/>
      <c r="J188" s="81"/>
      <c r="K188" s="81"/>
      <c r="L188" s="81"/>
      <c r="M188" s="70" t="str">
        <f>'EAP FINAL'!E194</f>
        <v>UN</v>
      </c>
      <c r="N188" s="77">
        <f>'EAP FINAL'!F194</f>
        <v>40</v>
      </c>
    </row>
    <row r="189" spans="1:14" ht="13.8">
      <c r="A189" s="66" t="str">
        <f>'EAP FINAL'!A195</f>
        <v xml:space="preserve"> 9.3.27 </v>
      </c>
      <c r="B189" s="70" t="str">
        <f>'EAP FINAL'!B195</f>
        <v xml:space="preserve"> 180687 </v>
      </c>
      <c r="C189" s="70" t="str">
        <f>'EAP FINAL'!C195</f>
        <v>SEDOP</v>
      </c>
      <c r="D189" s="66" t="str">
        <f>'EAP FINAL'!D195</f>
        <v>Caixa em alvenaria de 100x100x100cm c/ tpo. concreto</v>
      </c>
      <c r="E189" s="81"/>
      <c r="F189" s="81"/>
      <c r="G189" s="81"/>
      <c r="H189" s="81"/>
      <c r="I189" s="81"/>
      <c r="J189" s="81"/>
      <c r="K189" s="81"/>
      <c r="L189" s="81"/>
      <c r="M189" s="70" t="str">
        <f>'EAP FINAL'!E195</f>
        <v>un</v>
      </c>
      <c r="N189" s="77">
        <f>'EAP FINAL'!F195</f>
        <v>30</v>
      </c>
    </row>
    <row r="190" spans="1:14" ht="39.6">
      <c r="A190" s="66" t="str">
        <f>'EAP FINAL'!A196</f>
        <v xml:space="preserve"> 9.3.28 </v>
      </c>
      <c r="B190" s="70" t="str">
        <f>'EAP FINAL'!B196</f>
        <v xml:space="preserve"> 89580 </v>
      </c>
      <c r="C190" s="70" t="str">
        <f>'EAP FINAL'!C196</f>
        <v>SINAPI</v>
      </c>
      <c r="D190" s="66" t="str">
        <f>'EAP FINAL'!D196</f>
        <v>TUBO PVC, SÉRIE R, ÁGUA PLUVIAL, DN 150 MM, FORNECIDO E INSTALADO EM CONDUTORES VERTICAIS DE ÁGUAS PLUVIAIS. AF_06/2022</v>
      </c>
      <c r="E190" s="81"/>
      <c r="F190" s="81"/>
      <c r="G190" s="81"/>
      <c r="H190" s="81"/>
      <c r="I190" s="81"/>
      <c r="J190" s="81"/>
      <c r="K190" s="81"/>
      <c r="L190" s="81"/>
      <c r="M190" s="70" t="str">
        <f>'EAP FINAL'!E196</f>
        <v>M</v>
      </c>
      <c r="N190" s="77">
        <f>'EAP FINAL'!F196</f>
        <v>192.65</v>
      </c>
    </row>
    <row r="191" spans="1:14" ht="39.6">
      <c r="A191" s="66" t="str">
        <f>'EAP FINAL'!A197</f>
        <v xml:space="preserve"> 9.3.29 </v>
      </c>
      <c r="B191" s="70" t="str">
        <f>'EAP FINAL'!B197</f>
        <v xml:space="preserve"> 89591 </v>
      </c>
      <c r="C191" s="70" t="str">
        <f>'EAP FINAL'!C197</f>
        <v>SINAPI</v>
      </c>
      <c r="D191" s="66" t="str">
        <f>'EAP FINAL'!D197</f>
        <v>JOELHO 45 GRAUS, PVC, SERIE R, ÁGUA PLUVIAL, DN 150 MM, JUNTA ELÁSTICA, FORNECIDO E INSTALADO EM CONDUTORES VERTICAIS DE ÁGUAS PLUVIAIS. AF_06/2022</v>
      </c>
      <c r="E191" s="81"/>
      <c r="F191" s="81"/>
      <c r="G191" s="81"/>
      <c r="H191" s="81"/>
      <c r="I191" s="81"/>
      <c r="J191" s="81"/>
      <c r="K191" s="81"/>
      <c r="L191" s="81"/>
      <c r="M191" s="70" t="str">
        <f>'EAP FINAL'!E197</f>
        <v>UN</v>
      </c>
      <c r="N191" s="77">
        <f>'EAP FINAL'!F197</f>
        <v>40</v>
      </c>
    </row>
    <row r="192" spans="1:14" ht="39.6">
      <c r="A192" s="66" t="str">
        <f>'EAP FINAL'!A198</f>
        <v xml:space="preserve"> 9.3.30 </v>
      </c>
      <c r="B192" s="70" t="str">
        <f>'EAP FINAL'!B198</f>
        <v xml:space="preserve"> 89590 </v>
      </c>
      <c r="C192" s="70" t="str">
        <f>'EAP FINAL'!C198</f>
        <v>SINAPI</v>
      </c>
      <c r="D192" s="66" t="str">
        <f>'EAP FINAL'!D198</f>
        <v>JOELHO 90 GRAUS, PVC, SERIE R, ÁGUA PLUVIAL, DN 150 MM, JUNTA ELÁSTICA, FORNECIDO E INSTALADO EM CONDUTORES VERTICAIS DE ÁGUAS PLUVIAIS. AF_06/2022</v>
      </c>
      <c r="E192" s="81"/>
      <c r="F192" s="81"/>
      <c r="G192" s="81"/>
      <c r="H192" s="81"/>
      <c r="I192" s="81"/>
      <c r="J192" s="81"/>
      <c r="K192" s="81"/>
      <c r="L192" s="81"/>
      <c r="M192" s="70" t="str">
        <f>'EAP FINAL'!E198</f>
        <v>UN</v>
      </c>
      <c r="N192" s="77">
        <f>'EAP FINAL'!F198</f>
        <v>20</v>
      </c>
    </row>
    <row r="193" spans="1:14" ht="39.6">
      <c r="A193" s="66" t="str">
        <f>'EAP FINAL'!A199</f>
        <v xml:space="preserve"> 9.3.31 </v>
      </c>
      <c r="B193" s="70" t="str">
        <f>'EAP FINAL'!B199</f>
        <v xml:space="preserve"> 89677 </v>
      </c>
      <c r="C193" s="70" t="str">
        <f>'EAP FINAL'!C199</f>
        <v>SINAPI</v>
      </c>
      <c r="D193" s="66" t="str">
        <f>'EAP FINAL'!D199</f>
        <v>LUVA SIMPLES, PVC, SERIE R, ÁGUA PLUVIAL, DN 150 MM, JUNTA ELÁSTICA, FORNECIDO E INSTALADO EM CONDUTORES VERTICAIS DE ÁGUAS PLUVIAIS. AF_06/2022</v>
      </c>
      <c r="E193" s="81"/>
      <c r="F193" s="81"/>
      <c r="G193" s="81"/>
      <c r="H193" s="81"/>
      <c r="I193" s="81"/>
      <c r="J193" s="81"/>
      <c r="K193" s="81"/>
      <c r="L193" s="81"/>
      <c r="M193" s="70" t="str">
        <f>'EAP FINAL'!E199</f>
        <v>UN</v>
      </c>
      <c r="N193" s="77">
        <f>'EAP FINAL'!F199</f>
        <v>60</v>
      </c>
    </row>
    <row r="194" spans="1:14" ht="13.8">
      <c r="A194" s="66" t="str">
        <f>'EAP FINAL'!A200</f>
        <v xml:space="preserve"> 9.3.32 </v>
      </c>
      <c r="B194" s="70" t="str">
        <f>'EAP FINAL'!B200</f>
        <v xml:space="preserve"> 180680 </v>
      </c>
      <c r="C194" s="70" t="str">
        <f>'EAP FINAL'!C200</f>
        <v>SEDOP</v>
      </c>
      <c r="D194" s="66" t="str">
        <f>'EAP FINAL'!D200</f>
        <v>Caixa em alvenaria de  40x40x40cm c/ tpo. concreto</v>
      </c>
      <c r="E194" s="81"/>
      <c r="F194" s="81"/>
      <c r="G194" s="81"/>
      <c r="H194" s="81"/>
      <c r="I194" s="81"/>
      <c r="J194" s="81"/>
      <c r="K194" s="81"/>
      <c r="L194" s="81"/>
      <c r="M194" s="70" t="str">
        <f>'EAP FINAL'!E200</f>
        <v>un</v>
      </c>
      <c r="N194" s="77">
        <f>'EAP FINAL'!F200</f>
        <v>20</v>
      </c>
    </row>
    <row r="195" spans="1:14" ht="39.6">
      <c r="A195" s="66" t="str">
        <f>'EAP FINAL'!A201</f>
        <v xml:space="preserve"> 9.3.33 </v>
      </c>
      <c r="B195" s="70" t="str">
        <f>'EAP FINAL'!B201</f>
        <v xml:space="preserve"> 94229 </v>
      </c>
      <c r="C195" s="70" t="str">
        <f>'EAP FINAL'!C201</f>
        <v>SINAPI</v>
      </c>
      <c r="D195" s="66" t="str">
        <f>'EAP FINAL'!D201</f>
        <v>CALHA EM CHAPA DE AÇO GALVANIZADO NÚMERO 24, DESENVOLVIMENTO DE 100 CM, INCLUSO TRANSPORTE VERTICAL. AF_07/2019</v>
      </c>
      <c r="E195" s="81"/>
      <c r="F195" s="81"/>
      <c r="G195" s="81"/>
      <c r="H195" s="81"/>
      <c r="I195" s="81"/>
      <c r="J195" s="81"/>
      <c r="K195" s="81"/>
      <c r="L195" s="81"/>
      <c r="M195" s="70" t="str">
        <f>'EAP FINAL'!E201</f>
        <v>M</v>
      </c>
      <c r="N195" s="77">
        <f>'EAP FINAL'!F201</f>
        <v>274.7</v>
      </c>
    </row>
    <row r="196" spans="1:14" ht="39.6">
      <c r="A196" s="66" t="str">
        <f>'EAP FINAL'!A202</f>
        <v xml:space="preserve"> 9.3.34 </v>
      </c>
      <c r="B196" s="70" t="str">
        <f>'EAP FINAL'!B202</f>
        <v xml:space="preserve"> 100327 </v>
      </c>
      <c r="C196" s="70" t="str">
        <f>'EAP FINAL'!C202</f>
        <v>SINAPI</v>
      </c>
      <c r="D196" s="66" t="str">
        <f>'EAP FINAL'!D202</f>
        <v>RUFO EXTERNO/INTERNO EM CHAPA DE AÇO GALVANIZADO NÚMERO 26, CORTE DE 33 CM, INCLUSO IÇAMENTO. AF_07/2019</v>
      </c>
      <c r="E196" s="81"/>
      <c r="F196" s="81"/>
      <c r="G196" s="81"/>
      <c r="H196" s="81"/>
      <c r="I196" s="81"/>
      <c r="J196" s="81"/>
      <c r="K196" s="81"/>
      <c r="L196" s="81"/>
      <c r="M196" s="70" t="str">
        <f>'EAP FINAL'!E202</f>
        <v>M</v>
      </c>
      <c r="N196" s="77">
        <f>'EAP FINAL'!F202</f>
        <v>433.7</v>
      </c>
    </row>
    <row r="197" spans="1:14" ht="13.8">
      <c r="A197" s="102" t="str">
        <f>'EAP FINAL'!A203</f>
        <v xml:space="preserve"> 9.4 </v>
      </c>
      <c r="B197" s="103"/>
      <c r="C197" s="103"/>
      <c r="D197" s="102" t="str">
        <f>'EAP FINAL'!D203</f>
        <v>Aparelhos, metais e bancadas</v>
      </c>
      <c r="E197" s="101"/>
      <c r="F197" s="101"/>
      <c r="G197" s="101"/>
      <c r="H197" s="101"/>
      <c r="I197" s="101"/>
      <c r="J197" s="101"/>
      <c r="K197" s="101"/>
      <c r="L197" s="101"/>
      <c r="M197" s="103">
        <f>'EAP FINAL'!E203</f>
        <v>0</v>
      </c>
      <c r="N197" s="101">
        <f>'EAP FINAL'!F203</f>
        <v>1</v>
      </c>
    </row>
    <row r="198" spans="1:14" ht="39.6">
      <c r="A198" s="66" t="str">
        <f>'EAP FINAL'!A204</f>
        <v xml:space="preserve"> 9.4.1 </v>
      </c>
      <c r="B198" s="70" t="str">
        <f>'EAP FINAL'!B204</f>
        <v xml:space="preserve"> 86904 </v>
      </c>
      <c r="C198" s="70" t="str">
        <f>'EAP FINAL'!C204</f>
        <v>SINAPI</v>
      </c>
      <c r="D198" s="66" t="str">
        <f>'EAP FINAL'!D204</f>
        <v>LAVATÓRIO LOUÇA BRANCA SUSPENSO, 29,5 X 39CM OU EQUIVALENTE, PADRÃO POPULAR - FORNECIMENTO E INSTALAÇÃO. AF_01/2020</v>
      </c>
      <c r="E198" s="81"/>
      <c r="F198" s="81"/>
      <c r="G198" s="81"/>
      <c r="H198" s="81">
        <f t="shared" ref="H198:H200" si="5">N198</f>
        <v>40</v>
      </c>
      <c r="I198" s="81"/>
      <c r="J198" s="81"/>
      <c r="K198" s="81"/>
      <c r="L198" s="81"/>
      <c r="M198" s="70" t="str">
        <f>'EAP FINAL'!E204</f>
        <v>UN</v>
      </c>
      <c r="N198" s="77">
        <f>'EAP FINAL'!F204</f>
        <v>40</v>
      </c>
    </row>
    <row r="199" spans="1:14" ht="26.4">
      <c r="A199" s="66" t="str">
        <f>'EAP FINAL'!A205</f>
        <v xml:space="preserve"> 9.4.2 </v>
      </c>
      <c r="B199" s="70" t="str">
        <f>'EAP FINAL'!B205</f>
        <v xml:space="preserve"> 86888 </v>
      </c>
      <c r="C199" s="70" t="str">
        <f>'EAP FINAL'!C205</f>
        <v>SINAPI</v>
      </c>
      <c r="D199" s="66" t="str">
        <f>'EAP FINAL'!D205</f>
        <v>VASO SANITÁRIO SIFONADO COM CAIXA ACOPLADA LOUÇA BRANCA - FORNECIMENTO E INSTALAÇÃO. AF_01/2020</v>
      </c>
      <c r="E199" s="81"/>
      <c r="F199" s="81"/>
      <c r="G199" s="81"/>
      <c r="H199" s="81">
        <f t="shared" si="5"/>
        <v>38</v>
      </c>
      <c r="I199" s="81"/>
      <c r="J199" s="81"/>
      <c r="K199" s="81"/>
      <c r="L199" s="81"/>
      <c r="M199" s="70" t="str">
        <f>'EAP FINAL'!E205</f>
        <v>UN</v>
      </c>
      <c r="N199" s="77">
        <f>'EAP FINAL'!F205</f>
        <v>38</v>
      </c>
    </row>
    <row r="200" spans="1:14" ht="39.6">
      <c r="A200" s="66" t="str">
        <f>'EAP FINAL'!A206</f>
        <v xml:space="preserve"> 9.4.3 </v>
      </c>
      <c r="B200" s="70" t="str">
        <f>'EAP FINAL'!B206</f>
        <v xml:space="preserve"> 95471 </v>
      </c>
      <c r="C200" s="70" t="str">
        <f>'EAP FINAL'!C206</f>
        <v>SINAPI</v>
      </c>
      <c r="D200" s="66" t="str">
        <f>'EAP FINAL'!D206</f>
        <v>VASO SANITARIO SIFONADO CONVENCIONAL PARA PCD SEM FURO FRONTAL COM LOUÇA BRANCA SEM ASSENTO - FORNECIMENTO E INSTALAÇÃO. AF_01/2020</v>
      </c>
      <c r="E200" s="81"/>
      <c r="F200" s="81"/>
      <c r="G200" s="81"/>
      <c r="H200" s="81">
        <f t="shared" si="5"/>
        <v>2</v>
      </c>
      <c r="I200" s="81"/>
      <c r="J200" s="81"/>
      <c r="K200" s="81"/>
      <c r="L200" s="81"/>
      <c r="M200" s="70" t="str">
        <f>'EAP FINAL'!E206</f>
        <v>UN</v>
      </c>
      <c r="N200" s="77">
        <f>'EAP FINAL'!F206</f>
        <v>2</v>
      </c>
    </row>
    <row r="201" spans="1:14" ht="26.4">
      <c r="A201" s="66" t="str">
        <f>'EAP FINAL'!A207</f>
        <v xml:space="preserve"> 9.4.4 </v>
      </c>
      <c r="B201" s="70" t="str">
        <f>'EAP FINAL'!B207</f>
        <v xml:space="preserve"> 86900 </v>
      </c>
      <c r="C201" s="70" t="str">
        <f>'EAP FINAL'!C207</f>
        <v>SINAPI</v>
      </c>
      <c r="D201" s="66" t="str">
        <f>'EAP FINAL'!D207</f>
        <v>CUBA DE EMBUTIR RETANGULAR DE AÇO INOXIDÁVEL, 46 X 30 X 12 CM - FORNECIMENTO E INSTALAÇÃO. AF_01/2020</v>
      </c>
      <c r="E201" s="81"/>
      <c r="F201" s="81"/>
      <c r="G201" s="81"/>
      <c r="H201" s="81">
        <f t="shared" ref="H201:H203" si="6">N201</f>
        <v>40</v>
      </c>
      <c r="I201" s="81"/>
      <c r="J201" s="81"/>
      <c r="K201" s="81"/>
      <c r="L201" s="81"/>
      <c r="M201" s="70" t="str">
        <f>'EAP FINAL'!E207</f>
        <v>UN</v>
      </c>
      <c r="N201" s="77">
        <f>'EAP FINAL'!F207</f>
        <v>40</v>
      </c>
    </row>
    <row r="202" spans="1:14" ht="13.8">
      <c r="A202" s="66" t="str">
        <f>'EAP FINAL'!A208</f>
        <v xml:space="preserve"> 9.4.5 </v>
      </c>
      <c r="B202" s="70" t="str">
        <f>'EAP FINAL'!B208</f>
        <v xml:space="preserve"> 190218 </v>
      </c>
      <c r="C202" s="70" t="str">
        <f>'EAP FINAL'!C208</f>
        <v>SEDOP</v>
      </c>
      <c r="D202" s="66" t="str">
        <f>'EAP FINAL'!D208</f>
        <v>Chuveiro em PVC</v>
      </c>
      <c r="E202" s="81"/>
      <c r="F202" s="81"/>
      <c r="G202" s="81"/>
      <c r="H202" s="81">
        <f t="shared" si="6"/>
        <v>40</v>
      </c>
      <c r="I202" s="81"/>
      <c r="J202" s="81"/>
      <c r="K202" s="81"/>
      <c r="L202" s="81"/>
      <c r="M202" s="70" t="str">
        <f>'EAP FINAL'!E208</f>
        <v>un</v>
      </c>
      <c r="N202" s="77">
        <f>'EAP FINAL'!F208</f>
        <v>40</v>
      </c>
    </row>
    <row r="203" spans="1:14" ht="13.8">
      <c r="A203" s="66" t="str">
        <f>'EAP FINAL'!A209</f>
        <v xml:space="preserve"> 9.4.6 </v>
      </c>
      <c r="B203" s="70" t="str">
        <f>'EAP FINAL'!B209</f>
        <v xml:space="preserve"> 190230 </v>
      </c>
      <c r="C203" s="70" t="str">
        <f>'EAP FINAL'!C209</f>
        <v>SEDOP</v>
      </c>
      <c r="D203" s="66" t="str">
        <f>'EAP FINAL'!D209</f>
        <v>Torneira plastica de 1/2"</v>
      </c>
      <c r="E203" s="81"/>
      <c r="F203" s="81"/>
      <c r="G203" s="81"/>
      <c r="H203" s="81">
        <f t="shared" si="6"/>
        <v>80</v>
      </c>
      <c r="I203" s="81"/>
      <c r="J203" s="81"/>
      <c r="K203" s="81"/>
      <c r="L203" s="81"/>
      <c r="M203" s="70" t="str">
        <f>'EAP FINAL'!E209</f>
        <v>un</v>
      </c>
      <c r="N203" s="77">
        <f>'EAP FINAL'!F209</f>
        <v>80</v>
      </c>
    </row>
    <row r="204" spans="1:14" ht="26.4">
      <c r="A204" s="66" t="str">
        <f>'EAP FINAL'!A210</f>
        <v xml:space="preserve"> 9.4.7 </v>
      </c>
      <c r="B204" s="70" t="str">
        <f>'EAP FINAL'!B210</f>
        <v xml:space="preserve"> 051171 </v>
      </c>
      <c r="C204" s="70" t="str">
        <f>'EAP FINAL'!C210</f>
        <v>SEDOP</v>
      </c>
      <c r="D204" s="66" t="str">
        <f>'EAP FINAL'!D210</f>
        <v>Concreto armado FCK=20MPA com forma aparente - 1 reaproveitamento (incl. lancamento e adensamento)</v>
      </c>
      <c r="E204" s="81"/>
      <c r="F204" s="81"/>
      <c r="G204" s="81"/>
      <c r="H204" s="81"/>
      <c r="I204" s="81"/>
      <c r="J204" s="81"/>
      <c r="K204" s="81">
        <f>N204</f>
        <v>8.94</v>
      </c>
      <c r="L204" s="81"/>
      <c r="M204" s="70" t="str">
        <f>'EAP FINAL'!E210</f>
        <v>m³</v>
      </c>
      <c r="N204" s="77">
        <f>'EAP FINAL'!F210</f>
        <v>8.94</v>
      </c>
    </row>
    <row r="205" spans="1:14" ht="26.4">
      <c r="A205" s="66" t="str">
        <f>'EAP FINAL'!A211</f>
        <v xml:space="preserve"> 9.4.8 </v>
      </c>
      <c r="B205" s="70" t="str">
        <f>'EAP FINAL'!B211</f>
        <v xml:space="preserve"> CP.117 </v>
      </c>
      <c r="C205" s="70" t="str">
        <f>'EAP FINAL'!C211</f>
        <v>Próprio</v>
      </c>
      <c r="D205" s="66" t="str">
        <f>'EAP FINAL'!D211</f>
        <v>POLIMENTO MECANIZADO EM PISO ALTA RESISTENCIA INCLUSO RESINA</v>
      </c>
      <c r="E205" s="81"/>
      <c r="F205" s="81"/>
      <c r="G205" s="81"/>
      <c r="H205" s="81"/>
      <c r="I205" s="81"/>
      <c r="J205" s="81"/>
      <c r="K205" s="81"/>
      <c r="L205" s="81">
        <f>N205</f>
        <v>152.6</v>
      </c>
      <c r="M205" s="70" t="str">
        <f>'EAP FINAL'!E211</f>
        <v>m²</v>
      </c>
      <c r="N205" s="77">
        <f>'EAP FINAL'!F211</f>
        <v>152.6</v>
      </c>
    </row>
    <row r="206" spans="1:14" ht="13.8">
      <c r="A206" s="66" t="str">
        <f>'EAP FINAL'!A212</f>
        <v xml:space="preserve"> 9.4.9 </v>
      </c>
      <c r="B206" s="70" t="str">
        <f>'EAP FINAL'!B212</f>
        <v xml:space="preserve"> 190806 </v>
      </c>
      <c r="C206" s="70" t="str">
        <f>'EAP FINAL'!C212</f>
        <v>SEDOP</v>
      </c>
      <c r="D206" s="66" t="str">
        <f>'EAP FINAL'!D212</f>
        <v>Assento plastico</v>
      </c>
      <c r="E206" s="81"/>
      <c r="F206" s="81"/>
      <c r="G206" s="81"/>
      <c r="H206" s="81">
        <f>N206</f>
        <v>40</v>
      </c>
      <c r="I206" s="81"/>
      <c r="J206" s="81"/>
      <c r="K206" s="81"/>
      <c r="L206" s="81"/>
      <c r="M206" s="70" t="str">
        <f>'EAP FINAL'!E212</f>
        <v>un</v>
      </c>
      <c r="N206" s="77">
        <f>'EAP FINAL'!F212</f>
        <v>40</v>
      </c>
    </row>
    <row r="207" spans="1:14" ht="39.6">
      <c r="A207" s="66" t="str">
        <f>'EAP FINAL'!A213</f>
        <v xml:space="preserve"> 9.4.10 </v>
      </c>
      <c r="B207" s="70" t="str">
        <f>'EAP FINAL'!B213</f>
        <v xml:space="preserve"> 100863 </v>
      </c>
      <c r="C207" s="70" t="str">
        <f>'EAP FINAL'!C213</f>
        <v>SINAPI</v>
      </c>
      <c r="D207" s="66" t="str">
        <f>'EAP FINAL'!D213</f>
        <v>BARRA DE APOIO EM "L", EM ACO INOX POLIDO 70 X 70 CM, FIXADA NA PAREDE - FORNECIMENTO E INSTALACAO. AF_01/2020</v>
      </c>
      <c r="E207" s="81"/>
      <c r="F207" s="81"/>
      <c r="G207" s="81"/>
      <c r="H207" s="81">
        <f t="shared" ref="H207:H208" si="7">N207</f>
        <v>8</v>
      </c>
      <c r="I207" s="81"/>
      <c r="J207" s="81"/>
      <c r="K207" s="81"/>
      <c r="L207" s="81"/>
      <c r="M207" s="70" t="str">
        <f>'EAP FINAL'!E213</f>
        <v>UN</v>
      </c>
      <c r="N207" s="77">
        <f>'EAP FINAL'!F213</f>
        <v>8</v>
      </c>
    </row>
    <row r="208" spans="1:14" ht="26.4">
      <c r="A208" s="66" t="str">
        <f>'EAP FINAL'!A214</f>
        <v xml:space="preserve"> 9.4.11 </v>
      </c>
      <c r="B208" s="70" t="str">
        <f>'EAP FINAL'!B214</f>
        <v xml:space="preserve"> 86872 </v>
      </c>
      <c r="C208" s="70" t="str">
        <f>'EAP FINAL'!C214</f>
        <v>SINAPI</v>
      </c>
      <c r="D208" s="66" t="str">
        <f>'EAP FINAL'!D214</f>
        <v>TANQUE DE LOUÇA BRANCA COM COLUNA, 30L OU EQUIVALENTE - FORNECIMENTO E INSTALAÇÃO. AF_01/2020</v>
      </c>
      <c r="E208" s="81"/>
      <c r="F208" s="81"/>
      <c r="G208" s="81"/>
      <c r="H208" s="81">
        <f t="shared" si="7"/>
        <v>40</v>
      </c>
      <c r="I208" s="81"/>
      <c r="J208" s="81"/>
      <c r="K208" s="81"/>
      <c r="L208" s="81"/>
      <c r="M208" s="70" t="str">
        <f>'EAP FINAL'!E214</f>
        <v>UN</v>
      </c>
      <c r="N208" s="77">
        <f>'EAP FINAL'!F214</f>
        <v>40</v>
      </c>
    </row>
    <row r="209" spans="1:14" ht="13.8">
      <c r="A209" s="102" t="s">
        <v>952</v>
      </c>
      <c r="B209" s="103"/>
      <c r="C209" s="103"/>
      <c r="D209" s="102" t="str">
        <f>'EAP FINAL'!D215</f>
        <v>Lógica</v>
      </c>
      <c r="E209" s="101"/>
      <c r="F209" s="101"/>
      <c r="G209" s="101"/>
      <c r="H209" s="101"/>
      <c r="I209" s="101"/>
      <c r="J209" s="101"/>
      <c r="K209" s="101"/>
      <c r="L209" s="101"/>
      <c r="M209" s="103">
        <f>'EAP FINAL'!E215</f>
        <v>0</v>
      </c>
      <c r="N209" s="101">
        <f>'EAP FINAL'!F215</f>
        <v>1</v>
      </c>
    </row>
    <row r="210" spans="1:14" ht="13.8">
      <c r="A210" s="66" t="s">
        <v>981</v>
      </c>
      <c r="B210" s="70" t="str">
        <f>'EAP FINAL'!B216</f>
        <v xml:space="preserve"> 170683 </v>
      </c>
      <c r="C210" s="70" t="str">
        <f>'EAP FINAL'!C216</f>
        <v>SEDOP</v>
      </c>
      <c r="D210" s="66" t="str">
        <f>'EAP FINAL'!D216</f>
        <v>Ponto de logica - UTP (incl. eletr.,cabo e conector)</v>
      </c>
      <c r="E210" s="81"/>
      <c r="F210" s="81"/>
      <c r="G210" s="81"/>
      <c r="H210" s="81">
        <f>N210</f>
        <v>40</v>
      </c>
      <c r="I210" s="81"/>
      <c r="J210" s="81"/>
      <c r="K210" s="81"/>
      <c r="L210" s="81"/>
      <c r="M210" s="70" t="str">
        <f>'EAP FINAL'!E216</f>
        <v>pt</v>
      </c>
      <c r="N210" s="77">
        <f>'EAP FINAL'!F216</f>
        <v>40</v>
      </c>
    </row>
    <row r="211" spans="1:14" ht="13.8">
      <c r="A211" s="57" t="str">
        <f>'EAP FINAL'!A217</f>
        <v xml:space="preserve"> 10 </v>
      </c>
      <c r="B211" s="57"/>
      <c r="C211" s="57"/>
      <c r="D211" s="57" t="str">
        <f>'EAP FINAL'!D217</f>
        <v>COMPLEMENTARES</v>
      </c>
      <c r="E211" s="79"/>
      <c r="F211" s="79"/>
      <c r="G211" s="79"/>
      <c r="H211" s="79"/>
      <c r="I211" s="79"/>
      <c r="J211" s="79"/>
      <c r="K211" s="79"/>
      <c r="L211" s="79"/>
      <c r="M211" s="80">
        <f>'EAP FINAL'!E217</f>
        <v>0</v>
      </c>
      <c r="N211" s="76">
        <f>'EAP FINAL'!F217</f>
        <v>1</v>
      </c>
    </row>
    <row r="212" spans="1:14" ht="13.8">
      <c r="A212" s="102" t="str">
        <f>'EAP FINAL'!A218</f>
        <v xml:space="preserve"> 10.1 </v>
      </c>
      <c r="B212" s="103"/>
      <c r="C212" s="103"/>
      <c r="D212" s="102" t="str">
        <f>'EAP FINAL'!D218</f>
        <v>limpeza de obra</v>
      </c>
      <c r="E212" s="101"/>
      <c r="F212" s="101"/>
      <c r="G212" s="101"/>
      <c r="H212" s="101"/>
      <c r="I212" s="101"/>
      <c r="J212" s="101"/>
      <c r="K212" s="101"/>
      <c r="L212" s="101"/>
      <c r="M212" s="103">
        <f>'EAP FINAL'!E218</f>
        <v>0</v>
      </c>
      <c r="N212" s="101">
        <f>'EAP FINAL'!F218</f>
        <v>1</v>
      </c>
    </row>
    <row r="213" spans="1:14" ht="13.8">
      <c r="A213" s="66" t="str">
        <f>'EAP FINAL'!A219</f>
        <v xml:space="preserve"> 10.1.1 </v>
      </c>
      <c r="B213" s="70" t="str">
        <f>'EAP FINAL'!B219</f>
        <v xml:space="preserve"> 270220 </v>
      </c>
      <c r="C213" s="70" t="str">
        <f>'EAP FINAL'!C219</f>
        <v>SEDOP</v>
      </c>
      <c r="D213" s="66" t="str">
        <f>'EAP FINAL'!D219</f>
        <v>Limpeza geral e entrega da obra</v>
      </c>
      <c r="E213" s="81"/>
      <c r="F213" s="81"/>
      <c r="G213" s="81"/>
      <c r="H213" s="81"/>
      <c r="I213" s="81"/>
      <c r="J213" s="81"/>
      <c r="K213" s="81"/>
      <c r="L213" s="81">
        <f>N213</f>
        <v>2242.6999999999998</v>
      </c>
      <c r="M213" s="70" t="str">
        <f>'EAP FINAL'!E219</f>
        <v>m²</v>
      </c>
      <c r="N213" s="77">
        <f>'EAP FINAL'!F219</f>
        <v>2242.6999999999998</v>
      </c>
    </row>
    <row r="214" spans="1:14" ht="14.4" customHeight="1">
      <c r="A214" s="324"/>
      <c r="B214" s="324"/>
      <c r="C214" s="324"/>
      <c r="D214" s="324"/>
      <c r="E214" s="324"/>
      <c r="F214" s="324"/>
      <c r="G214" s="324"/>
      <c r="H214" s="324"/>
      <c r="I214" s="324"/>
      <c r="J214" s="324"/>
      <c r="K214" s="324"/>
      <c r="L214" s="324"/>
      <c r="M214" s="324"/>
      <c r="N214" s="324"/>
    </row>
    <row r="215" spans="1:14" ht="14.4" customHeight="1">
      <c r="A215" s="323"/>
      <c r="B215" s="323"/>
      <c r="C215" s="323"/>
      <c r="D215" s="323"/>
      <c r="E215" s="323"/>
      <c r="F215" s="323"/>
      <c r="G215" s="323"/>
      <c r="H215" s="323"/>
      <c r="I215" s="323"/>
      <c r="J215" s="323"/>
      <c r="K215" s="323"/>
      <c r="L215" s="323"/>
      <c r="M215" s="323"/>
      <c r="N215" s="323"/>
    </row>
    <row r="216" spans="1:14" ht="14.4" customHeight="1">
      <c r="A216" s="323"/>
      <c r="B216" s="323"/>
      <c r="C216" s="323"/>
      <c r="D216" s="323"/>
      <c r="E216" s="323"/>
      <c r="F216" s="323"/>
      <c r="G216" s="323"/>
      <c r="H216" s="323"/>
      <c r="I216" s="323"/>
      <c r="J216" s="323"/>
      <c r="K216" s="323"/>
      <c r="L216" s="323"/>
      <c r="M216" s="323"/>
      <c r="N216" s="323"/>
    </row>
    <row r="217" spans="1:14" ht="14.4" customHeight="1">
      <c r="A217" s="323"/>
      <c r="B217" s="323"/>
      <c r="C217" s="323"/>
      <c r="D217" s="323"/>
      <c r="E217" s="323"/>
      <c r="F217" s="323"/>
      <c r="G217" s="323"/>
      <c r="H217" s="323"/>
      <c r="I217" s="323"/>
      <c r="J217" s="323"/>
      <c r="K217" s="323"/>
      <c r="L217" s="323"/>
      <c r="M217" s="323"/>
      <c r="N217" s="323"/>
    </row>
    <row r="218" spans="1:14" ht="14.4" customHeight="1">
      <c r="A218" s="323"/>
      <c r="B218" s="323"/>
      <c r="C218" s="323"/>
      <c r="D218" s="323"/>
      <c r="E218" s="323"/>
      <c r="F218" s="323"/>
      <c r="G218" s="323"/>
      <c r="H218" s="323"/>
      <c r="I218" s="323"/>
      <c r="J218" s="323"/>
      <c r="K218" s="323"/>
      <c r="L218" s="323"/>
      <c r="M218" s="323"/>
      <c r="N218" s="323"/>
    </row>
    <row r="219" spans="1:14" ht="14.4" customHeight="1">
      <c r="A219" s="323"/>
      <c r="B219" s="323"/>
      <c r="C219" s="323"/>
      <c r="D219" s="323"/>
      <c r="E219" s="323"/>
      <c r="F219" s="323"/>
      <c r="G219" s="323"/>
      <c r="H219" s="323"/>
      <c r="I219" s="323"/>
      <c r="J219" s="323"/>
      <c r="K219" s="323"/>
      <c r="L219" s="323"/>
      <c r="M219" s="323"/>
      <c r="N219" s="323"/>
    </row>
    <row r="220" spans="1:14" ht="14.4" customHeight="1">
      <c r="A220" s="323"/>
      <c r="B220" s="323"/>
      <c r="C220" s="323"/>
      <c r="D220" s="323"/>
      <c r="E220" s="323"/>
      <c r="F220" s="323"/>
      <c r="G220" s="323"/>
      <c r="H220" s="323"/>
      <c r="I220" s="323"/>
      <c r="J220" s="323"/>
      <c r="K220" s="323"/>
      <c r="L220" s="323"/>
      <c r="M220" s="323"/>
      <c r="N220" s="323"/>
    </row>
    <row r="221" spans="1:14" ht="14.4" customHeight="1">
      <c r="A221" s="323"/>
      <c r="B221" s="323"/>
      <c r="C221" s="323"/>
      <c r="D221" s="323"/>
      <c r="E221" s="323"/>
      <c r="F221" s="323"/>
      <c r="G221" s="323"/>
      <c r="H221" s="323"/>
      <c r="I221" s="323"/>
      <c r="J221" s="323"/>
      <c r="K221" s="323"/>
      <c r="L221" s="323"/>
      <c r="M221" s="323"/>
      <c r="N221" s="323"/>
    </row>
  </sheetData>
  <mergeCells count="5">
    <mergeCell ref="B2:N2"/>
    <mergeCell ref="B1:N1"/>
    <mergeCell ref="B5:N5"/>
    <mergeCell ref="B3:H3"/>
    <mergeCell ref="A214:N221"/>
  </mergeCells>
  <phoneticPr fontId="31" type="noConversion"/>
  <printOptions horizontalCentered="1"/>
  <pageMargins left="0.31496062992125984" right="0.31496062992125984" top="0.35433070866141736" bottom="0.98425196850393704" header="0.31496062992125984" footer="0.19685039370078741"/>
  <pageSetup paperSize="9" scale="52" fitToHeight="0" orientation="portrait" r:id="rId1"/>
  <headerFooter scaleWithDoc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54F1A-8B08-435C-8C4C-0674761ADEE1}">
  <dimension ref="A1:S48"/>
  <sheetViews>
    <sheetView view="pageBreakPreview" topLeftCell="A19" zoomScale="78" zoomScaleNormal="100" zoomScaleSheetLayoutView="78" workbookViewId="0">
      <selection activeCell="N41" sqref="N41"/>
    </sheetView>
  </sheetViews>
  <sheetFormatPr defaultRowHeight="14.4"/>
  <cols>
    <col min="9" max="9" width="16.88671875" customWidth="1"/>
  </cols>
  <sheetData>
    <row r="1" spans="1:19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19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 spans="1:19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19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</row>
    <row r="5" spans="1:19" ht="14.4" customHeight="1">
      <c r="A5" s="249" t="s">
        <v>41</v>
      </c>
      <c r="B5" s="249"/>
      <c r="C5" s="249"/>
      <c r="D5" s="249"/>
      <c r="E5" s="249"/>
      <c r="F5" s="249"/>
      <c r="G5" s="249"/>
      <c r="H5" s="249"/>
      <c r="I5" s="249"/>
      <c r="J5" s="249"/>
      <c r="K5" s="85"/>
      <c r="L5" s="85"/>
      <c r="M5" s="85"/>
      <c r="N5" s="85"/>
      <c r="O5" s="85"/>
      <c r="P5" s="85"/>
      <c r="Q5" s="85"/>
      <c r="R5" s="85"/>
      <c r="S5" s="85"/>
    </row>
    <row r="6" spans="1:19">
      <c r="A6" s="249" t="s">
        <v>90</v>
      </c>
      <c r="B6" s="249"/>
      <c r="C6" s="249"/>
      <c r="D6" s="249"/>
      <c r="E6" s="249"/>
      <c r="F6" s="249"/>
      <c r="G6" s="249"/>
      <c r="H6" s="249"/>
      <c r="I6" s="249"/>
      <c r="J6" s="249"/>
      <c r="K6" s="86"/>
      <c r="L6" s="86"/>
      <c r="M6" s="86"/>
      <c r="N6" s="86"/>
      <c r="O6" s="86"/>
      <c r="P6" s="86"/>
      <c r="Q6" s="86"/>
      <c r="R6" s="86"/>
      <c r="S6" s="86"/>
    </row>
    <row r="7" spans="1:19">
      <c r="A7" s="106"/>
      <c r="B7" s="106"/>
      <c r="C7" s="106"/>
      <c r="D7" s="106"/>
      <c r="E7" s="106"/>
      <c r="F7" s="106"/>
      <c r="G7" s="106"/>
      <c r="H7" s="106"/>
      <c r="I7" s="106"/>
      <c r="J7" s="106"/>
      <c r="K7" s="86"/>
      <c r="L7" s="86"/>
      <c r="M7" s="86"/>
      <c r="N7" s="86"/>
      <c r="O7" s="86"/>
      <c r="P7" s="86"/>
      <c r="Q7" s="86"/>
      <c r="R7" s="86"/>
      <c r="S7" s="86"/>
    </row>
    <row r="8" spans="1:19">
      <c r="A8" s="1" t="str">
        <f>'MEMÓRIA DE CÁLCULO'!B3</f>
        <v>OBRA: PROVISÃO DE  40 UNIDADES  HABITACIONAIS NO MUNICÍPIO DE BREU BRANCO/PA</v>
      </c>
      <c r="B8" s="11"/>
      <c r="C8" s="11"/>
      <c r="D8" s="11"/>
      <c r="E8" s="11"/>
      <c r="F8" s="12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4"/>
      <c r="S8" s="14"/>
    </row>
    <row r="9" spans="1:19">
      <c r="A9" s="1">
        <f>'MEMÓRIA DE CÁLCULO'!B4</f>
        <v>0</v>
      </c>
      <c r="B9" s="11"/>
      <c r="C9" s="11"/>
      <c r="D9" s="11"/>
      <c r="E9" s="11"/>
      <c r="F9" s="16"/>
      <c r="G9" s="16"/>
      <c r="H9" s="13"/>
      <c r="I9" s="13"/>
      <c r="J9" s="13"/>
      <c r="K9" s="13"/>
      <c r="L9" s="13"/>
      <c r="M9" s="13"/>
      <c r="N9" s="13"/>
      <c r="O9" s="13"/>
      <c r="P9" s="13"/>
      <c r="Q9" s="13"/>
      <c r="R9" s="14"/>
      <c r="S9" s="14"/>
    </row>
    <row r="10" spans="1:19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 spans="1:19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</row>
    <row r="12" spans="1:19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</row>
    <row r="13" spans="1:19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</row>
    <row r="14" spans="1:19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</row>
    <row r="15" spans="1:19">
      <c r="A15" s="18"/>
      <c r="B15" s="18"/>
      <c r="C15" s="18"/>
      <c r="D15" s="18"/>
      <c r="E15" s="18"/>
      <c r="F15" s="18"/>
      <c r="G15" s="18"/>
      <c r="H15" s="18"/>
      <c r="I15" s="18"/>
      <c r="J15" s="18"/>
    </row>
    <row r="16" spans="1:19">
      <c r="A16" s="18"/>
      <c r="B16" s="18"/>
      <c r="C16" s="18"/>
      <c r="D16" s="18"/>
      <c r="E16" s="18"/>
      <c r="F16" s="18"/>
      <c r="G16" s="18"/>
      <c r="H16" s="18"/>
      <c r="I16" s="18"/>
      <c r="J16" s="18"/>
    </row>
    <row r="17" spans="1:10">
      <c r="A17" s="18"/>
      <c r="B17" s="18"/>
      <c r="C17" s="18"/>
      <c r="D17" s="18"/>
      <c r="E17" s="18"/>
      <c r="F17" s="18"/>
      <c r="G17" s="18"/>
      <c r="H17" s="18"/>
      <c r="I17" s="18"/>
      <c r="J17" s="18"/>
    </row>
    <row r="18" spans="1:10">
      <c r="A18" s="18"/>
      <c r="B18" s="18"/>
      <c r="C18" s="18"/>
      <c r="D18" s="18"/>
      <c r="E18" s="18"/>
      <c r="F18" s="18"/>
      <c r="G18" s="18"/>
      <c r="H18" s="18"/>
      <c r="I18" s="18"/>
      <c r="J18" s="18"/>
    </row>
    <row r="19" spans="1:10">
      <c r="A19" s="18"/>
      <c r="B19" s="18"/>
      <c r="C19" s="18"/>
      <c r="D19" s="18"/>
      <c r="E19" s="18"/>
      <c r="F19" s="18"/>
      <c r="G19" s="18"/>
      <c r="H19" s="18"/>
      <c r="I19" s="18"/>
      <c r="J19" s="18"/>
    </row>
    <row r="20" spans="1:10">
      <c r="A20" s="18"/>
      <c r="B20" s="18"/>
      <c r="C20" s="18"/>
      <c r="D20" s="18"/>
      <c r="E20" s="18"/>
      <c r="F20" s="18"/>
      <c r="G20" s="18"/>
      <c r="H20" s="18"/>
      <c r="I20" s="18"/>
      <c r="J20" s="18"/>
    </row>
    <row r="21" spans="1:10">
      <c r="A21" s="18"/>
      <c r="B21" s="18"/>
      <c r="C21" s="18"/>
      <c r="D21" s="18"/>
      <c r="E21" s="18"/>
      <c r="F21" s="18"/>
      <c r="G21" s="18"/>
      <c r="H21" s="18"/>
      <c r="I21" s="18"/>
      <c r="J21" s="18"/>
    </row>
    <row r="22" spans="1:10">
      <c r="A22" s="18"/>
      <c r="B22" s="18"/>
      <c r="C22" s="18"/>
      <c r="D22" s="18"/>
      <c r="E22" s="18"/>
      <c r="F22" s="18"/>
      <c r="G22" s="18"/>
      <c r="H22" s="18"/>
      <c r="I22" s="18"/>
      <c r="J22" s="18"/>
    </row>
    <row r="23" spans="1:10">
      <c r="A23" s="18"/>
      <c r="B23" s="18"/>
      <c r="C23" s="18"/>
      <c r="D23" s="18"/>
      <c r="E23" s="18"/>
      <c r="F23" s="18"/>
      <c r="G23" s="18"/>
      <c r="H23" s="18"/>
      <c r="I23" s="18"/>
      <c r="J23" s="18"/>
    </row>
    <row r="24" spans="1:10">
      <c r="A24" s="18"/>
      <c r="B24" s="18"/>
      <c r="C24" s="18"/>
      <c r="D24" s="18"/>
      <c r="E24" s="18"/>
      <c r="F24" s="18"/>
      <c r="G24" s="18"/>
      <c r="H24" s="18"/>
      <c r="I24" s="18"/>
      <c r="J24" s="18"/>
    </row>
    <row r="25" spans="1:10">
      <c r="A25" s="18"/>
      <c r="B25" s="18"/>
      <c r="C25" s="18"/>
      <c r="D25" s="18"/>
      <c r="E25" s="18"/>
      <c r="F25" s="18"/>
      <c r="G25" s="18"/>
      <c r="H25" s="18"/>
      <c r="I25" s="18"/>
      <c r="J25" s="18"/>
    </row>
    <row r="26" spans="1:10">
      <c r="A26" s="18"/>
      <c r="B26" s="18"/>
      <c r="C26" s="18"/>
      <c r="D26" s="18"/>
      <c r="E26" s="18"/>
      <c r="F26" s="18"/>
      <c r="G26" s="18"/>
      <c r="H26" s="18"/>
      <c r="I26" s="18"/>
      <c r="J26" s="18"/>
    </row>
    <row r="27" spans="1:10">
      <c r="A27" s="18"/>
      <c r="B27" s="18"/>
      <c r="C27" s="18"/>
      <c r="D27" s="18"/>
      <c r="E27" s="18"/>
      <c r="F27" s="18"/>
      <c r="G27" s="18"/>
      <c r="H27" s="18"/>
      <c r="I27" s="18"/>
      <c r="J27" s="18"/>
    </row>
    <row r="28" spans="1:10">
      <c r="A28" s="18"/>
      <c r="B28" s="18"/>
      <c r="C28" s="18"/>
      <c r="D28" s="18"/>
      <c r="E28" s="18"/>
      <c r="F28" s="18"/>
      <c r="G28" s="18"/>
      <c r="H28" s="18"/>
      <c r="I28" s="18"/>
      <c r="J28" s="18"/>
    </row>
    <row r="29" spans="1:10">
      <c r="A29" s="18"/>
      <c r="B29" s="18"/>
      <c r="C29" s="18"/>
      <c r="D29" s="18"/>
      <c r="E29" s="18"/>
      <c r="F29" s="18"/>
      <c r="G29" s="18"/>
      <c r="H29" s="18"/>
      <c r="I29" s="18"/>
      <c r="J29" s="18"/>
    </row>
    <row r="30" spans="1:10">
      <c r="A30" s="18"/>
      <c r="B30" s="18"/>
      <c r="C30" s="18"/>
      <c r="D30" s="18"/>
      <c r="E30" s="18"/>
      <c r="F30" s="18"/>
      <c r="G30" s="18"/>
      <c r="H30" s="18"/>
      <c r="I30" s="18"/>
      <c r="J30" s="18"/>
    </row>
    <row r="31" spans="1:10">
      <c r="A31" s="18"/>
      <c r="B31" s="18"/>
      <c r="C31" s="18"/>
      <c r="D31" s="18"/>
      <c r="E31" s="18"/>
      <c r="F31" s="18"/>
      <c r="G31" s="18"/>
      <c r="H31" s="18"/>
      <c r="I31" s="18"/>
      <c r="J31" s="18"/>
    </row>
    <row r="32" spans="1:10">
      <c r="A32" s="18"/>
      <c r="B32" s="18"/>
      <c r="C32" s="18"/>
      <c r="D32" s="18"/>
      <c r="E32" s="18"/>
      <c r="F32" s="18"/>
      <c r="G32" s="18"/>
      <c r="H32" s="18"/>
      <c r="I32" s="18"/>
      <c r="J32" s="18"/>
    </row>
    <row r="33" spans="1:10">
      <c r="A33" s="18"/>
      <c r="B33" s="18"/>
      <c r="C33" s="18"/>
      <c r="D33" s="18"/>
      <c r="E33" s="18"/>
      <c r="F33" s="18"/>
      <c r="G33" s="18"/>
      <c r="H33" s="18"/>
      <c r="I33" s="18"/>
      <c r="J33" s="18"/>
    </row>
    <row r="34" spans="1:10">
      <c r="A34" s="18"/>
      <c r="B34" s="18"/>
      <c r="C34" s="18"/>
      <c r="D34" s="18"/>
      <c r="E34" s="18"/>
      <c r="F34" s="18"/>
      <c r="G34" s="18"/>
      <c r="H34" s="18"/>
      <c r="I34" s="18"/>
      <c r="J34" s="18"/>
    </row>
    <row r="35" spans="1:10">
      <c r="A35" s="18"/>
      <c r="B35" s="18"/>
      <c r="C35" s="18"/>
      <c r="D35" s="18"/>
      <c r="E35" s="18"/>
      <c r="F35" s="18"/>
      <c r="G35" s="18"/>
      <c r="H35" s="18"/>
      <c r="I35" s="18"/>
      <c r="J35" s="18"/>
    </row>
    <row r="36" spans="1:10">
      <c r="A36" s="18"/>
      <c r="B36" s="18"/>
      <c r="C36" s="18"/>
      <c r="D36" s="18"/>
      <c r="E36" s="18"/>
      <c r="F36" s="18"/>
      <c r="G36" s="18"/>
      <c r="H36" s="18"/>
      <c r="I36" s="18"/>
      <c r="J36" s="18"/>
    </row>
    <row r="37" spans="1:10">
      <c r="A37" s="18"/>
      <c r="B37" s="18"/>
      <c r="C37" s="18"/>
      <c r="D37" s="18"/>
      <c r="E37" s="18"/>
      <c r="F37" s="18"/>
      <c r="G37" s="18"/>
      <c r="H37" s="18"/>
      <c r="I37" s="18"/>
      <c r="J37" s="18"/>
    </row>
    <row r="38" spans="1:10">
      <c r="A38" s="18"/>
      <c r="B38" s="18"/>
      <c r="C38" s="18"/>
      <c r="D38" s="18"/>
      <c r="E38" s="18"/>
      <c r="F38" s="18"/>
      <c r="G38" s="18"/>
      <c r="H38" s="18"/>
      <c r="I38" s="18"/>
      <c r="J38" s="18"/>
    </row>
    <row r="39" spans="1:10">
      <c r="A39" s="18"/>
      <c r="B39" s="18"/>
      <c r="C39" s="18"/>
      <c r="D39" s="18"/>
      <c r="E39" s="18"/>
      <c r="F39" s="18"/>
      <c r="G39" s="18"/>
      <c r="H39" s="18"/>
      <c r="I39" s="18"/>
      <c r="J39" s="18"/>
    </row>
    <row r="40" spans="1:10">
      <c r="A40" s="18"/>
      <c r="B40" s="18"/>
      <c r="C40" s="18"/>
      <c r="D40" s="18"/>
      <c r="E40" s="18"/>
      <c r="F40" s="18"/>
      <c r="G40" s="18"/>
      <c r="H40" s="18"/>
      <c r="I40" s="18"/>
      <c r="J40" s="18"/>
    </row>
    <row r="41" spans="1:10">
      <c r="A41" s="18"/>
      <c r="B41" s="18"/>
      <c r="C41" s="18"/>
      <c r="D41" s="18"/>
      <c r="E41" s="18"/>
      <c r="F41" s="18"/>
      <c r="G41" s="18"/>
      <c r="H41" s="18"/>
      <c r="I41" s="18"/>
      <c r="J41" s="18"/>
    </row>
    <row r="42" spans="1:10">
      <c r="A42" s="18"/>
      <c r="B42" s="18"/>
      <c r="C42" s="18"/>
      <c r="D42" s="18"/>
      <c r="E42" s="18"/>
      <c r="F42" s="18"/>
      <c r="G42" s="18"/>
      <c r="H42" s="18"/>
      <c r="I42" s="18"/>
      <c r="J42" s="18"/>
    </row>
    <row r="43" spans="1:10">
      <c r="A43" s="18"/>
      <c r="B43" s="18"/>
      <c r="C43" s="18"/>
      <c r="D43" s="18"/>
      <c r="E43" s="18"/>
      <c r="F43" s="18"/>
      <c r="G43" s="18"/>
      <c r="H43" s="18"/>
      <c r="I43" s="18"/>
      <c r="J43" s="18"/>
    </row>
    <row r="44" spans="1:10">
      <c r="A44" s="323"/>
      <c r="B44" s="323"/>
      <c r="C44" s="323"/>
      <c r="D44" s="323"/>
      <c r="E44" s="323"/>
      <c r="F44" s="323"/>
      <c r="G44" s="323"/>
      <c r="H44" s="323"/>
      <c r="I44" s="323"/>
    </row>
    <row r="45" spans="1:10">
      <c r="A45" s="323"/>
      <c r="B45" s="323"/>
      <c r="C45" s="323"/>
      <c r="D45" s="323"/>
      <c r="E45" s="323"/>
      <c r="F45" s="323"/>
      <c r="G45" s="323"/>
      <c r="H45" s="323"/>
      <c r="I45" s="323"/>
    </row>
    <row r="46" spans="1:10">
      <c r="A46" s="323"/>
      <c r="B46" s="323"/>
      <c r="C46" s="323"/>
      <c r="D46" s="323"/>
      <c r="E46" s="323"/>
      <c r="F46" s="323"/>
      <c r="G46" s="323"/>
      <c r="H46" s="323"/>
      <c r="I46" s="323"/>
    </row>
    <row r="47" spans="1:10">
      <c r="A47" s="323"/>
      <c r="B47" s="323"/>
      <c r="C47" s="323"/>
      <c r="D47" s="323"/>
      <c r="E47" s="323"/>
      <c r="F47" s="323"/>
      <c r="G47" s="323"/>
      <c r="H47" s="323"/>
      <c r="I47" s="323"/>
    </row>
    <row r="48" spans="1:10">
      <c r="A48" s="323"/>
      <c r="B48" s="323"/>
      <c r="C48" s="323"/>
      <c r="D48" s="323"/>
      <c r="E48" s="323"/>
      <c r="F48" s="323"/>
      <c r="G48" s="323"/>
      <c r="H48" s="323"/>
      <c r="I48" s="323"/>
    </row>
  </sheetData>
  <mergeCells count="3">
    <mergeCell ref="A5:J5"/>
    <mergeCell ref="A6:J6"/>
    <mergeCell ref="A44:I48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7</vt:i4>
      </vt:variant>
    </vt:vector>
  </HeadingPairs>
  <TitlesOfParts>
    <vt:vector size="13" baseType="lpstr">
      <vt:lpstr>EAP FINAL</vt:lpstr>
      <vt:lpstr>CRONOGRAMA</vt:lpstr>
      <vt:lpstr>BDI</vt:lpstr>
      <vt:lpstr>ANALITICO</vt:lpstr>
      <vt:lpstr>MEMÓRIA DE CÁLCULO</vt:lpstr>
      <vt:lpstr>LEIS SOCIAIS</vt:lpstr>
      <vt:lpstr>ANALITICO!Area_de_impressao</vt:lpstr>
      <vt:lpstr>BDI!Area_de_impressao</vt:lpstr>
      <vt:lpstr>CRONOGRAMA!Area_de_impressao</vt:lpstr>
      <vt:lpstr>'EAP FINAL'!Area_de_impressao</vt:lpstr>
      <vt:lpstr>'LEIS SOCIAIS'!Area_de_impressao</vt:lpstr>
      <vt:lpstr>'MEMÓRIA DE CÁLCULO'!Area_de_impressao</vt:lpstr>
      <vt:lpstr>'MEMÓRIA DE CÁLCULO'!Titulos_de_impressao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Cristhyan Barreto</dc:creator>
  <cp:keywords/>
  <dc:description/>
  <cp:lastModifiedBy>Maycon Douglas</cp:lastModifiedBy>
  <cp:revision/>
  <cp:lastPrinted>2026-01-16T19:31:58Z</cp:lastPrinted>
  <dcterms:created xsi:type="dcterms:W3CDTF">2017-06-12T13:05:17Z</dcterms:created>
  <dcterms:modified xsi:type="dcterms:W3CDTF">2026-01-16T19:34:53Z</dcterms:modified>
  <cp:category/>
  <cp:contentStatus/>
</cp:coreProperties>
</file>