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https://mmegovbr-my.sharepoint.com/personal/fabiana_feijo_mme_gov_br/Documents/Documentos/Bens diversos 2026/"/>
    </mc:Choice>
  </mc:AlternateContent>
  <xr:revisionPtr revIDLastSave="58" documentId="8_{726DADDD-E3A7-4D95-9D4C-7CB4FF162695}" xr6:coauthVersionLast="47" xr6:coauthVersionMax="47" xr10:uidLastSave="{17DDCE01-1A6D-4E09-81AB-A34F5AB35CBF}"/>
  <bookViews>
    <workbookView xWindow="-28920" yWindow="-120" windowWidth="29040" windowHeight="15720" activeTab="1" xr2:uid="{00000000-000D-0000-FFFF-FFFF00000000}"/>
  </bookViews>
  <sheets>
    <sheet name="pesquisa de preços" sheetId="3" r:id="rId1"/>
    <sheet name="Planilha2" sheetId="8"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21" i="8" l="1"/>
  <c r="Z21" i="8" s="1"/>
  <c r="Y20" i="8"/>
  <c r="Z20" i="8" s="1"/>
  <c r="V20" i="8"/>
  <c r="T20" i="8"/>
  <c r="R20" i="8"/>
  <c r="P20" i="8"/>
  <c r="Y19" i="8"/>
  <c r="Z19" i="8" s="1"/>
  <c r="X19" i="8"/>
  <c r="V19" i="8"/>
  <c r="T19" i="8"/>
  <c r="R19" i="8"/>
  <c r="P19" i="8"/>
  <c r="N19" i="8"/>
  <c r="L19" i="8"/>
  <c r="J19" i="8"/>
  <c r="H19" i="8"/>
  <c r="F19" i="8"/>
  <c r="Y18" i="8"/>
  <c r="Z18" i="8" s="1"/>
  <c r="X18" i="8"/>
  <c r="V18" i="8"/>
  <c r="T18" i="8"/>
  <c r="R18" i="8"/>
  <c r="P18" i="8"/>
  <c r="N18" i="8"/>
  <c r="L18" i="8"/>
  <c r="J18" i="8"/>
  <c r="H18" i="8"/>
  <c r="F18" i="8"/>
  <c r="Y17" i="8"/>
  <c r="Z17" i="8" s="1"/>
  <c r="X17" i="8"/>
  <c r="V17" i="8"/>
  <c r="T17" i="8"/>
  <c r="R17" i="8"/>
  <c r="P17" i="8"/>
  <c r="N17" i="8"/>
  <c r="L17" i="8"/>
  <c r="J17" i="8"/>
  <c r="H17" i="8"/>
  <c r="F17" i="8"/>
  <c r="Z16" i="8"/>
  <c r="Y16" i="8"/>
  <c r="X16" i="8"/>
  <c r="V16" i="8"/>
  <c r="T16" i="8"/>
  <c r="R16" i="8"/>
  <c r="P16" i="8"/>
  <c r="N16" i="8"/>
  <c r="L16" i="8"/>
  <c r="J16" i="8"/>
  <c r="H16" i="8"/>
  <c r="F16" i="8"/>
  <c r="Y15" i="8"/>
  <c r="Z15" i="8" s="1"/>
  <c r="X15" i="8"/>
  <c r="V15" i="8"/>
  <c r="T15" i="8"/>
  <c r="R15" i="8"/>
  <c r="P15" i="8"/>
  <c r="N15" i="8"/>
  <c r="L15" i="8"/>
  <c r="J15" i="8"/>
  <c r="H15" i="8"/>
  <c r="F15" i="8"/>
  <c r="Z14" i="8"/>
  <c r="Y14" i="8"/>
  <c r="X14" i="8"/>
  <c r="V14" i="8"/>
  <c r="T14" i="8"/>
  <c r="R14" i="8"/>
  <c r="P14" i="8"/>
  <c r="N14" i="8"/>
  <c r="L14" i="8"/>
  <c r="J14" i="8"/>
  <c r="H14" i="8"/>
  <c r="F14" i="8"/>
  <c r="Y13" i="8"/>
  <c r="Z13" i="8" s="1"/>
  <c r="X13" i="8"/>
  <c r="V13" i="8"/>
  <c r="T13" i="8"/>
  <c r="R13" i="8"/>
  <c r="P13" i="8"/>
  <c r="N13" i="8"/>
  <c r="L13" i="8"/>
  <c r="J13" i="8"/>
  <c r="H13" i="8"/>
  <c r="F13" i="8"/>
  <c r="Z12" i="8"/>
  <c r="Y12" i="8"/>
  <c r="X12" i="8"/>
  <c r="V12" i="8"/>
  <c r="T12" i="8"/>
  <c r="R12" i="8"/>
  <c r="P12" i="8"/>
  <c r="N12" i="8"/>
  <c r="L12" i="8"/>
  <c r="J12" i="8"/>
  <c r="H12" i="8"/>
  <c r="F12" i="8"/>
  <c r="Y11" i="8"/>
  <c r="Z11" i="8" s="1"/>
  <c r="X11" i="8"/>
  <c r="V11" i="8"/>
  <c r="T11" i="8"/>
  <c r="R11" i="8"/>
  <c r="P11" i="8"/>
  <c r="N11" i="8"/>
  <c r="L11" i="8"/>
  <c r="J11" i="8"/>
  <c r="H11" i="8"/>
  <c r="F11" i="8"/>
  <c r="Z10" i="8"/>
  <c r="Y10" i="8"/>
  <c r="X10" i="8"/>
  <c r="V10" i="8"/>
  <c r="T10" i="8"/>
  <c r="R10" i="8"/>
  <c r="P10" i="8"/>
  <c r="N10" i="8"/>
  <c r="L10" i="8"/>
  <c r="J10" i="8"/>
  <c r="H10" i="8"/>
  <c r="F10" i="8"/>
  <c r="Y9" i="8"/>
  <c r="Z9" i="8" s="1"/>
  <c r="X9" i="8"/>
  <c r="V9" i="8"/>
  <c r="T9" i="8"/>
  <c r="R9" i="8"/>
  <c r="P9" i="8"/>
  <c r="N9" i="8"/>
  <c r="L9" i="8"/>
  <c r="J9" i="8"/>
  <c r="H9" i="8"/>
  <c r="F9" i="8"/>
  <c r="Z8" i="8"/>
  <c r="Y8" i="8"/>
  <c r="X8" i="8"/>
  <c r="V8" i="8"/>
  <c r="T8" i="8"/>
  <c r="R8" i="8"/>
  <c r="P8" i="8"/>
  <c r="N8" i="8"/>
  <c r="L8" i="8"/>
  <c r="J8" i="8"/>
  <c r="H8" i="8"/>
  <c r="F8" i="8"/>
  <c r="Y7" i="8"/>
  <c r="Z7" i="8" s="1"/>
  <c r="X7" i="8"/>
  <c r="V7" i="8"/>
  <c r="T7" i="8"/>
  <c r="R7" i="8"/>
  <c r="P7" i="8"/>
  <c r="N7" i="8"/>
  <c r="L7" i="8"/>
  <c r="J7" i="8"/>
  <c r="H7" i="8"/>
  <c r="F7" i="8"/>
  <c r="Z6" i="8"/>
  <c r="Y6" i="8"/>
  <c r="X6" i="8"/>
  <c r="V6" i="8"/>
  <c r="T6" i="8"/>
  <c r="R6" i="8"/>
  <c r="P6" i="8"/>
  <c r="N6" i="8"/>
  <c r="L6" i="8"/>
  <c r="J6" i="8"/>
  <c r="H6" i="8"/>
  <c r="F6" i="8"/>
  <c r="Z21" i="3"/>
  <c r="AA21" i="3" s="1"/>
  <c r="Z17" i="3"/>
  <c r="AA17" i="3" s="1"/>
  <c r="Z19" i="3"/>
  <c r="AA19" i="3" s="1"/>
  <c r="Z18" i="3"/>
  <c r="AA18" i="3" s="1"/>
  <c r="Z16" i="3"/>
  <c r="AA16" i="3" s="1"/>
  <c r="Z15" i="3"/>
  <c r="AA15" i="3" s="1"/>
  <c r="Z14" i="3"/>
  <c r="AA14" i="3" s="1"/>
  <c r="Z13" i="3"/>
  <c r="AA13" i="3" s="1"/>
  <c r="Z12" i="3"/>
  <c r="AA12" i="3" s="1"/>
  <c r="Z11" i="3"/>
  <c r="AA11" i="3" s="1"/>
  <c r="Z10" i="3"/>
  <c r="Z9" i="3"/>
  <c r="AA9" i="3" s="1"/>
  <c r="Z8" i="3"/>
  <c r="AA8" i="3" s="1"/>
  <c r="Z7" i="3"/>
  <c r="AA7" i="3" s="1"/>
  <c r="W7" i="3"/>
  <c r="W8" i="3"/>
  <c r="W9" i="3"/>
  <c r="W10" i="3"/>
  <c r="W11" i="3"/>
  <c r="W12" i="3"/>
  <c r="W13" i="3"/>
  <c r="W14" i="3"/>
  <c r="W15" i="3"/>
  <c r="W16" i="3"/>
  <c r="W17" i="3"/>
  <c r="W18" i="3"/>
  <c r="W19" i="3"/>
  <c r="W20" i="3"/>
  <c r="W6" i="3"/>
  <c r="Z6" i="3"/>
  <c r="AA6" i="3" s="1"/>
  <c r="Z20" i="3"/>
  <c r="AA20" i="3" s="1"/>
  <c r="Y22" i="8" l="1"/>
  <c r="Z22" i="3"/>
  <c r="U20" i="3"/>
  <c r="S20" i="3"/>
  <c r="Q20" i="3"/>
  <c r="U14" i="3"/>
  <c r="S8" i="3"/>
  <c r="Y7" i="3"/>
  <c r="Y8" i="3"/>
  <c r="Y9" i="3"/>
  <c r="Y10" i="3"/>
  <c r="Y11" i="3"/>
  <c r="Y12" i="3"/>
  <c r="Y13" i="3"/>
  <c r="Y14" i="3"/>
  <c r="Y15" i="3"/>
  <c r="Y16" i="3"/>
  <c r="Y18" i="3"/>
  <c r="Y19" i="3"/>
  <c r="Y6" i="3"/>
  <c r="Y17" i="3"/>
  <c r="U8" i="3"/>
  <c r="U9" i="3"/>
  <c r="U6" i="3"/>
  <c r="U7" i="3"/>
  <c r="U10" i="3"/>
  <c r="U11" i="3"/>
  <c r="U12" i="3"/>
  <c r="U13" i="3"/>
  <c r="U15" i="3"/>
  <c r="U16" i="3"/>
  <c r="U17" i="3"/>
  <c r="U18" i="3"/>
  <c r="U19" i="3"/>
  <c r="S9" i="3"/>
  <c r="S7" i="3"/>
  <c r="S10" i="3"/>
  <c r="S11" i="3"/>
  <c r="S12" i="3"/>
  <c r="S13" i="3"/>
  <c r="S14" i="3"/>
  <c r="S15" i="3"/>
  <c r="S16" i="3"/>
  <c r="S17" i="3"/>
  <c r="S18" i="3"/>
  <c r="S19" i="3"/>
  <c r="S6" i="3"/>
  <c r="Q9" i="3"/>
  <c r="Q7" i="3"/>
  <c r="Q8" i="3"/>
  <c r="Q10" i="3"/>
  <c r="AA10" i="3" s="1"/>
  <c r="Q11" i="3"/>
  <c r="Q12" i="3"/>
  <c r="Q13" i="3"/>
  <c r="Q14" i="3"/>
  <c r="Q15" i="3"/>
  <c r="Q16" i="3"/>
  <c r="Q17" i="3"/>
  <c r="Q18" i="3"/>
  <c r="Q19" i="3"/>
  <c r="Q6" i="3"/>
  <c r="O7" i="3" l="1"/>
  <c r="O8" i="3"/>
  <c r="O9" i="3"/>
  <c r="O10" i="3"/>
  <c r="O11" i="3"/>
  <c r="O12" i="3"/>
  <c r="O13" i="3"/>
  <c r="O14" i="3"/>
  <c r="O15" i="3"/>
  <c r="O16" i="3"/>
  <c r="O17" i="3"/>
  <c r="O18" i="3"/>
  <c r="O19" i="3"/>
  <c r="O6" i="3"/>
  <c r="M7" i="3"/>
  <c r="M8" i="3"/>
  <c r="M9" i="3"/>
  <c r="M10" i="3"/>
  <c r="M11" i="3"/>
  <c r="M12" i="3"/>
  <c r="M13" i="3"/>
  <c r="M14" i="3"/>
  <c r="M15" i="3"/>
  <c r="M16" i="3"/>
  <c r="M17" i="3"/>
  <c r="M18" i="3"/>
  <c r="M19" i="3"/>
  <c r="M6" i="3"/>
  <c r="K7" i="3"/>
  <c r="K8" i="3"/>
  <c r="K9" i="3"/>
  <c r="K10" i="3"/>
  <c r="K11" i="3"/>
  <c r="K12" i="3"/>
  <c r="K13" i="3"/>
  <c r="K14" i="3"/>
  <c r="K15" i="3"/>
  <c r="K16" i="3"/>
  <c r="K17" i="3"/>
  <c r="K18" i="3"/>
  <c r="K19" i="3"/>
  <c r="K6" i="3"/>
  <c r="I7" i="3" l="1"/>
  <c r="I8" i="3"/>
  <c r="I9" i="3"/>
  <c r="I10" i="3"/>
  <c r="I11" i="3"/>
  <c r="I12" i="3"/>
  <c r="I13" i="3"/>
  <c r="I14" i="3"/>
  <c r="I15" i="3"/>
  <c r="I16" i="3"/>
  <c r="I17" i="3"/>
  <c r="I18" i="3"/>
  <c r="I19" i="3"/>
  <c r="I6" i="3"/>
  <c r="G7" i="3"/>
  <c r="G8" i="3"/>
  <c r="G9" i="3"/>
  <c r="G10" i="3"/>
  <c r="G11" i="3"/>
  <c r="G12" i="3"/>
  <c r="G13" i="3"/>
  <c r="G14" i="3"/>
  <c r="G15" i="3"/>
  <c r="G16" i="3"/>
  <c r="G17" i="3"/>
  <c r="G18" i="3"/>
  <c r="G19" i="3"/>
  <c r="G6" i="3"/>
</calcChain>
</file>

<file path=xl/sharedStrings.xml><?xml version="1.0" encoding="utf-8"?>
<sst xmlns="http://schemas.openxmlformats.org/spreadsheetml/2006/main" count="108" uniqueCount="34">
  <si>
    <t>Item</t>
  </si>
  <si>
    <t>Quant.</t>
  </si>
  <si>
    <t>CATMAT</t>
  </si>
  <si>
    <t>Unit.</t>
  </si>
  <si>
    <t>Total</t>
  </si>
  <si>
    <t>Sites Especializados</t>
  </si>
  <si>
    <t>Descrição/Especificação</t>
  </si>
  <si>
    <t>MÉDIA DOS VALORES</t>
  </si>
  <si>
    <t>VALOR TOTAL</t>
  </si>
  <si>
    <t>Cafeteira/Máquina de Café elétrica de uso profissional, com capacidade mínima de 20 litros, dotada de dois depósitos independentes, com estrutura e componentes em aço inoxidável, alimentação elétrica bifásica, sistema de aquecimento elétrico com controle de temperatura e dispositivos básicos de segurança, com garantia conforme a prática usual de mercado.</t>
  </si>
  <si>
    <t>Purificador de água elétrico institucional, com fornecimento de água natural e gelada (acionamento independente). Refrigeração por compressor (mínimo 1,5 L/h) e reservatório em aço inox (mínimo 2,0 L). Sistema de tripla filtragem com eficiência Classe A e bacteriológica (NBR 16098/INMETRO). Instalação em parede ou bancada, bivolt, cor branca. Inclui kit de instalação e pingadeira ou com garantia mínima de 12 meses pelo fabricante</t>
  </si>
  <si>
    <t>Frigobar, com capacidade mínima de 120 litros, com alimentação elétrica compatível com o padrão da rede elétrica local, possuir prateleiras internas removíveis, gavetas internas para organização dos itens armazenados e classificação de eficiência energética “A”,  com garantia conforme a prática usual de mercado..</t>
  </si>
  <si>
    <t>Refrigerador/Geladeira Duplex, capacidade entre 330 e 350 litros, tecnologia Frost Free. Eficiência energética Classe A (ENCE) com Selo PROCEL, atendendo aos padrões de baixo consumo do Programa Brasileiro de Etiquetagem (PBE/INMETRO). Equipamento com gás ecológico (isento de CFC), prateleiras removíveis, sistema multiflow e acabamento na cor branca. Tensão: 220V, e ser fornecido novo, com garantia mínima de 12 meses pelo fabricante.</t>
  </si>
  <si>
    <t>Carrinho industrial, tipo gaiola, destinado ao transporte interno de materiais diversos, com capacidade de carga mínima de 200 (duzentos) quilogramas, estrutura em aço carbono ou material equivalente, com laterais em malha metálica ou tela de aço, com quatro rodízios, sendo no mínimo dois giratórios, dotados de rolamento ou sistema equivalente. Acabamento com pintura anticorrosiva, preferencialmente eletrostática ou equivalente,  com garantia conforme a prática usual de mercado.</t>
  </si>
  <si>
    <t>Televisor Smart TV 50",  resolução Ultra HD 4K, tecnologia LED. Possui conversor digital integrado, Wi-Fi, múltiplas entradas HDMI e USB. Sistema operacional compatível com aplicativos de streaming e espelhamento. Bivolt automático. Acompanha controle remoto, cabos e manual. Equipamento novo, com garantia mínima de 12 meses pelo fabricante..</t>
  </si>
  <si>
    <t>Televisor Smart TV 65", resolução Ultra HD 4K, tecnologia LED. Possui conversor digital integrado, Wi-Fi, múltiplas entradas HDMI e USB. Sistema operacional compatível com aplicativos de streaming e espelhamento. Bivolt automático. Acompanha controle remoto, cabos e manual. Equipamento novo, com garantia mínima de 12 meses pelo fabricante.</t>
  </si>
  <si>
    <t>Climatizador de Ar Portátil, uso institucional, funções: ventilar, umidificar e resfriar (evaporativo). Reservatório mín. 15L. Painel digital, controle remoto e filtro lavável com indicador de limpeza. Aletas móveis automáticas, rodízios com trava. Tensão: 220V ou Bivolt. Potência e vazão compatíveis com uso comercial. Certificação INMETRO.</t>
  </si>
  <si>
    <t>Forno de Micro-ondas, uso institucional, cor branca, capacidade mínima 32 litros e potência mínima 900 W. Tensão 220V. Visor digital, funções de aquecimento, descongelamento, temporizador e trava de segurança. Eficiência energética Classe A (Selo PROCEL/INMETRO). Possui alarme sonoro e prato giratório. Produto novo, com garantia mínima de 12 meses.</t>
  </si>
  <si>
    <t>Cone de Sinalização Viária, altura 75 cm, fabricado em PVC flexível com memória de forma (retorno após impacto). Cor laranja, dotado de duas faixas refletivas brancas tipo colmeia aplicadas em rebaixo. Base estável quadrada (aprox. 40x40 cm) e topo com abertura para sinalizador luminoso. Peso e dimensões em conformidade com a NBR 15071. Produto novo com identificação de fabricante.</t>
  </si>
  <si>
    <t>Fragmentadora automática de palpel - Grande Porte (Uso do Andar/Coletivo): Foco em autonomia. Fragmenta automaticamente no mínimo 300 até 600 folhas (compartimento próprio/gaveta de descarte) e manualmente no mínimo 10 folhas. Destrói papel, grampos e cartões. Nível de segurança P-4 (microcorte). Cesto coletor de 100 a 200 litros (conforme CATMAT). Motor de alta performance para uso compartilhado. Tensão: 220V./bivolt Garantia mínima de 12 meses.</t>
  </si>
  <si>
    <t>Fragmentadora de papel - Médio Porte (Uso Gabinete/Alta Vazão): Foco em potência manual, no mínimo 10 folhas, e que permita a acomodação em pequenos espaços. Fragmenta automáticamente de 50 a 100 folhas simultâneas. Destrói CDs/DVDs, cartões, crachás PVC, grampos e clipes. Nível de segurança P-4. Cesto coletor entre 30 e 60 litros (compatível com o espaço de gabinete). Ciclo de trabalho prolongado. Tensão: 220V/bivolt. Garantia mínima de 12 meses.</t>
  </si>
  <si>
    <t>Pesquisa de preços PCA_2026</t>
  </si>
  <si>
    <t>PAINEL COMPARATIVO - BANCO DE PREÇOS</t>
  </si>
  <si>
    <t>Smart Tv ' 98 polegadas,Frequência de Painel: 120Hz ou Superior, Tecnologia de Vídeo: Led, Qled ou  Qned, Resolução: 4K Ultra HD ou superior, Função Smart  com processador 4K, (desejável IA), sistema operacional, navegador e aplicativos. Design cor preta</t>
  </si>
  <si>
    <t xml:space="preserve">MUNICÍPIO DE LAGOA DO CARRO-PE. 01-2026 
()
O MUNICÍPIO DE LAGOA DO CARRO-PE. 
PE nº 11110007/2025 
(SANTANA MOVEIS LTDA)
APUCARANA-CAMARA MUNICIPAL
DL nº 10/2026
</t>
  </si>
  <si>
    <t>ASSEMBLEIA LEGISLATIVA DO ESTADO DE SANTA CATARINA
PE 01/2026
(IMPACTO LICITAÇÃO)
CONAB N - UASG 135626 PE-01/2025
(CONECTA SOLUÇÕES)
SECRETARIA DE ESTADO DE PLANEJAMENTO E GESTAO DE MATO GROSSO
DL 01/2026</t>
  </si>
  <si>
    <t>MINISTERIO DE MINAS E ENERGIA
DL 281/2025
 SECRETARIA DE ESTADO DA FAZENDA
DL 79/2025
NIVERSIDADE ESTADUAL PAULISTA JULIO DE MESQUITA FILHO 
DL 128/2026</t>
  </si>
  <si>
    <t xml:space="preserve"> SECRETARIA DE ESTADO DA FAZENDA
DL 79/2025
 INSTITUTO DE PESOS E MEDIDAS DO ESTADO DO RJ DL 1/2026
SECRETARIA DE ESTADO DO DESENVOLVIMENTO AMBIENTAL
DL 7/2026</t>
  </si>
  <si>
    <t xml:space="preserve">Magazine Luiza (Magalu), Casas Bahia,
Ponto (antigo Ponto Frio),  Americanas, havan, carrefour, entre outros...
</t>
  </si>
  <si>
    <t xml:space="preserve">Aquavento ar-condicionado
CNPJ: 20.039.127/0001-21  </t>
  </si>
  <si>
    <t>JR UTILIDADES 
CNPJ:44.801.853/0001-06</t>
  </si>
  <si>
    <t>Abafador de Ruídos Adulto -35db - Tipo de protetor: Concha Uso recomendado: Redutor de ruído Nível de atenuação sonora: no minimo 35 dB ,  ajustável e eletrônico.</t>
  </si>
  <si>
    <t>Contêiner para resíduos sólidos (tipo lixeira container), compativel com caminhões de coleta urbana, capacidade 1.100 litros e carga mínima de 450 kg. Fabricado em Polietileno Média ou alta Densidade (PEAD/PEMD) com tratamento proteção UV. Dotado de munhão lateral para basculamento (coleta mecanizada), tampa articulada, dreno com tampa rosqueável para higienização e 4 rodízios giratórios de borracha (sendo 2 com trava). Fornecido na cor marrom, novo, conforme padrões normativos de segurança e resistência, com garantia conforme a prática usual de mercado. - Cores à combinar</t>
  </si>
  <si>
    <t>Cabideiro de chão, tipo pedestal. Fabricado em madeira maciça de origem certificada (comprovada por selos como FSC ou similar) ou material equivalente de resistência compatível. Acabamento boleado, cor à combinar. Estrutura estável com base reforçada. Dimensões: altura aprox. 1,20 m e largura/base aprox. 0,38 m. Produto novo, com garantia contratual mínima de 12 meses.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</si>
</sst>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R$&quot;\ * #,##0.00_-;\-&quot;R$&quot;\ * #,##0.00_-;_-&quot;R$&quot;\ * &quot;-&quot;??_-;_-@_-"/>
  </numFmts>
  <fonts count="20" x14ac:knownFonts="1">
    <font>
      <sz val="11"/>
      <color theme="1"/>
      <name val="Aptos Narrow"/>
      <family val="2"/>
      <scheme val="minor"/>
    </font>
    <font>
      <sz val="11"/>
      <color rgb="FFFF0000"/>
      <name val="Aptos Narrow"/>
      <family val="2"/>
      <scheme val="minor"/>
    </font>
    <font>
      <b/>
      <sz val="11"/>
      <color theme="1"/>
      <name val="Aptos Narrow"/>
      <family val="2"/>
      <scheme val="minor"/>
    </font>
    <font>
      <b/>
      <sz val="14"/>
      <color theme="1"/>
      <name val="Aptos Narrow"/>
      <scheme val="minor"/>
    </font>
    <font>
      <b/>
      <sz val="11"/>
      <color theme="1"/>
      <name val="Aptos Narrow"/>
      <scheme val="minor"/>
    </font>
    <font>
      <b/>
      <sz val="16"/>
      <color theme="1"/>
      <name val="Aptos Narrow"/>
      <scheme val="minor"/>
    </font>
    <font>
      <b/>
      <sz val="12"/>
      <color theme="1"/>
      <name val="Aptos Narrow"/>
      <family val="2"/>
      <scheme val="minor"/>
    </font>
    <font>
      <b/>
      <sz val="9"/>
      <color theme="1"/>
      <name val="Aptos Narrow"/>
      <scheme val="minor"/>
    </font>
    <font>
      <sz val="11"/>
      <name val="Aptos Narrow"/>
      <family val="2"/>
      <scheme val="minor"/>
    </font>
    <font>
      <sz val="10"/>
      <color theme="1"/>
      <name val="Aptos Narrow"/>
      <scheme val="minor"/>
    </font>
    <font>
      <b/>
      <sz val="9"/>
      <color rgb="FFFF0000"/>
      <name val="Aptos Narrow"/>
      <family val="2"/>
      <scheme val="minor"/>
    </font>
    <font>
      <sz val="10"/>
      <color theme="1"/>
      <name val="Aptos Narrow"/>
      <family val="2"/>
      <scheme val="minor"/>
    </font>
    <font>
      <b/>
      <sz val="9"/>
      <color theme="1"/>
      <name val="Aptos Narrow"/>
      <family val="2"/>
      <scheme val="minor"/>
    </font>
    <font>
      <b/>
      <sz val="14"/>
      <color theme="1"/>
      <name val="Aptos Narrow"/>
      <family val="2"/>
      <scheme val="minor"/>
    </font>
    <font>
      <b/>
      <sz val="18"/>
      <color theme="1"/>
      <name val="Aptos Narrow"/>
      <family val="2"/>
      <scheme val="minor"/>
    </font>
    <font>
      <sz val="14"/>
      <color theme="1"/>
      <name val="Aptos Narrow"/>
      <family val="2"/>
      <scheme val="minor"/>
    </font>
    <font>
      <sz val="11"/>
      <color theme="1"/>
      <name val="Aptos Narrow"/>
      <family val="2"/>
      <scheme val="minor"/>
    </font>
    <font>
      <sz val="14"/>
      <name val="Aptos Narrow"/>
      <family val="2"/>
      <scheme val="minor"/>
    </font>
    <font>
      <sz val="14"/>
      <color rgb="FFFF0000"/>
      <name val="Aptos Narrow"/>
      <family val="2"/>
      <scheme val="minor"/>
    </font>
    <font>
      <b/>
      <sz val="14"/>
      <color rgb="FFFF0000"/>
      <name val="Aptos Narrow"/>
      <family val="2"/>
      <scheme val="minor"/>
    </font>
  </fonts>
  <fills count="6">
    <fill>
      <patternFill patternType="none"/>
    </fill>
    <fill>
      <patternFill patternType="gray125"/>
    </fill>
    <fill>
      <patternFill patternType="solid">
        <fgColor theme="0" tint="-0.14999847407452621"/>
        <bgColor indexed="64"/>
      </patternFill>
    </fill>
    <fill>
      <patternFill patternType="solid">
        <fgColor theme="3" tint="0.89999084444715716"/>
        <bgColor indexed="64"/>
      </patternFill>
    </fill>
    <fill>
      <patternFill patternType="solid">
        <fgColor theme="3" tint="0.749992370372631"/>
        <bgColor indexed="64"/>
      </patternFill>
    </fill>
    <fill>
      <patternFill patternType="solid">
        <fgColor theme="0"/>
        <bgColor indexed="64"/>
      </patternFill>
    </fill>
  </fills>
  <borders count="37">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top/>
      <bottom/>
      <diagonal/>
    </border>
    <border>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style="double">
        <color auto="1"/>
      </left>
      <right style="double">
        <color auto="1"/>
      </right>
      <top style="double">
        <color auto="1"/>
      </top>
      <bottom style="double">
        <color auto="1"/>
      </bottom>
      <diagonal/>
    </border>
    <border>
      <left style="double">
        <color auto="1"/>
      </left>
      <right style="double">
        <color auto="1"/>
      </right>
      <top/>
      <bottom style="double">
        <color auto="1"/>
      </bottom>
      <diagonal/>
    </border>
    <border>
      <left style="double">
        <color auto="1"/>
      </left>
      <right/>
      <top style="double">
        <color auto="1"/>
      </top>
      <bottom style="double">
        <color auto="1"/>
      </bottom>
      <diagonal/>
    </border>
    <border>
      <left/>
      <right style="double">
        <color auto="1"/>
      </right>
      <top style="double">
        <color auto="1"/>
      </top>
      <bottom style="double">
        <color auto="1"/>
      </bottom>
      <diagonal/>
    </border>
    <border>
      <left style="double">
        <color auto="1"/>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style="double">
        <color auto="1"/>
      </right>
      <top/>
      <bottom style="double">
        <color auto="1"/>
      </bottom>
      <diagonal/>
    </border>
    <border>
      <left/>
      <right/>
      <top style="double">
        <color auto="1"/>
      </top>
      <bottom style="double">
        <color auto="1"/>
      </bottom>
      <diagonal/>
    </border>
    <border>
      <left style="double">
        <color auto="1"/>
      </left>
      <right style="double">
        <color auto="1"/>
      </right>
      <top style="double">
        <color auto="1"/>
      </top>
      <bottom/>
      <diagonal/>
    </border>
    <border>
      <left style="double">
        <color auto="1"/>
      </left>
      <right style="double">
        <color auto="1"/>
      </right>
      <top/>
      <bottom/>
      <diagonal/>
    </border>
    <border>
      <left/>
      <right/>
      <top style="double">
        <color auto="1"/>
      </top>
      <bottom/>
      <diagonal/>
    </border>
    <border>
      <left/>
      <right/>
      <top/>
      <bottom style="double">
        <color auto="1"/>
      </bottom>
      <diagonal/>
    </border>
  </borders>
  <cellStyleXfs count="2">
    <xf numFmtId="0" fontId="0" fillId="0" borderId="0"/>
    <xf numFmtId="44" fontId="16" fillId="0" borderId="0" applyFont="0" applyFill="0" applyBorder="0" applyAlignment="0" applyProtection="0"/>
  </cellStyleXfs>
  <cellXfs count="106">
    <xf numFmtId="0" fontId="0" fillId="0" borderId="0" xfId="0"/>
    <xf numFmtId="0" fontId="9" fillId="0" borderId="0" xfId="0" applyFont="1" applyAlignment="1">
      <alignment horizontal="justify" vertical="top"/>
    </xf>
    <xf numFmtId="0" fontId="11" fillId="0" borderId="0" xfId="0" applyFont="1" applyAlignment="1">
      <alignment horizontal="justify" vertical="top"/>
    </xf>
    <xf numFmtId="0" fontId="4" fillId="3" borderId="2" xfId="0" applyFont="1" applyFill="1" applyBorder="1" applyAlignment="1">
      <alignment horizontal="center"/>
    </xf>
    <xf numFmtId="0" fontId="2" fillId="3" borderId="2" xfId="0" applyFont="1" applyFill="1" applyBorder="1" applyAlignment="1">
      <alignment horizontal="center"/>
    </xf>
    <xf numFmtId="4" fontId="0" fillId="3" borderId="16" xfId="0" applyNumberFormat="1" applyFill="1" applyBorder="1" applyAlignment="1">
      <alignment horizontal="center" vertical="center"/>
    </xf>
    <xf numFmtId="0" fontId="4" fillId="2" borderId="2" xfId="0" applyFont="1" applyFill="1" applyBorder="1" applyAlignment="1">
      <alignment horizontal="center"/>
    </xf>
    <xf numFmtId="4" fontId="0" fillId="2" borderId="16" xfId="0" applyNumberFormat="1" applyFill="1" applyBorder="1" applyAlignment="1">
      <alignment horizontal="center" vertical="center"/>
    </xf>
    <xf numFmtId="4" fontId="8" fillId="2" borderId="16" xfId="0" applyNumberFormat="1" applyFont="1" applyFill="1" applyBorder="1" applyAlignment="1">
      <alignment horizontal="center" vertical="center"/>
    </xf>
    <xf numFmtId="4" fontId="1" fillId="2" borderId="16" xfId="0" applyNumberFormat="1" applyFont="1" applyFill="1" applyBorder="1" applyAlignment="1">
      <alignment horizontal="center" vertical="center"/>
    </xf>
    <xf numFmtId="0" fontId="6" fillId="4" borderId="19" xfId="0" applyFont="1" applyFill="1" applyBorder="1" applyAlignment="1">
      <alignment horizontal="center" vertical="center"/>
    </xf>
    <xf numFmtId="0" fontId="11" fillId="0" borderId="0" xfId="0" applyFont="1" applyAlignment="1">
      <alignment horizontal="justify" vertical="top" wrapText="1"/>
    </xf>
    <xf numFmtId="4" fontId="1" fillId="3" borderId="16" xfId="0" applyNumberFormat="1" applyFont="1" applyFill="1" applyBorder="1" applyAlignment="1">
      <alignment horizontal="center" vertical="center"/>
    </xf>
    <xf numFmtId="0" fontId="0" fillId="0" borderId="0" xfId="0" applyAlignment="1">
      <alignment horizontal="center" vertical="center"/>
    </xf>
    <xf numFmtId="0" fontId="0" fillId="0" borderId="1" xfId="0" applyBorder="1"/>
    <xf numFmtId="4" fontId="0" fillId="0" borderId="1" xfId="0" applyNumberFormat="1" applyBorder="1" applyAlignment="1">
      <alignment horizontal="center" vertical="center"/>
    </xf>
    <xf numFmtId="0" fontId="0" fillId="0" borderId="22" xfId="0" applyBorder="1"/>
    <xf numFmtId="4" fontId="0" fillId="3" borderId="1" xfId="0" applyNumberFormat="1" applyFill="1" applyBorder="1" applyAlignment="1">
      <alignment horizontal="center" vertical="center"/>
    </xf>
    <xf numFmtId="4" fontId="0" fillId="2" borderId="1" xfId="0" applyNumberFormat="1" applyFill="1" applyBorder="1" applyAlignment="1">
      <alignment horizontal="center" vertical="center"/>
    </xf>
    <xf numFmtId="0" fontId="6" fillId="4" borderId="17" xfId="0" applyFont="1" applyFill="1" applyBorder="1" applyAlignment="1">
      <alignment horizontal="justify" vertical="center" wrapText="1"/>
    </xf>
    <xf numFmtId="0" fontId="6" fillId="4" borderId="18" xfId="0" applyFont="1" applyFill="1" applyBorder="1" applyAlignment="1">
      <alignment horizontal="justify" vertical="center" wrapText="1"/>
    </xf>
    <xf numFmtId="0" fontId="15" fillId="0" borderId="0" xfId="0" applyFont="1"/>
    <xf numFmtId="0" fontId="15" fillId="0" borderId="0" xfId="0" applyFont="1" applyAlignment="1">
      <alignment horizontal="center" vertical="center" wrapText="1"/>
    </xf>
    <xf numFmtId="0" fontId="13" fillId="4" borderId="19" xfId="0" applyFont="1" applyFill="1" applyBorder="1" applyAlignment="1">
      <alignment horizontal="center" vertical="center"/>
    </xf>
    <xf numFmtId="0" fontId="13" fillId="4" borderId="19" xfId="0" applyFont="1" applyFill="1" applyBorder="1" applyAlignment="1">
      <alignment horizontal="center" vertical="center" wrapText="1"/>
    </xf>
    <xf numFmtId="0" fontId="13" fillId="4" borderId="18" xfId="0" applyFont="1" applyFill="1" applyBorder="1" applyAlignment="1">
      <alignment horizontal="center" vertical="center"/>
    </xf>
    <xf numFmtId="0" fontId="13" fillId="4" borderId="18" xfId="0" applyFont="1" applyFill="1" applyBorder="1" applyAlignment="1">
      <alignment horizontal="center" vertical="center" wrapText="1"/>
    </xf>
    <xf numFmtId="0" fontId="13" fillId="4" borderId="20" xfId="0" applyFont="1" applyFill="1" applyBorder="1" applyAlignment="1">
      <alignment horizontal="center" vertical="center"/>
    </xf>
    <xf numFmtId="0" fontId="13" fillId="4" borderId="1" xfId="0" applyFont="1" applyFill="1" applyBorder="1" applyAlignment="1">
      <alignment horizontal="center" vertical="center" wrapText="1"/>
    </xf>
    <xf numFmtId="0" fontId="15" fillId="0" borderId="1" xfId="0" applyFont="1" applyBorder="1" applyAlignment="1">
      <alignment horizontal="center" vertical="center" wrapText="1"/>
    </xf>
    <xf numFmtId="4" fontId="13" fillId="0" borderId="21" xfId="0" applyNumberFormat="1" applyFont="1" applyBorder="1" applyAlignment="1">
      <alignment horizontal="center" vertical="center"/>
    </xf>
    <xf numFmtId="4" fontId="13" fillId="0" borderId="22" xfId="0" applyNumberFormat="1" applyFont="1" applyBorder="1" applyAlignment="1">
      <alignment horizontal="center" vertical="center"/>
    </xf>
    <xf numFmtId="4" fontId="13" fillId="0" borderId="23" xfId="0" applyNumberFormat="1" applyFont="1" applyBorder="1" applyAlignment="1">
      <alignment horizontal="center" vertical="center"/>
    </xf>
    <xf numFmtId="4" fontId="13" fillId="0" borderId="16" xfId="0" applyNumberFormat="1" applyFont="1" applyBorder="1" applyAlignment="1">
      <alignment horizontal="center" vertical="center"/>
    </xf>
    <xf numFmtId="0" fontId="14" fillId="0" borderId="1" xfId="0" applyFont="1" applyBorder="1" applyAlignment="1">
      <alignment horizontal="center" vertical="center"/>
    </xf>
    <xf numFmtId="0" fontId="10" fillId="2" borderId="7" xfId="0" applyFont="1" applyFill="1" applyBorder="1" applyAlignment="1">
      <alignment horizontal="center" vertical="center" wrapText="1"/>
    </xf>
    <xf numFmtId="0" fontId="7" fillId="2" borderId="9" xfId="0" applyFont="1" applyFill="1" applyBorder="1" applyAlignment="1">
      <alignment horizontal="center" vertical="center" wrapText="1"/>
    </xf>
    <xf numFmtId="0" fontId="12" fillId="3" borderId="7" xfId="0" applyFont="1" applyFill="1" applyBorder="1" applyAlignment="1">
      <alignment horizontal="center" vertical="center" wrapText="1"/>
    </xf>
    <xf numFmtId="0" fontId="7" fillId="3" borderId="9"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5" fillId="4" borderId="7" xfId="0" applyFont="1" applyFill="1" applyBorder="1" applyAlignment="1">
      <alignment horizontal="center" wrapText="1"/>
    </xf>
    <xf numFmtId="0" fontId="5" fillId="4" borderId="8" xfId="0" applyFont="1" applyFill="1" applyBorder="1" applyAlignment="1">
      <alignment horizontal="center" wrapText="1"/>
    </xf>
    <xf numFmtId="0" fontId="5" fillId="4" borderId="9" xfId="0" applyFont="1" applyFill="1" applyBorder="1" applyAlignment="1">
      <alignment horizontal="center" wrapText="1"/>
    </xf>
    <xf numFmtId="0" fontId="13" fillId="2" borderId="10" xfId="0" applyFont="1" applyFill="1" applyBorder="1" applyAlignment="1">
      <alignment horizontal="center" vertical="center" wrapText="1"/>
    </xf>
    <xf numFmtId="0" fontId="0" fillId="2" borderId="13" xfId="0" applyFill="1" applyBorder="1" applyAlignment="1">
      <alignment horizontal="center" vertical="center" wrapText="1"/>
    </xf>
    <xf numFmtId="0" fontId="0" fillId="2" borderId="11" xfId="0" applyFill="1" applyBorder="1" applyAlignment="1">
      <alignment horizontal="center" vertical="center" wrapText="1"/>
    </xf>
    <xf numFmtId="0" fontId="0" fillId="2" borderId="14" xfId="0" applyFill="1" applyBorder="1" applyAlignment="1">
      <alignment horizontal="center" vertical="center" wrapText="1"/>
    </xf>
    <xf numFmtId="0" fontId="3" fillId="4" borderId="15" xfId="0" applyFont="1" applyFill="1" applyBorder="1" applyAlignment="1">
      <alignment horizontal="center" vertical="center" wrapText="1"/>
    </xf>
    <xf numFmtId="0" fontId="3" fillId="4" borderId="11" xfId="0" applyFont="1" applyFill="1" applyBorder="1" applyAlignment="1">
      <alignment horizontal="center" vertical="center" wrapText="1"/>
    </xf>
    <xf numFmtId="0" fontId="3" fillId="4" borderId="4" xfId="0" applyFont="1" applyFill="1" applyBorder="1" applyAlignment="1">
      <alignment horizontal="center" vertical="center" wrapText="1"/>
    </xf>
    <xf numFmtId="0" fontId="3" fillId="4" borderId="5" xfId="0" applyFont="1" applyFill="1" applyBorder="1" applyAlignment="1">
      <alignment horizontal="center" vertical="center" wrapText="1"/>
    </xf>
    <xf numFmtId="0" fontId="3" fillId="4" borderId="6" xfId="0" applyFont="1" applyFill="1" applyBorder="1" applyAlignment="1">
      <alignment horizontal="center" vertical="center" wrapText="1"/>
    </xf>
    <xf numFmtId="0" fontId="13" fillId="4" borderId="3" xfId="0" applyFont="1" applyFill="1" applyBorder="1" applyAlignment="1">
      <alignment horizontal="center" vertical="center"/>
    </xf>
    <xf numFmtId="0" fontId="13" fillId="4" borderId="14" xfId="0" applyFont="1" applyFill="1" applyBorder="1" applyAlignment="1">
      <alignment horizontal="center" vertical="center"/>
    </xf>
    <xf numFmtId="0" fontId="13" fillId="4" borderId="5" xfId="0" applyFont="1" applyFill="1" applyBorder="1" applyAlignment="1">
      <alignment horizontal="center" vertical="center" wrapText="1"/>
    </xf>
    <xf numFmtId="0" fontId="13" fillId="4" borderId="6" xfId="0" applyFont="1" applyFill="1" applyBorder="1" applyAlignment="1">
      <alignment horizontal="center" vertical="center" wrapText="1"/>
    </xf>
    <xf numFmtId="0" fontId="3" fillId="3" borderId="11" xfId="0" applyFont="1" applyFill="1" applyBorder="1" applyAlignment="1">
      <alignment horizontal="center" wrapText="1"/>
    </xf>
    <xf numFmtId="0" fontId="0" fillId="3" borderId="12" xfId="0" applyFill="1" applyBorder="1" applyAlignment="1">
      <alignment horizontal="center" wrapText="1"/>
    </xf>
    <xf numFmtId="0" fontId="3" fillId="2" borderId="8" xfId="0" applyFont="1" applyFill="1" applyBorder="1" applyAlignment="1">
      <alignment horizontal="center" wrapText="1"/>
    </xf>
    <xf numFmtId="0" fontId="12" fillId="2" borderId="7"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15" fillId="5" borderId="0" xfId="0" applyFont="1" applyFill="1" applyBorder="1"/>
    <xf numFmtId="0" fontId="15" fillId="5" borderId="0" xfId="0" applyFont="1" applyFill="1" applyBorder="1" applyAlignment="1">
      <alignment horizontal="center" vertical="center" wrapText="1"/>
    </xf>
    <xf numFmtId="0" fontId="15" fillId="5" borderId="24" xfId="0" applyFont="1" applyFill="1" applyBorder="1"/>
    <xf numFmtId="0" fontId="13" fillId="5" borderId="24" xfId="0" applyFont="1" applyFill="1" applyBorder="1" applyAlignment="1">
      <alignment horizontal="center" vertical="center"/>
    </xf>
    <xf numFmtId="0" fontId="13" fillId="5" borderId="24" xfId="0" applyFont="1" applyFill="1" applyBorder="1" applyAlignment="1">
      <alignment horizontal="justify" vertical="center" wrapText="1"/>
    </xf>
    <xf numFmtId="0" fontId="13" fillId="5" borderId="24" xfId="0" applyFont="1" applyFill="1" applyBorder="1" applyAlignment="1">
      <alignment horizontal="center" vertical="center" wrapText="1"/>
    </xf>
    <xf numFmtId="4" fontId="15" fillId="5" borderId="24" xfId="0" applyNumberFormat="1" applyFont="1" applyFill="1" applyBorder="1" applyAlignment="1">
      <alignment horizontal="center" vertical="center"/>
    </xf>
    <xf numFmtId="44" fontId="15" fillId="5" borderId="24" xfId="1" applyFont="1" applyFill="1" applyBorder="1" applyAlignment="1">
      <alignment horizontal="center" vertical="center"/>
    </xf>
    <xf numFmtId="4" fontId="17" fillId="5" borderId="24" xfId="0" applyNumberFormat="1" applyFont="1" applyFill="1" applyBorder="1" applyAlignment="1">
      <alignment horizontal="center" vertical="center"/>
    </xf>
    <xf numFmtId="4" fontId="18" fillId="5" borderId="24" xfId="0" applyNumberFormat="1" applyFont="1" applyFill="1" applyBorder="1" applyAlignment="1">
      <alignment horizontal="center" vertical="center"/>
    </xf>
    <xf numFmtId="0" fontId="13" fillId="5" borderId="24" xfId="0" applyFont="1" applyFill="1" applyBorder="1" applyAlignment="1">
      <alignment horizontal="center"/>
    </xf>
    <xf numFmtId="44" fontId="13" fillId="5" borderId="24" xfId="1" applyFont="1" applyFill="1" applyBorder="1" applyAlignment="1">
      <alignment horizontal="center"/>
    </xf>
    <xf numFmtId="0" fontId="15" fillId="0" borderId="0" xfId="0" applyFont="1" applyAlignment="1">
      <alignment horizontal="justify" vertical="center" wrapText="1"/>
    </xf>
    <xf numFmtId="44" fontId="15" fillId="0" borderId="0" xfId="1" applyFont="1"/>
    <xf numFmtId="0" fontId="15" fillId="5" borderId="0" xfId="0" applyFont="1" applyFill="1" applyBorder="1" applyAlignment="1">
      <alignment horizontal="justify" vertical="center" wrapText="1"/>
    </xf>
    <xf numFmtId="44" fontId="15" fillId="5" borderId="0" xfId="1" applyFont="1" applyFill="1" applyBorder="1"/>
    <xf numFmtId="0" fontId="13" fillId="5" borderId="25" xfId="0" applyFont="1" applyFill="1" applyBorder="1" applyAlignment="1">
      <alignment horizontal="center" vertical="center" wrapText="1"/>
    </xf>
    <xf numFmtId="0" fontId="13" fillId="5" borderId="25" xfId="0" applyFont="1" applyFill="1" applyBorder="1" applyAlignment="1">
      <alignment horizontal="center" vertical="center"/>
    </xf>
    <xf numFmtId="0" fontId="19" fillId="5" borderId="26" xfId="0" applyFont="1" applyFill="1" applyBorder="1" applyAlignment="1">
      <alignment horizontal="center" vertical="center" wrapText="1"/>
    </xf>
    <xf numFmtId="0" fontId="19" fillId="5" borderId="27" xfId="0" applyFont="1" applyFill="1" applyBorder="1" applyAlignment="1">
      <alignment horizontal="center" vertical="center" wrapText="1"/>
    </xf>
    <xf numFmtId="0" fontId="13" fillId="5" borderId="26" xfId="0" applyFont="1" applyFill="1" applyBorder="1" applyAlignment="1">
      <alignment horizontal="center" vertical="center" wrapText="1"/>
    </xf>
    <xf numFmtId="0" fontId="13" fillId="5" borderId="27" xfId="0" applyFont="1" applyFill="1" applyBorder="1" applyAlignment="1">
      <alignment horizontal="center" vertical="center" wrapText="1"/>
    </xf>
    <xf numFmtId="44" fontId="13" fillId="5" borderId="28" xfId="1" applyFont="1" applyFill="1" applyBorder="1" applyAlignment="1">
      <alignment horizontal="center" vertical="center" wrapText="1"/>
    </xf>
    <xf numFmtId="44" fontId="13" fillId="5" borderId="29" xfId="1" applyFont="1" applyFill="1" applyBorder="1" applyAlignment="1">
      <alignment horizontal="center" vertical="center" wrapText="1"/>
    </xf>
    <xf numFmtId="44" fontId="13" fillId="5" borderId="30" xfId="1" applyFont="1" applyFill="1" applyBorder="1" applyAlignment="1">
      <alignment horizontal="center" vertical="center" wrapText="1"/>
    </xf>
    <xf numFmtId="44" fontId="13" fillId="5" borderId="31" xfId="1" applyFont="1" applyFill="1" applyBorder="1" applyAlignment="1">
      <alignment horizontal="center" vertical="center" wrapText="1"/>
    </xf>
    <xf numFmtId="0" fontId="13" fillId="5" borderId="26" xfId="0" applyFont="1" applyFill="1" applyBorder="1" applyAlignment="1">
      <alignment horizontal="center" wrapText="1"/>
    </xf>
    <xf numFmtId="0" fontId="13" fillId="5" borderId="32" xfId="0" applyFont="1" applyFill="1" applyBorder="1" applyAlignment="1">
      <alignment horizontal="center" wrapText="1"/>
    </xf>
    <xf numFmtId="0" fontId="13" fillId="5" borderId="27" xfId="0" applyFont="1" applyFill="1" applyBorder="1" applyAlignment="1">
      <alignment horizontal="center" wrapText="1"/>
    </xf>
    <xf numFmtId="0" fontId="13" fillId="5" borderId="33" xfId="0" applyFont="1" applyFill="1" applyBorder="1" applyAlignment="1">
      <alignment horizontal="center" vertical="center" wrapText="1"/>
    </xf>
    <xf numFmtId="0" fontId="13" fillId="5" borderId="34" xfId="0" applyFont="1" applyFill="1" applyBorder="1" applyAlignment="1">
      <alignment horizontal="center" vertical="center" wrapText="1"/>
    </xf>
    <xf numFmtId="0" fontId="13" fillId="5" borderId="33" xfId="0" applyFont="1" applyFill="1" applyBorder="1" applyAlignment="1">
      <alignment horizontal="center" vertical="center"/>
    </xf>
    <xf numFmtId="0" fontId="13" fillId="5" borderId="34" xfId="0" applyFont="1" applyFill="1" applyBorder="1" applyAlignment="1">
      <alignment horizontal="center" vertical="center"/>
    </xf>
    <xf numFmtId="0" fontId="13" fillId="5" borderId="32" xfId="0" applyFont="1" applyFill="1" applyBorder="1" applyAlignment="1">
      <alignment horizontal="center" vertical="center" wrapText="1"/>
    </xf>
    <xf numFmtId="44" fontId="13" fillId="5" borderId="28" xfId="1" applyFont="1" applyFill="1" applyBorder="1" applyAlignment="1">
      <alignment horizontal="center" vertical="center"/>
    </xf>
    <xf numFmtId="44" fontId="13" fillId="5" borderId="29" xfId="1" applyFont="1" applyFill="1" applyBorder="1" applyAlignment="1">
      <alignment horizontal="center" vertical="center"/>
    </xf>
    <xf numFmtId="44" fontId="13" fillId="5" borderId="30" xfId="1" applyFont="1" applyFill="1" applyBorder="1" applyAlignment="1">
      <alignment horizontal="center" vertical="center"/>
    </xf>
    <xf numFmtId="44" fontId="13" fillId="5" borderId="31" xfId="1" applyFont="1" applyFill="1" applyBorder="1" applyAlignment="1">
      <alignment horizontal="center" vertical="center"/>
    </xf>
    <xf numFmtId="0" fontId="13" fillId="5" borderId="28" xfId="0" applyFont="1" applyFill="1" applyBorder="1" applyAlignment="1">
      <alignment horizontal="right" vertical="center"/>
    </xf>
    <xf numFmtId="0" fontId="13" fillId="5" borderId="35" xfId="0" applyFont="1" applyFill="1" applyBorder="1" applyAlignment="1">
      <alignment horizontal="right" vertical="center"/>
    </xf>
    <xf numFmtId="0" fontId="13" fillId="5" borderId="29" xfId="0" applyFont="1" applyFill="1" applyBorder="1" applyAlignment="1">
      <alignment horizontal="right" vertical="center"/>
    </xf>
    <xf numFmtId="0" fontId="13" fillId="5" borderId="30" xfId="0" applyFont="1" applyFill="1" applyBorder="1" applyAlignment="1">
      <alignment horizontal="right" vertical="center"/>
    </xf>
    <xf numFmtId="0" fontId="13" fillId="5" borderId="36" xfId="0" applyFont="1" applyFill="1" applyBorder="1" applyAlignment="1">
      <alignment horizontal="right" vertical="center"/>
    </xf>
    <xf numFmtId="0" fontId="13" fillId="5" borderId="31" xfId="0" applyFont="1" applyFill="1" applyBorder="1" applyAlignment="1">
      <alignment horizontal="right" vertical="center"/>
    </xf>
  </cellXfs>
  <cellStyles count="2">
    <cellStyle name="Mo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27</xdr:col>
      <xdr:colOff>0</xdr:colOff>
      <xdr:row>2</xdr:row>
      <xdr:rowOff>0</xdr:rowOff>
    </xdr:from>
    <xdr:to>
      <xdr:col>41</xdr:col>
      <xdr:colOff>552450</xdr:colOff>
      <xdr:row>24</xdr:row>
      <xdr:rowOff>19050</xdr:rowOff>
    </xdr:to>
    <xdr:pic>
      <xdr:nvPicPr>
        <xdr:cNvPr id="8" name="Imagem 7">
          <a:extLst>
            <a:ext uri="{FF2B5EF4-FFF2-40B4-BE49-F238E27FC236}">
              <a16:creationId xmlns:a16="http://schemas.microsoft.com/office/drawing/2014/main" id="{971FF060-06C2-E9F4-22C5-5858DF44515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86925" y="504825"/>
          <a:ext cx="9086850" cy="289083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AB256"/>
  <sheetViews>
    <sheetView topLeftCell="A19" zoomScale="80" zoomScaleNormal="80" workbookViewId="0">
      <selection activeCell="B1" sqref="B1:AA1048576"/>
    </sheetView>
  </sheetViews>
  <sheetFormatPr defaultRowHeight="18.75" x14ac:dyDescent="0.3"/>
  <cols>
    <col min="2" max="2" width="8.5703125" customWidth="1"/>
    <col min="3" max="3" width="103.28515625" customWidth="1"/>
    <col min="4" max="4" width="12" style="21" customWidth="1"/>
    <col min="5" max="5" width="22.42578125" style="29" customWidth="1"/>
    <col min="6" max="8" width="10.28515625" customWidth="1"/>
    <col min="9" max="9" width="10.85546875" customWidth="1"/>
    <col min="10" max="10" width="10.28515625" customWidth="1"/>
    <col min="11" max="11" width="11" customWidth="1"/>
    <col min="12" max="12" width="10.42578125" customWidth="1"/>
    <col min="13" max="13" width="10.85546875" customWidth="1"/>
    <col min="14" max="15" width="10.28515625" customWidth="1"/>
    <col min="16" max="18" width="10.28515625" bestFit="1" customWidth="1"/>
    <col min="19" max="22" width="10.28515625" customWidth="1"/>
    <col min="23" max="23" width="10.85546875" bestFit="1" customWidth="1"/>
    <col min="24" max="24" width="10" bestFit="1" customWidth="1"/>
    <col min="25" max="25" width="10.85546875" bestFit="1" customWidth="1"/>
    <col min="26" max="26" width="12.7109375" bestFit="1" customWidth="1"/>
    <col min="27" max="27" width="9.85546875" bestFit="1" customWidth="1"/>
  </cols>
  <sheetData>
    <row r="1" spans="2:28" ht="19.5" thickBot="1" x14ac:dyDescent="0.35">
      <c r="E1" s="22"/>
    </row>
    <row r="2" spans="2:28" ht="21" customHeight="1" thickBot="1" x14ac:dyDescent="0.4">
      <c r="B2" s="41" t="s">
        <v>21</v>
      </c>
      <c r="C2" s="42"/>
      <c r="D2" s="42"/>
      <c r="E2" s="42"/>
      <c r="F2" s="42"/>
      <c r="G2" s="42"/>
      <c r="H2" s="42"/>
      <c r="I2" s="42"/>
      <c r="J2" s="42"/>
      <c r="K2" s="42"/>
      <c r="L2" s="42"/>
      <c r="M2" s="42"/>
      <c r="N2" s="42"/>
      <c r="O2" s="42"/>
      <c r="P2" s="42"/>
      <c r="Q2" s="42"/>
      <c r="R2" s="42"/>
      <c r="S2" s="42"/>
      <c r="T2" s="42"/>
      <c r="U2" s="42"/>
      <c r="V2" s="42"/>
      <c r="W2" s="42"/>
      <c r="X2" s="42"/>
      <c r="Y2" s="42"/>
      <c r="Z2" s="42"/>
      <c r="AA2" s="43"/>
    </row>
    <row r="3" spans="2:28" ht="21" customHeight="1" thickBot="1" x14ac:dyDescent="0.35">
      <c r="B3" s="48" t="s">
        <v>0</v>
      </c>
      <c r="C3" s="50" t="s">
        <v>6</v>
      </c>
      <c r="D3" s="53" t="s">
        <v>1</v>
      </c>
      <c r="E3" s="55" t="s">
        <v>2</v>
      </c>
      <c r="F3" s="59"/>
      <c r="G3" s="59"/>
      <c r="H3" s="59"/>
      <c r="I3" s="59"/>
      <c r="J3" s="59"/>
      <c r="K3" s="59"/>
      <c r="L3" s="59"/>
      <c r="M3" s="59"/>
      <c r="N3" s="59"/>
      <c r="O3" s="59"/>
      <c r="P3" s="57" t="s">
        <v>5</v>
      </c>
      <c r="Q3" s="58"/>
      <c r="R3" s="58"/>
      <c r="S3" s="58"/>
      <c r="T3" s="58"/>
      <c r="U3" s="58"/>
      <c r="V3" s="58"/>
      <c r="W3" s="58"/>
      <c r="X3" s="58"/>
      <c r="Y3" s="58"/>
      <c r="Z3" s="44" t="s">
        <v>7</v>
      </c>
      <c r="AA3" s="45"/>
    </row>
    <row r="4" spans="2:28" ht="247.5" customHeight="1" thickBot="1" x14ac:dyDescent="0.3">
      <c r="B4" s="48"/>
      <c r="C4" s="51"/>
      <c r="D4" s="53"/>
      <c r="E4" s="55"/>
      <c r="F4" s="61" t="s">
        <v>24</v>
      </c>
      <c r="G4" s="36"/>
      <c r="H4" s="35" t="s">
        <v>25</v>
      </c>
      <c r="I4" s="36"/>
      <c r="J4" s="60" t="s">
        <v>26</v>
      </c>
      <c r="K4" s="36"/>
      <c r="L4" s="60" t="s">
        <v>27</v>
      </c>
      <c r="M4" s="36"/>
      <c r="N4" s="60" t="s">
        <v>22</v>
      </c>
      <c r="O4" s="36"/>
      <c r="P4" s="39" t="s">
        <v>28</v>
      </c>
      <c r="Q4" s="40"/>
      <c r="R4" s="40"/>
      <c r="S4" s="40"/>
      <c r="T4" s="40"/>
      <c r="U4" s="38"/>
      <c r="V4" s="39" t="s">
        <v>29</v>
      </c>
      <c r="W4" s="38"/>
      <c r="X4" s="37" t="s">
        <v>30</v>
      </c>
      <c r="Y4" s="38"/>
      <c r="Z4" s="46"/>
      <c r="AA4" s="47"/>
    </row>
    <row r="5" spans="2:28" ht="15.75" customHeight="1" thickBot="1" x14ac:dyDescent="0.3">
      <c r="B5" s="49"/>
      <c r="C5" s="52"/>
      <c r="D5" s="54"/>
      <c r="E5" s="56"/>
      <c r="F5" s="6" t="s">
        <v>3</v>
      </c>
      <c r="G5" s="6" t="s">
        <v>4</v>
      </c>
      <c r="H5" s="6" t="s">
        <v>3</v>
      </c>
      <c r="I5" s="6" t="s">
        <v>4</v>
      </c>
      <c r="J5" s="6" t="s">
        <v>3</v>
      </c>
      <c r="K5" s="6" t="s">
        <v>4</v>
      </c>
      <c r="L5" s="6" t="s">
        <v>3</v>
      </c>
      <c r="M5" s="6" t="s">
        <v>4</v>
      </c>
      <c r="N5" s="6" t="s">
        <v>3</v>
      </c>
      <c r="O5" s="6" t="s">
        <v>4</v>
      </c>
      <c r="P5" s="3" t="s">
        <v>3</v>
      </c>
      <c r="Q5" s="3" t="s">
        <v>4</v>
      </c>
      <c r="R5" s="4" t="s">
        <v>3</v>
      </c>
      <c r="S5" s="3" t="s">
        <v>4</v>
      </c>
      <c r="T5" s="4" t="s">
        <v>3</v>
      </c>
      <c r="U5" s="3" t="s">
        <v>4</v>
      </c>
      <c r="V5" s="4" t="s">
        <v>3</v>
      </c>
      <c r="W5" s="3" t="s">
        <v>4</v>
      </c>
      <c r="X5" s="4" t="s">
        <v>3</v>
      </c>
      <c r="Y5" s="4" t="s">
        <v>4</v>
      </c>
      <c r="Z5" s="6" t="s">
        <v>3</v>
      </c>
      <c r="AA5" s="6" t="s">
        <v>4</v>
      </c>
    </row>
    <row r="6" spans="2:28" ht="75.75" customHeight="1" thickBot="1" x14ac:dyDescent="0.3">
      <c r="B6" s="10">
        <v>1</v>
      </c>
      <c r="C6" s="19" t="s">
        <v>9</v>
      </c>
      <c r="D6" s="23">
        <v>6</v>
      </c>
      <c r="E6" s="24">
        <v>394823</v>
      </c>
      <c r="F6" s="7"/>
      <c r="G6" s="7">
        <f t="shared" ref="G6:G19" si="0">F6*D6</f>
        <v>0</v>
      </c>
      <c r="H6" s="7"/>
      <c r="I6" s="7">
        <f t="shared" ref="I6:I19" si="1">H6*D6</f>
        <v>0</v>
      </c>
      <c r="J6" s="7"/>
      <c r="K6" s="7">
        <f t="shared" ref="K6:K19" si="2">J6*D6</f>
        <v>0</v>
      </c>
      <c r="L6" s="7"/>
      <c r="M6" s="7">
        <f t="shared" ref="M6:M19" si="3">L6*D6</f>
        <v>0</v>
      </c>
      <c r="N6" s="7"/>
      <c r="O6" s="7">
        <f t="shared" ref="O6:O19" si="4">N6*D6</f>
        <v>0</v>
      </c>
      <c r="P6" s="5">
        <v>4149.72</v>
      </c>
      <c r="Q6" s="5">
        <f t="shared" ref="Q6:Q20" si="5">P6*D6</f>
        <v>24898.32</v>
      </c>
      <c r="R6" s="5">
        <v>3387.99</v>
      </c>
      <c r="S6" s="5">
        <f t="shared" ref="S6:S19" si="6">R6*D6</f>
        <v>20327.939999999999</v>
      </c>
      <c r="T6" s="5">
        <v>3235</v>
      </c>
      <c r="U6" s="5">
        <f t="shared" ref="U6:U19" si="7">T6*D6</f>
        <v>19410</v>
      </c>
      <c r="V6" s="5">
        <v>4575</v>
      </c>
      <c r="W6" s="5">
        <f>V6*D6</f>
        <v>27450</v>
      </c>
      <c r="X6" s="5">
        <v>2800</v>
      </c>
      <c r="Y6" s="5">
        <f t="shared" ref="Y6:Y19" si="8">X6*D6</f>
        <v>16800</v>
      </c>
      <c r="Z6" s="7">
        <f>AVERAGE(P6,R6,T6,V6)</f>
        <v>3836.9274999999998</v>
      </c>
      <c r="AA6" s="7">
        <f>Z6*D6</f>
        <v>23021.564999999999</v>
      </c>
    </row>
    <row r="7" spans="2:28" ht="79.5" thickBot="1" x14ac:dyDescent="0.3">
      <c r="B7" s="10">
        <v>2</v>
      </c>
      <c r="C7" s="20" t="s">
        <v>10</v>
      </c>
      <c r="D7" s="25">
        <v>12</v>
      </c>
      <c r="E7" s="26">
        <v>463093</v>
      </c>
      <c r="F7" s="8">
        <v>1292</v>
      </c>
      <c r="G7" s="7">
        <f t="shared" si="0"/>
        <v>15504</v>
      </c>
      <c r="H7" s="7">
        <v>1460</v>
      </c>
      <c r="I7" s="7">
        <f t="shared" si="1"/>
        <v>17520</v>
      </c>
      <c r="J7" s="7"/>
      <c r="K7" s="7">
        <f t="shared" si="2"/>
        <v>0</v>
      </c>
      <c r="L7" s="7">
        <v>999</v>
      </c>
      <c r="M7" s="7">
        <f t="shared" si="3"/>
        <v>11988</v>
      </c>
      <c r="N7" s="7">
        <v>784.29</v>
      </c>
      <c r="O7" s="7">
        <f t="shared" si="4"/>
        <v>9411.48</v>
      </c>
      <c r="P7" s="5">
        <v>1336.34</v>
      </c>
      <c r="Q7" s="5">
        <f t="shared" si="5"/>
        <v>16036.079999999998</v>
      </c>
      <c r="R7" s="5">
        <v>1291.6500000000001</v>
      </c>
      <c r="S7" s="5">
        <f t="shared" si="6"/>
        <v>15499.800000000001</v>
      </c>
      <c r="T7" s="5"/>
      <c r="U7" s="5">
        <f t="shared" si="7"/>
        <v>0</v>
      </c>
      <c r="V7" s="5">
        <v>2050</v>
      </c>
      <c r="W7" s="5">
        <f t="shared" ref="W7:W20" si="9">V7*D7</f>
        <v>24600</v>
      </c>
      <c r="X7" s="5">
        <v>830</v>
      </c>
      <c r="Y7" s="5">
        <f t="shared" si="8"/>
        <v>9960</v>
      </c>
      <c r="Z7" s="7">
        <f>AVERAGE(H7,P7,R7,V7)</f>
        <v>1534.4974999999999</v>
      </c>
      <c r="AA7" s="7">
        <f t="shared" ref="AA7:AA19" si="10">Z7*D7</f>
        <v>18413.97</v>
      </c>
    </row>
    <row r="8" spans="2:28" ht="63.75" thickBot="1" x14ac:dyDescent="0.3">
      <c r="B8" s="10">
        <v>3</v>
      </c>
      <c r="C8" s="20" t="s">
        <v>11</v>
      </c>
      <c r="D8" s="25">
        <v>5</v>
      </c>
      <c r="E8" s="26">
        <v>360271</v>
      </c>
      <c r="F8" s="7"/>
      <c r="G8" s="7">
        <f t="shared" si="0"/>
        <v>0</v>
      </c>
      <c r="H8" s="7"/>
      <c r="I8" s="7">
        <f t="shared" si="1"/>
        <v>0</v>
      </c>
      <c r="J8" s="7"/>
      <c r="K8" s="7">
        <f t="shared" si="2"/>
        <v>0</v>
      </c>
      <c r="L8" s="7">
        <v>1699</v>
      </c>
      <c r="M8" s="7">
        <f t="shared" si="3"/>
        <v>8495</v>
      </c>
      <c r="N8" s="7"/>
      <c r="O8" s="7">
        <f t="shared" si="4"/>
        <v>0</v>
      </c>
      <c r="P8" s="5">
        <v>4000</v>
      </c>
      <c r="Q8" s="5">
        <f t="shared" si="5"/>
        <v>20000</v>
      </c>
      <c r="R8" s="5">
        <v>1437.43</v>
      </c>
      <c r="S8" s="5">
        <f t="shared" si="6"/>
        <v>7187.1500000000005</v>
      </c>
      <c r="T8" s="5">
        <v>1642.27</v>
      </c>
      <c r="U8" s="5">
        <f t="shared" si="7"/>
        <v>8211.35</v>
      </c>
      <c r="V8" s="5">
        <v>1750</v>
      </c>
      <c r="W8" s="5">
        <f t="shared" si="9"/>
        <v>8750</v>
      </c>
      <c r="X8" s="5">
        <v>1230</v>
      </c>
      <c r="Y8" s="5">
        <f t="shared" si="8"/>
        <v>6150</v>
      </c>
      <c r="Z8" s="7">
        <f>AVERAGE(L8,T8,R8,V8)</f>
        <v>1632.175</v>
      </c>
      <c r="AA8" s="7">
        <f t="shared" si="10"/>
        <v>8160.875</v>
      </c>
    </row>
    <row r="9" spans="2:28" ht="79.5" thickBot="1" x14ac:dyDescent="0.3">
      <c r="B9" s="10">
        <v>4</v>
      </c>
      <c r="C9" s="20" t="s">
        <v>12</v>
      </c>
      <c r="D9" s="25">
        <v>5</v>
      </c>
      <c r="E9" s="26">
        <v>602846</v>
      </c>
      <c r="F9" s="7">
        <v>2740</v>
      </c>
      <c r="G9" s="7">
        <f t="shared" si="0"/>
        <v>13700</v>
      </c>
      <c r="H9" s="7">
        <v>2648.99</v>
      </c>
      <c r="I9" s="7">
        <f t="shared" si="1"/>
        <v>13244.949999999999</v>
      </c>
      <c r="J9" s="7">
        <v>4580.93</v>
      </c>
      <c r="K9" s="7">
        <f t="shared" si="2"/>
        <v>22904.65</v>
      </c>
      <c r="L9" s="9">
        <v>3538.95</v>
      </c>
      <c r="M9" s="7">
        <f t="shared" si="3"/>
        <v>17694.75</v>
      </c>
      <c r="N9" s="7">
        <v>3191.12</v>
      </c>
      <c r="O9" s="7">
        <f t="shared" si="4"/>
        <v>15955.599999999999</v>
      </c>
      <c r="P9" s="5">
        <v>2399</v>
      </c>
      <c r="Q9" s="5">
        <f t="shared" si="5"/>
        <v>11995</v>
      </c>
      <c r="R9" s="5">
        <v>2259</v>
      </c>
      <c r="S9" s="5">
        <f t="shared" si="6"/>
        <v>11295</v>
      </c>
      <c r="T9" s="5"/>
      <c r="U9" s="5">
        <f t="shared" si="7"/>
        <v>0</v>
      </c>
      <c r="V9" s="5">
        <v>4200</v>
      </c>
      <c r="W9" s="5">
        <f t="shared" si="9"/>
        <v>21000</v>
      </c>
      <c r="X9" s="5">
        <v>3100</v>
      </c>
      <c r="Y9" s="5">
        <f t="shared" si="8"/>
        <v>15500</v>
      </c>
      <c r="Z9" s="7">
        <f>AVERAGE(L9,N9,X9)</f>
        <v>3276.69</v>
      </c>
      <c r="AA9" s="7">
        <f t="shared" si="10"/>
        <v>16383.45</v>
      </c>
    </row>
    <row r="10" spans="2:28" ht="79.5" thickBot="1" x14ac:dyDescent="0.3">
      <c r="B10" s="10">
        <v>5</v>
      </c>
      <c r="C10" s="20" t="s">
        <v>13</v>
      </c>
      <c r="D10" s="25">
        <v>2</v>
      </c>
      <c r="E10" s="26">
        <v>225366</v>
      </c>
      <c r="F10" s="7"/>
      <c r="G10" s="7">
        <f t="shared" si="0"/>
        <v>0</v>
      </c>
      <c r="H10" s="7"/>
      <c r="I10" s="7">
        <f t="shared" si="1"/>
        <v>0</v>
      </c>
      <c r="J10" s="7"/>
      <c r="K10" s="7">
        <f t="shared" si="2"/>
        <v>0</v>
      </c>
      <c r="L10" s="7"/>
      <c r="M10" s="7">
        <f t="shared" si="3"/>
        <v>0</v>
      </c>
      <c r="N10" s="7">
        <v>917.33</v>
      </c>
      <c r="O10" s="7">
        <f t="shared" si="4"/>
        <v>1834.66</v>
      </c>
      <c r="P10" s="5">
        <v>880.68</v>
      </c>
      <c r="Q10" s="5">
        <f t="shared" si="5"/>
        <v>1761.36</v>
      </c>
      <c r="R10" s="5">
        <v>892</v>
      </c>
      <c r="S10" s="5">
        <f t="shared" si="6"/>
        <v>1784</v>
      </c>
      <c r="T10" s="5"/>
      <c r="U10" s="5">
        <f t="shared" si="7"/>
        <v>0</v>
      </c>
      <c r="V10" s="5">
        <v>2450</v>
      </c>
      <c r="W10" s="5">
        <f t="shared" si="9"/>
        <v>4900</v>
      </c>
      <c r="X10" s="5"/>
      <c r="Y10" s="5">
        <f t="shared" si="8"/>
        <v>0</v>
      </c>
      <c r="Z10" s="7">
        <f>AVERAGE(V10)</f>
        <v>2450</v>
      </c>
      <c r="AA10" s="7">
        <f t="shared" si="10"/>
        <v>4900</v>
      </c>
    </row>
    <row r="11" spans="2:28" ht="63.75" thickBot="1" x14ac:dyDescent="0.3">
      <c r="B11" s="10">
        <v>6</v>
      </c>
      <c r="C11" s="20" t="s">
        <v>14</v>
      </c>
      <c r="D11" s="25">
        <v>10</v>
      </c>
      <c r="E11" s="26">
        <v>443965</v>
      </c>
      <c r="F11" s="7"/>
      <c r="G11" s="7">
        <f t="shared" si="0"/>
        <v>0</v>
      </c>
      <c r="H11" s="7">
        <v>1762</v>
      </c>
      <c r="I11" s="7">
        <f t="shared" si="1"/>
        <v>17620</v>
      </c>
      <c r="J11" s="7"/>
      <c r="K11" s="7">
        <f t="shared" si="2"/>
        <v>0</v>
      </c>
      <c r="L11" s="7"/>
      <c r="M11" s="7">
        <f t="shared" si="3"/>
        <v>0</v>
      </c>
      <c r="N11" s="7">
        <v>2028.27</v>
      </c>
      <c r="O11" s="7">
        <f t="shared" si="4"/>
        <v>20282.7</v>
      </c>
      <c r="P11" s="5">
        <v>2599</v>
      </c>
      <c r="Q11" s="5">
        <f t="shared" si="5"/>
        <v>25990</v>
      </c>
      <c r="R11" s="5">
        <v>2296.61</v>
      </c>
      <c r="S11" s="5">
        <f t="shared" si="6"/>
        <v>22966.100000000002</v>
      </c>
      <c r="T11" s="5">
        <v>2184.0500000000002</v>
      </c>
      <c r="U11" s="5">
        <f t="shared" si="7"/>
        <v>21840.5</v>
      </c>
      <c r="V11" s="5">
        <v>3100</v>
      </c>
      <c r="W11" s="5">
        <f t="shared" si="9"/>
        <v>31000</v>
      </c>
      <c r="X11" s="5">
        <v>2280</v>
      </c>
      <c r="Y11" s="5">
        <f t="shared" si="8"/>
        <v>22800</v>
      </c>
      <c r="Z11" s="7">
        <f>AVERAGE(P11,R11,T11,V11,X11)</f>
        <v>2491.9319999999998</v>
      </c>
      <c r="AA11" s="7">
        <f t="shared" si="10"/>
        <v>24919.32</v>
      </c>
      <c r="AB11" s="13"/>
    </row>
    <row r="12" spans="2:28" ht="63.75" thickBot="1" x14ac:dyDescent="0.3">
      <c r="B12" s="10">
        <v>7</v>
      </c>
      <c r="C12" s="20" t="s">
        <v>15</v>
      </c>
      <c r="D12" s="25">
        <v>10</v>
      </c>
      <c r="E12" s="26">
        <v>601704</v>
      </c>
      <c r="F12" s="7"/>
      <c r="G12" s="7">
        <f t="shared" si="0"/>
        <v>0</v>
      </c>
      <c r="H12" s="7"/>
      <c r="I12" s="7">
        <f t="shared" si="1"/>
        <v>0</v>
      </c>
      <c r="J12" s="8"/>
      <c r="K12" s="7">
        <f t="shared" si="2"/>
        <v>0</v>
      </c>
      <c r="L12" s="7"/>
      <c r="M12" s="7">
        <f t="shared" si="3"/>
        <v>0</v>
      </c>
      <c r="N12" s="7">
        <v>3217.56</v>
      </c>
      <c r="O12" s="7">
        <f t="shared" si="4"/>
        <v>32175.599999999999</v>
      </c>
      <c r="P12" s="5">
        <v>4408.95</v>
      </c>
      <c r="Q12" s="5">
        <f t="shared" si="5"/>
        <v>44089.5</v>
      </c>
      <c r="R12" s="5">
        <v>3799.38</v>
      </c>
      <c r="S12" s="5">
        <f t="shared" si="6"/>
        <v>37993.800000000003</v>
      </c>
      <c r="T12" s="5"/>
      <c r="U12" s="5">
        <f t="shared" si="7"/>
        <v>0</v>
      </c>
      <c r="V12" s="5">
        <v>3940</v>
      </c>
      <c r="W12" s="5">
        <f t="shared" si="9"/>
        <v>39400</v>
      </c>
      <c r="X12" s="5">
        <v>3800</v>
      </c>
      <c r="Y12" s="5">
        <f t="shared" si="8"/>
        <v>38000</v>
      </c>
      <c r="Z12" s="7">
        <f>AVERAGE(N12,R12,X12)</f>
        <v>3605.646666666667</v>
      </c>
      <c r="AA12" s="7">
        <f t="shared" si="10"/>
        <v>36056.466666666667</v>
      </c>
      <c r="AB12" s="13"/>
    </row>
    <row r="13" spans="2:28" ht="95.25" thickBot="1" x14ac:dyDescent="0.3">
      <c r="B13" s="10">
        <v>8</v>
      </c>
      <c r="C13" s="20" t="s">
        <v>32</v>
      </c>
      <c r="D13" s="25">
        <v>3</v>
      </c>
      <c r="E13" s="26">
        <v>420575</v>
      </c>
      <c r="F13" s="7"/>
      <c r="G13" s="7">
        <f t="shared" si="0"/>
        <v>0</v>
      </c>
      <c r="H13" s="7"/>
      <c r="I13" s="7">
        <f t="shared" si="1"/>
        <v>0</v>
      </c>
      <c r="J13" s="7"/>
      <c r="K13" s="7">
        <f t="shared" si="2"/>
        <v>0</v>
      </c>
      <c r="L13" s="7"/>
      <c r="M13" s="7">
        <f t="shared" si="3"/>
        <v>0</v>
      </c>
      <c r="N13" s="9">
        <v>1499.55</v>
      </c>
      <c r="O13" s="7">
        <f t="shared" si="4"/>
        <v>4498.6499999999996</v>
      </c>
      <c r="P13" s="12">
        <v>1529</v>
      </c>
      <c r="Q13" s="5">
        <f t="shared" si="5"/>
        <v>4587</v>
      </c>
      <c r="R13" s="5">
        <v>2099</v>
      </c>
      <c r="S13" s="5">
        <f t="shared" si="6"/>
        <v>6297</v>
      </c>
      <c r="T13" s="5"/>
      <c r="U13" s="5">
        <f t="shared" si="7"/>
        <v>0</v>
      </c>
      <c r="V13" s="5">
        <v>2555</v>
      </c>
      <c r="W13" s="5">
        <f t="shared" si="9"/>
        <v>7665</v>
      </c>
      <c r="X13" s="5"/>
      <c r="Y13" s="5">
        <f t="shared" si="8"/>
        <v>0</v>
      </c>
      <c r="Z13" s="7">
        <f>AVERAGE(V13,R13)</f>
        <v>2327</v>
      </c>
      <c r="AA13" s="7">
        <f t="shared" si="10"/>
        <v>6981</v>
      </c>
      <c r="AB13" s="13"/>
    </row>
    <row r="14" spans="2:28" ht="63.75" thickBot="1" x14ac:dyDescent="0.3">
      <c r="B14" s="10">
        <v>9</v>
      </c>
      <c r="C14" s="20" t="s">
        <v>16</v>
      </c>
      <c r="D14" s="25">
        <v>7</v>
      </c>
      <c r="E14" s="26">
        <v>625431</v>
      </c>
      <c r="F14" s="7"/>
      <c r="G14" s="7">
        <f t="shared" si="0"/>
        <v>0</v>
      </c>
      <c r="H14" s="9"/>
      <c r="I14" s="7">
        <f t="shared" si="1"/>
        <v>0</v>
      </c>
      <c r="J14" s="7"/>
      <c r="K14" s="7">
        <f t="shared" si="2"/>
        <v>0</v>
      </c>
      <c r="L14" s="9"/>
      <c r="M14" s="7">
        <f t="shared" si="3"/>
        <v>0</v>
      </c>
      <c r="N14" s="7">
        <v>799</v>
      </c>
      <c r="O14" s="7">
        <f t="shared" si="4"/>
        <v>5593</v>
      </c>
      <c r="P14" s="5">
        <v>449</v>
      </c>
      <c r="Q14" s="5">
        <f t="shared" si="5"/>
        <v>3143</v>
      </c>
      <c r="R14" s="5">
        <v>500.7</v>
      </c>
      <c r="S14" s="5">
        <f t="shared" si="6"/>
        <v>3504.9</v>
      </c>
      <c r="T14" s="12">
        <v>659</v>
      </c>
      <c r="U14" s="5">
        <f t="shared" si="7"/>
        <v>4613</v>
      </c>
      <c r="V14" s="5">
        <v>780</v>
      </c>
      <c r="W14" s="5">
        <f t="shared" si="9"/>
        <v>5460</v>
      </c>
      <c r="X14" s="5">
        <v>490</v>
      </c>
      <c r="Y14" s="5">
        <f t="shared" si="8"/>
        <v>3430</v>
      </c>
      <c r="Z14" s="7">
        <f>AVERAGE(N14,R14,T14)</f>
        <v>652.9</v>
      </c>
      <c r="AA14" s="7">
        <f t="shared" si="10"/>
        <v>4570.3</v>
      </c>
      <c r="AB14" s="13"/>
    </row>
    <row r="15" spans="2:28" ht="63.75" thickBot="1" x14ac:dyDescent="0.3">
      <c r="B15" s="10">
        <v>10</v>
      </c>
      <c r="C15" s="20" t="s">
        <v>33</v>
      </c>
      <c r="D15" s="25">
        <v>12</v>
      </c>
      <c r="E15" s="26">
        <v>273186</v>
      </c>
      <c r="F15" s="7"/>
      <c r="G15" s="7">
        <f t="shared" si="0"/>
        <v>0</v>
      </c>
      <c r="H15" s="7"/>
      <c r="I15" s="7">
        <f t="shared" si="1"/>
        <v>0</v>
      </c>
      <c r="J15" s="7"/>
      <c r="K15" s="7">
        <f t="shared" si="2"/>
        <v>0</v>
      </c>
      <c r="L15" s="7"/>
      <c r="M15" s="7">
        <f t="shared" si="3"/>
        <v>0</v>
      </c>
      <c r="N15" s="7"/>
      <c r="O15" s="7">
        <f t="shared" si="4"/>
        <v>0</v>
      </c>
      <c r="P15" s="5">
        <v>450.9</v>
      </c>
      <c r="Q15" s="5">
        <f t="shared" si="5"/>
        <v>5410.7999999999993</v>
      </c>
      <c r="R15" s="5">
        <v>399</v>
      </c>
      <c r="S15" s="5">
        <f t="shared" si="6"/>
        <v>4788</v>
      </c>
      <c r="T15" s="5"/>
      <c r="U15" s="5">
        <f t="shared" si="7"/>
        <v>0</v>
      </c>
      <c r="V15" s="5">
        <v>297.5</v>
      </c>
      <c r="W15" s="5">
        <f t="shared" si="9"/>
        <v>3570</v>
      </c>
      <c r="X15" s="5"/>
      <c r="Y15" s="5">
        <f t="shared" si="8"/>
        <v>0</v>
      </c>
      <c r="Z15" s="7">
        <f>AVERAGE(P15,R15)</f>
        <v>424.95</v>
      </c>
      <c r="AA15" s="7">
        <f t="shared" si="10"/>
        <v>5099.3999999999996</v>
      </c>
      <c r="AB15" s="13"/>
    </row>
    <row r="16" spans="2:28" ht="63.75" thickBot="1" x14ac:dyDescent="0.3">
      <c r="B16" s="10">
        <v>11</v>
      </c>
      <c r="C16" s="20" t="s">
        <v>17</v>
      </c>
      <c r="D16" s="25">
        <v>7</v>
      </c>
      <c r="E16" s="26">
        <v>473582</v>
      </c>
      <c r="F16" s="7">
        <v>571.21</v>
      </c>
      <c r="G16" s="7">
        <f t="shared" si="0"/>
        <v>3998.4700000000003</v>
      </c>
      <c r="H16" s="7">
        <v>503.7</v>
      </c>
      <c r="I16" s="7">
        <f t="shared" si="1"/>
        <v>3525.9</v>
      </c>
      <c r="J16" s="7">
        <v>1428.91</v>
      </c>
      <c r="K16" s="7">
        <f t="shared" si="2"/>
        <v>10002.370000000001</v>
      </c>
      <c r="L16" s="7">
        <v>1136.3599999999999</v>
      </c>
      <c r="M16" s="7">
        <f t="shared" si="3"/>
        <v>7954.5199999999995</v>
      </c>
      <c r="N16" s="7">
        <v>660.44</v>
      </c>
      <c r="O16" s="7">
        <f t="shared" si="4"/>
        <v>4623.08</v>
      </c>
      <c r="P16" s="5">
        <v>900</v>
      </c>
      <c r="Q16" s="5">
        <f t="shared" si="5"/>
        <v>6300</v>
      </c>
      <c r="R16" s="5">
        <v>1089</v>
      </c>
      <c r="S16" s="5">
        <f t="shared" si="6"/>
        <v>7623</v>
      </c>
      <c r="T16" s="5">
        <v>905.16</v>
      </c>
      <c r="U16" s="5">
        <f t="shared" si="7"/>
        <v>6336.12</v>
      </c>
      <c r="V16" s="5">
        <v>1200</v>
      </c>
      <c r="W16" s="5">
        <f t="shared" si="9"/>
        <v>8400</v>
      </c>
      <c r="X16" s="5">
        <v>650</v>
      </c>
      <c r="Y16" s="5">
        <f t="shared" si="8"/>
        <v>4550</v>
      </c>
      <c r="Z16" s="7">
        <f>AVERAGE(R16,J16,L16)</f>
        <v>1218.0899999999999</v>
      </c>
      <c r="AA16" s="7">
        <f t="shared" si="10"/>
        <v>8526.6299999999992</v>
      </c>
      <c r="AB16" s="13"/>
    </row>
    <row r="17" spans="2:28" ht="78" customHeight="1" thickBot="1" x14ac:dyDescent="0.3">
      <c r="B17" s="10">
        <v>12</v>
      </c>
      <c r="C17" s="20" t="s">
        <v>18</v>
      </c>
      <c r="D17" s="25">
        <v>30</v>
      </c>
      <c r="E17" s="26">
        <v>377815</v>
      </c>
      <c r="F17" s="7"/>
      <c r="G17" s="7">
        <f t="shared" si="0"/>
        <v>0</v>
      </c>
      <c r="H17" s="7"/>
      <c r="I17" s="7">
        <f t="shared" si="1"/>
        <v>0</v>
      </c>
      <c r="J17" s="7"/>
      <c r="K17" s="7">
        <f t="shared" si="2"/>
        <v>0</v>
      </c>
      <c r="L17" s="7"/>
      <c r="M17" s="7">
        <f t="shared" si="3"/>
        <v>0</v>
      </c>
      <c r="N17" s="7"/>
      <c r="O17" s="7">
        <f t="shared" si="4"/>
        <v>0</v>
      </c>
      <c r="P17" s="12">
        <v>37.9</v>
      </c>
      <c r="Q17" s="5">
        <f t="shared" si="5"/>
        <v>1137</v>
      </c>
      <c r="R17" s="12">
        <v>31.5</v>
      </c>
      <c r="S17" s="5">
        <f t="shared" si="6"/>
        <v>945</v>
      </c>
      <c r="T17" s="5"/>
      <c r="U17" s="5">
        <f t="shared" si="7"/>
        <v>0</v>
      </c>
      <c r="V17" s="5">
        <v>120</v>
      </c>
      <c r="W17" s="5">
        <f t="shared" si="9"/>
        <v>3600</v>
      </c>
      <c r="X17" s="5">
        <v>45</v>
      </c>
      <c r="Y17" s="5">
        <f t="shared" si="8"/>
        <v>1350</v>
      </c>
      <c r="Z17" s="7">
        <f>AVERAGE(V17,X17)</f>
        <v>82.5</v>
      </c>
      <c r="AA17" s="7">
        <f t="shared" si="10"/>
        <v>2475</v>
      </c>
      <c r="AB17" s="13"/>
    </row>
    <row r="18" spans="2:28" ht="79.5" thickBot="1" x14ac:dyDescent="0.3">
      <c r="B18" s="10">
        <v>13</v>
      </c>
      <c r="C18" s="20" t="s">
        <v>19</v>
      </c>
      <c r="D18" s="25">
        <v>7</v>
      </c>
      <c r="E18" s="26">
        <v>252831</v>
      </c>
      <c r="F18" s="7"/>
      <c r="G18" s="7">
        <f t="shared" si="0"/>
        <v>0</v>
      </c>
      <c r="H18" s="7"/>
      <c r="I18" s="7">
        <f t="shared" si="1"/>
        <v>0</v>
      </c>
      <c r="J18" s="7"/>
      <c r="K18" s="7">
        <f t="shared" si="2"/>
        <v>0</v>
      </c>
      <c r="L18" s="7"/>
      <c r="M18" s="7">
        <f t="shared" si="3"/>
        <v>0</v>
      </c>
      <c r="N18" s="7"/>
      <c r="O18" s="7">
        <f t="shared" si="4"/>
        <v>0</v>
      </c>
      <c r="P18" s="5">
        <v>6999</v>
      </c>
      <c r="Q18" s="5">
        <f t="shared" si="5"/>
        <v>48993</v>
      </c>
      <c r="R18" s="5"/>
      <c r="S18" s="5">
        <f t="shared" si="6"/>
        <v>0</v>
      </c>
      <c r="T18" s="5"/>
      <c r="U18" s="5">
        <f t="shared" si="7"/>
        <v>0</v>
      </c>
      <c r="V18" s="5">
        <v>17700</v>
      </c>
      <c r="W18" s="5">
        <f t="shared" si="9"/>
        <v>123900</v>
      </c>
      <c r="X18" s="5">
        <v>16100</v>
      </c>
      <c r="Y18" s="5">
        <f t="shared" si="8"/>
        <v>112700</v>
      </c>
      <c r="Z18" s="7">
        <f>AVERAGE(X18,P18,V18)</f>
        <v>13599.666666666666</v>
      </c>
      <c r="AA18" s="7">
        <f t="shared" si="10"/>
        <v>95197.666666666657</v>
      </c>
      <c r="AB18" s="13"/>
    </row>
    <row r="19" spans="2:28" ht="93.75" customHeight="1" thickBot="1" x14ac:dyDescent="0.3">
      <c r="B19" s="10">
        <v>14</v>
      </c>
      <c r="C19" s="20" t="s">
        <v>20</v>
      </c>
      <c r="D19" s="25">
        <v>4</v>
      </c>
      <c r="E19" s="26">
        <v>624348</v>
      </c>
      <c r="F19" s="7"/>
      <c r="G19" s="7">
        <f t="shared" si="0"/>
        <v>0</v>
      </c>
      <c r="H19" s="7"/>
      <c r="I19" s="7">
        <f t="shared" si="1"/>
        <v>0</v>
      </c>
      <c r="J19" s="7"/>
      <c r="K19" s="7">
        <f t="shared" si="2"/>
        <v>0</v>
      </c>
      <c r="L19" s="7"/>
      <c r="M19" s="7">
        <f t="shared" si="3"/>
        <v>0</v>
      </c>
      <c r="N19" s="7"/>
      <c r="O19" s="7">
        <f t="shared" si="4"/>
        <v>0</v>
      </c>
      <c r="P19" s="5">
        <v>6231.7</v>
      </c>
      <c r="Q19" s="5">
        <f t="shared" si="5"/>
        <v>24926.799999999999</v>
      </c>
      <c r="R19" s="5"/>
      <c r="S19" s="5">
        <f t="shared" si="6"/>
        <v>0</v>
      </c>
      <c r="T19" s="5"/>
      <c r="U19" s="5">
        <f t="shared" si="7"/>
        <v>0</v>
      </c>
      <c r="V19" s="5">
        <v>3500</v>
      </c>
      <c r="W19" s="5">
        <f t="shared" si="9"/>
        <v>14000</v>
      </c>
      <c r="X19" s="5"/>
      <c r="Y19" s="5">
        <f t="shared" si="8"/>
        <v>0</v>
      </c>
      <c r="Z19" s="7">
        <f>AVERAGE(P19)</f>
        <v>6231.7</v>
      </c>
      <c r="AA19" s="7">
        <f t="shared" si="10"/>
        <v>24926.799999999999</v>
      </c>
    </row>
    <row r="20" spans="2:28" ht="63" customHeight="1" thickBot="1" x14ac:dyDescent="0.3">
      <c r="B20" s="10">
        <v>15</v>
      </c>
      <c r="C20" s="20" t="s">
        <v>23</v>
      </c>
      <c r="D20" s="27">
        <v>4</v>
      </c>
      <c r="E20" s="28">
        <v>624348</v>
      </c>
      <c r="F20" s="15">
        <v>21050</v>
      </c>
      <c r="G20" s="15"/>
      <c r="H20" s="15">
        <v>18062.91</v>
      </c>
      <c r="I20" s="15"/>
      <c r="J20" s="15">
        <v>20844.27</v>
      </c>
      <c r="K20" s="15"/>
      <c r="L20" s="15">
        <v>18175.46</v>
      </c>
      <c r="M20" s="15"/>
      <c r="N20" s="15"/>
      <c r="O20" s="15"/>
      <c r="P20" s="15">
        <v>20926.8</v>
      </c>
      <c r="Q20" s="15">
        <f t="shared" si="5"/>
        <v>83707.199999999997</v>
      </c>
      <c r="R20" s="15">
        <v>24990</v>
      </c>
      <c r="S20" s="15">
        <f>R20*4</f>
        <v>99960</v>
      </c>
      <c r="T20" s="15">
        <v>17099.099999999999</v>
      </c>
      <c r="U20" s="15">
        <f>T20*4</f>
        <v>68396.399999999994</v>
      </c>
      <c r="V20" s="15">
        <v>28600</v>
      </c>
      <c r="W20" s="5">
        <f t="shared" si="9"/>
        <v>114400</v>
      </c>
      <c r="X20" s="14"/>
      <c r="Y20" s="14"/>
      <c r="Z20" s="7">
        <f>AVERAGE(J20,F20,P20,R20)</f>
        <v>21952.767500000002</v>
      </c>
      <c r="AA20" s="7">
        <f>Z20*D20</f>
        <v>87811.07</v>
      </c>
    </row>
    <row r="21" spans="2:28" ht="45" customHeight="1" x14ac:dyDescent="0.25">
      <c r="B21" s="10">
        <v>16</v>
      </c>
      <c r="C21" s="20" t="s">
        <v>31</v>
      </c>
      <c r="D21" s="27">
        <v>10</v>
      </c>
      <c r="E21" s="28"/>
      <c r="F21" s="15"/>
      <c r="G21" s="15"/>
      <c r="H21" s="15"/>
      <c r="I21" s="15"/>
      <c r="J21" s="15"/>
      <c r="K21" s="15"/>
      <c r="L21" s="15"/>
      <c r="M21" s="15"/>
      <c r="N21" s="15"/>
      <c r="O21" s="15"/>
      <c r="P21" s="15">
        <v>156.38999999999999</v>
      </c>
      <c r="Q21" s="15"/>
      <c r="R21" s="15">
        <v>249.9</v>
      </c>
      <c r="S21" s="15"/>
      <c r="T21" s="15">
        <v>183.27</v>
      </c>
      <c r="U21" s="15"/>
      <c r="V21" s="15"/>
      <c r="W21" s="17"/>
      <c r="X21" s="14"/>
      <c r="Y21" s="16"/>
      <c r="Z21" s="18">
        <f>AVERAGE(P21,R21,T21)</f>
        <v>196.51999999999998</v>
      </c>
      <c r="AA21" s="18">
        <f>Z21*D21</f>
        <v>1965.1999999999998</v>
      </c>
    </row>
    <row r="22" spans="2:28" ht="18.75" customHeight="1" x14ac:dyDescent="0.25">
      <c r="B22" s="34" t="s">
        <v>8</v>
      </c>
      <c r="C22" s="34"/>
      <c r="D22" s="34"/>
      <c r="E22" s="34"/>
      <c r="F22" s="34"/>
      <c r="G22" s="34"/>
      <c r="H22" s="34"/>
      <c r="I22" s="34"/>
      <c r="J22" s="34"/>
      <c r="K22" s="34"/>
      <c r="L22" s="34"/>
      <c r="M22" s="34"/>
      <c r="N22" s="34"/>
      <c r="O22" s="34"/>
      <c r="P22" s="34"/>
      <c r="Q22" s="34"/>
      <c r="R22" s="34"/>
      <c r="S22" s="34"/>
      <c r="T22" s="34"/>
      <c r="U22" s="34"/>
      <c r="V22" s="34"/>
      <c r="W22" s="34"/>
      <c r="X22" s="34"/>
      <c r="Y22" s="34"/>
      <c r="Z22" s="30">
        <f>SUM(AA6:AA21)</f>
        <v>369408.71333333332</v>
      </c>
      <c r="AA22" s="31"/>
    </row>
    <row r="23" spans="2:28" ht="18.75" customHeight="1" x14ac:dyDescent="0.25">
      <c r="B23" s="34"/>
      <c r="C23" s="34"/>
      <c r="D23" s="34"/>
      <c r="E23" s="34"/>
      <c r="F23" s="34"/>
      <c r="G23" s="34"/>
      <c r="H23" s="34"/>
      <c r="I23" s="34"/>
      <c r="J23" s="34"/>
      <c r="K23" s="34"/>
      <c r="L23" s="34"/>
      <c r="M23" s="34"/>
      <c r="N23" s="34"/>
      <c r="O23" s="34"/>
      <c r="P23" s="34"/>
      <c r="Q23" s="34"/>
      <c r="R23" s="34"/>
      <c r="S23" s="34"/>
      <c r="T23" s="34"/>
      <c r="U23" s="34"/>
      <c r="V23" s="34"/>
      <c r="W23" s="34"/>
      <c r="X23" s="34"/>
      <c r="Y23" s="34"/>
      <c r="Z23" s="32"/>
      <c r="AA23" s="33"/>
    </row>
    <row r="24" spans="2:28" x14ac:dyDescent="0.3">
      <c r="C24" s="1"/>
      <c r="E24" s="22"/>
    </row>
    <row r="25" spans="2:28" x14ac:dyDescent="0.3">
      <c r="C25" s="11"/>
      <c r="E25" s="22"/>
    </row>
    <row r="26" spans="2:28" x14ac:dyDescent="0.3">
      <c r="C26" s="1"/>
      <c r="E26" s="22"/>
    </row>
    <row r="27" spans="2:28" x14ac:dyDescent="0.3">
      <c r="C27" s="1"/>
      <c r="E27" s="22"/>
    </row>
    <row r="28" spans="2:28" x14ac:dyDescent="0.3">
      <c r="C28" s="2"/>
      <c r="E28" s="22"/>
    </row>
    <row r="29" spans="2:28" x14ac:dyDescent="0.3">
      <c r="C29" s="2"/>
      <c r="E29" s="22"/>
    </row>
    <row r="30" spans="2:28" x14ac:dyDescent="0.3">
      <c r="C30" s="2"/>
      <c r="E30" s="22"/>
    </row>
    <row r="31" spans="2:28" x14ac:dyDescent="0.3">
      <c r="C31" s="2"/>
      <c r="E31" s="22"/>
    </row>
    <row r="32" spans="2:28" x14ac:dyDescent="0.3">
      <c r="C32" s="2"/>
      <c r="E32" s="22"/>
    </row>
    <row r="33" spans="3:5" x14ac:dyDescent="0.3">
      <c r="C33" s="2"/>
      <c r="E33" s="22"/>
    </row>
    <row r="34" spans="3:5" x14ac:dyDescent="0.3">
      <c r="C34" s="2"/>
      <c r="E34" s="22"/>
    </row>
    <row r="35" spans="3:5" x14ac:dyDescent="0.3">
      <c r="C35" s="2"/>
      <c r="E35" s="22"/>
    </row>
    <row r="36" spans="3:5" ht="27.75" customHeight="1" x14ac:dyDescent="0.3">
      <c r="C36" s="11"/>
      <c r="E36" s="22"/>
    </row>
    <row r="37" spans="3:5" x14ac:dyDescent="0.3">
      <c r="C37" s="2"/>
      <c r="E37" s="22"/>
    </row>
    <row r="38" spans="3:5" x14ac:dyDescent="0.3">
      <c r="C38" s="2"/>
      <c r="E38" s="22"/>
    </row>
    <row r="39" spans="3:5" x14ac:dyDescent="0.3">
      <c r="C39" s="2"/>
      <c r="E39" s="22"/>
    </row>
    <row r="40" spans="3:5" x14ac:dyDescent="0.3">
      <c r="C40" s="2"/>
      <c r="E40" s="22"/>
    </row>
    <row r="41" spans="3:5" x14ac:dyDescent="0.3">
      <c r="E41" s="22"/>
    </row>
    <row r="42" spans="3:5" x14ac:dyDescent="0.3">
      <c r="E42" s="22"/>
    </row>
    <row r="43" spans="3:5" x14ac:dyDescent="0.3">
      <c r="E43" s="22"/>
    </row>
    <row r="44" spans="3:5" x14ac:dyDescent="0.3">
      <c r="E44" s="22"/>
    </row>
    <row r="45" spans="3:5" x14ac:dyDescent="0.3">
      <c r="E45" s="22"/>
    </row>
    <row r="46" spans="3:5" x14ac:dyDescent="0.3">
      <c r="E46" s="22"/>
    </row>
    <row r="47" spans="3:5" x14ac:dyDescent="0.3">
      <c r="E47" s="22"/>
    </row>
    <row r="48" spans="3:5" x14ac:dyDescent="0.3">
      <c r="E48" s="22"/>
    </row>
    <row r="49" spans="5:5" x14ac:dyDescent="0.3">
      <c r="E49" s="22"/>
    </row>
    <row r="50" spans="5:5" x14ac:dyDescent="0.3">
      <c r="E50" s="22"/>
    </row>
    <row r="51" spans="5:5" x14ac:dyDescent="0.3">
      <c r="E51" s="22"/>
    </row>
    <row r="52" spans="5:5" x14ac:dyDescent="0.3">
      <c r="E52" s="22"/>
    </row>
    <row r="53" spans="5:5" x14ac:dyDescent="0.3">
      <c r="E53" s="22"/>
    </row>
    <row r="54" spans="5:5" x14ac:dyDescent="0.3">
      <c r="E54" s="22"/>
    </row>
    <row r="55" spans="5:5" x14ac:dyDescent="0.3">
      <c r="E55" s="22"/>
    </row>
    <row r="56" spans="5:5" x14ac:dyDescent="0.3">
      <c r="E56" s="22"/>
    </row>
    <row r="57" spans="5:5" x14ac:dyDescent="0.3">
      <c r="E57" s="22"/>
    </row>
    <row r="58" spans="5:5" x14ac:dyDescent="0.3">
      <c r="E58" s="22"/>
    </row>
    <row r="59" spans="5:5" x14ac:dyDescent="0.3">
      <c r="E59" s="22"/>
    </row>
    <row r="60" spans="5:5" x14ac:dyDescent="0.3">
      <c r="E60" s="22"/>
    </row>
    <row r="61" spans="5:5" x14ac:dyDescent="0.3">
      <c r="E61" s="22"/>
    </row>
    <row r="62" spans="5:5" x14ac:dyDescent="0.3">
      <c r="E62" s="22"/>
    </row>
    <row r="63" spans="5:5" x14ac:dyDescent="0.3">
      <c r="E63" s="22"/>
    </row>
    <row r="64" spans="5:5" x14ac:dyDescent="0.3">
      <c r="E64" s="22"/>
    </row>
    <row r="65" spans="5:5" x14ac:dyDescent="0.3">
      <c r="E65" s="22"/>
    </row>
    <row r="66" spans="5:5" x14ac:dyDescent="0.3">
      <c r="E66" s="22"/>
    </row>
    <row r="67" spans="5:5" x14ac:dyDescent="0.3">
      <c r="E67" s="22"/>
    </row>
    <row r="68" spans="5:5" x14ac:dyDescent="0.3">
      <c r="E68" s="22"/>
    </row>
    <row r="69" spans="5:5" x14ac:dyDescent="0.3">
      <c r="E69" s="22"/>
    </row>
    <row r="70" spans="5:5" x14ac:dyDescent="0.3">
      <c r="E70" s="22"/>
    </row>
    <row r="71" spans="5:5" x14ac:dyDescent="0.3">
      <c r="E71" s="22"/>
    </row>
    <row r="72" spans="5:5" x14ac:dyDescent="0.3">
      <c r="E72" s="22"/>
    </row>
    <row r="73" spans="5:5" x14ac:dyDescent="0.3">
      <c r="E73" s="22"/>
    </row>
    <row r="74" spans="5:5" x14ac:dyDescent="0.3">
      <c r="E74" s="22"/>
    </row>
    <row r="75" spans="5:5" x14ac:dyDescent="0.3">
      <c r="E75" s="22"/>
    </row>
    <row r="76" spans="5:5" x14ac:dyDescent="0.3">
      <c r="E76" s="22"/>
    </row>
    <row r="77" spans="5:5" x14ac:dyDescent="0.3">
      <c r="E77" s="22"/>
    </row>
    <row r="78" spans="5:5" x14ac:dyDescent="0.3">
      <c r="E78" s="22"/>
    </row>
    <row r="79" spans="5:5" x14ac:dyDescent="0.3">
      <c r="E79" s="22"/>
    </row>
    <row r="80" spans="5:5" x14ac:dyDescent="0.3">
      <c r="E80" s="22"/>
    </row>
    <row r="81" spans="5:5" x14ac:dyDescent="0.3">
      <c r="E81" s="22"/>
    </row>
    <row r="82" spans="5:5" x14ac:dyDescent="0.3">
      <c r="E82" s="22"/>
    </row>
    <row r="83" spans="5:5" x14ac:dyDescent="0.3">
      <c r="E83" s="22"/>
    </row>
    <row r="84" spans="5:5" x14ac:dyDescent="0.3">
      <c r="E84" s="22"/>
    </row>
    <row r="85" spans="5:5" x14ac:dyDescent="0.3">
      <c r="E85" s="22"/>
    </row>
    <row r="86" spans="5:5" x14ac:dyDescent="0.3">
      <c r="E86" s="22"/>
    </row>
    <row r="87" spans="5:5" x14ac:dyDescent="0.3">
      <c r="E87" s="22"/>
    </row>
    <row r="88" spans="5:5" x14ac:dyDescent="0.3">
      <c r="E88" s="22"/>
    </row>
    <row r="89" spans="5:5" x14ac:dyDescent="0.3">
      <c r="E89" s="22"/>
    </row>
    <row r="90" spans="5:5" x14ac:dyDescent="0.3">
      <c r="E90" s="22"/>
    </row>
    <row r="91" spans="5:5" x14ac:dyDescent="0.3">
      <c r="E91" s="22"/>
    </row>
    <row r="92" spans="5:5" x14ac:dyDescent="0.3">
      <c r="E92" s="22"/>
    </row>
    <row r="93" spans="5:5" x14ac:dyDescent="0.3">
      <c r="E93" s="22"/>
    </row>
    <row r="94" spans="5:5" x14ac:dyDescent="0.3">
      <c r="E94" s="22"/>
    </row>
    <row r="95" spans="5:5" x14ac:dyDescent="0.3">
      <c r="E95" s="22"/>
    </row>
    <row r="96" spans="5:5" x14ac:dyDescent="0.3">
      <c r="E96" s="22"/>
    </row>
    <row r="97" spans="5:5" x14ac:dyDescent="0.3">
      <c r="E97" s="22"/>
    </row>
    <row r="98" spans="5:5" x14ac:dyDescent="0.3">
      <c r="E98" s="22"/>
    </row>
    <row r="99" spans="5:5" x14ac:dyDescent="0.3">
      <c r="E99" s="22"/>
    </row>
    <row r="100" spans="5:5" x14ac:dyDescent="0.3">
      <c r="E100" s="22"/>
    </row>
    <row r="101" spans="5:5" x14ac:dyDescent="0.3">
      <c r="E101" s="22"/>
    </row>
    <row r="102" spans="5:5" x14ac:dyDescent="0.3">
      <c r="E102" s="22"/>
    </row>
    <row r="103" spans="5:5" x14ac:dyDescent="0.3">
      <c r="E103" s="22"/>
    </row>
    <row r="104" spans="5:5" x14ac:dyDescent="0.3">
      <c r="E104" s="22"/>
    </row>
    <row r="105" spans="5:5" x14ac:dyDescent="0.3">
      <c r="E105" s="22"/>
    </row>
    <row r="106" spans="5:5" x14ac:dyDescent="0.3">
      <c r="E106" s="22"/>
    </row>
    <row r="107" spans="5:5" x14ac:dyDescent="0.3">
      <c r="E107" s="22"/>
    </row>
    <row r="108" spans="5:5" x14ac:dyDescent="0.3">
      <c r="E108" s="22"/>
    </row>
    <row r="109" spans="5:5" x14ac:dyDescent="0.3">
      <c r="E109" s="22"/>
    </row>
    <row r="110" spans="5:5" x14ac:dyDescent="0.3">
      <c r="E110" s="22"/>
    </row>
    <row r="111" spans="5:5" x14ac:dyDescent="0.3">
      <c r="E111" s="22"/>
    </row>
    <row r="112" spans="5:5" x14ac:dyDescent="0.3">
      <c r="E112" s="22"/>
    </row>
    <row r="113" spans="5:5" x14ac:dyDescent="0.3">
      <c r="E113" s="22"/>
    </row>
    <row r="114" spans="5:5" x14ac:dyDescent="0.3">
      <c r="E114" s="22"/>
    </row>
    <row r="115" spans="5:5" x14ac:dyDescent="0.3">
      <c r="E115" s="22"/>
    </row>
    <row r="116" spans="5:5" x14ac:dyDescent="0.3">
      <c r="E116" s="22"/>
    </row>
    <row r="117" spans="5:5" x14ac:dyDescent="0.3">
      <c r="E117" s="22"/>
    </row>
    <row r="118" spans="5:5" x14ac:dyDescent="0.3">
      <c r="E118" s="22"/>
    </row>
    <row r="119" spans="5:5" x14ac:dyDescent="0.3">
      <c r="E119" s="22"/>
    </row>
    <row r="120" spans="5:5" x14ac:dyDescent="0.3">
      <c r="E120" s="22"/>
    </row>
    <row r="121" spans="5:5" x14ac:dyDescent="0.3">
      <c r="E121" s="22"/>
    </row>
    <row r="122" spans="5:5" x14ac:dyDescent="0.3">
      <c r="E122" s="22"/>
    </row>
    <row r="123" spans="5:5" x14ac:dyDescent="0.3">
      <c r="E123" s="22"/>
    </row>
    <row r="124" spans="5:5" x14ac:dyDescent="0.3">
      <c r="E124" s="22"/>
    </row>
    <row r="125" spans="5:5" x14ac:dyDescent="0.3">
      <c r="E125" s="22"/>
    </row>
    <row r="126" spans="5:5" x14ac:dyDescent="0.3">
      <c r="E126" s="22"/>
    </row>
    <row r="127" spans="5:5" x14ac:dyDescent="0.3">
      <c r="E127" s="22"/>
    </row>
    <row r="128" spans="5:5" x14ac:dyDescent="0.3">
      <c r="E128" s="22"/>
    </row>
    <row r="129" spans="5:5" x14ac:dyDescent="0.3">
      <c r="E129" s="22"/>
    </row>
    <row r="130" spans="5:5" x14ac:dyDescent="0.3">
      <c r="E130" s="22"/>
    </row>
    <row r="131" spans="5:5" x14ac:dyDescent="0.3">
      <c r="E131" s="22"/>
    </row>
    <row r="132" spans="5:5" x14ac:dyDescent="0.3">
      <c r="E132" s="22"/>
    </row>
    <row r="133" spans="5:5" x14ac:dyDescent="0.3">
      <c r="E133" s="22"/>
    </row>
    <row r="134" spans="5:5" x14ac:dyDescent="0.3">
      <c r="E134" s="22"/>
    </row>
    <row r="135" spans="5:5" x14ac:dyDescent="0.3">
      <c r="E135" s="22"/>
    </row>
    <row r="136" spans="5:5" x14ac:dyDescent="0.3">
      <c r="E136" s="22"/>
    </row>
    <row r="137" spans="5:5" x14ac:dyDescent="0.3">
      <c r="E137" s="22"/>
    </row>
    <row r="138" spans="5:5" x14ac:dyDescent="0.3">
      <c r="E138" s="22"/>
    </row>
    <row r="139" spans="5:5" x14ac:dyDescent="0.3">
      <c r="E139" s="22"/>
    </row>
    <row r="140" spans="5:5" x14ac:dyDescent="0.3">
      <c r="E140" s="22"/>
    </row>
    <row r="141" spans="5:5" x14ac:dyDescent="0.3">
      <c r="E141" s="22"/>
    </row>
    <row r="142" spans="5:5" x14ac:dyDescent="0.3">
      <c r="E142" s="22"/>
    </row>
    <row r="143" spans="5:5" x14ac:dyDescent="0.3">
      <c r="E143" s="22"/>
    </row>
    <row r="144" spans="5:5" x14ac:dyDescent="0.3">
      <c r="E144" s="22"/>
    </row>
    <row r="145" spans="5:5" x14ac:dyDescent="0.3">
      <c r="E145" s="22"/>
    </row>
    <row r="146" spans="5:5" x14ac:dyDescent="0.3">
      <c r="E146" s="22"/>
    </row>
    <row r="147" spans="5:5" x14ac:dyDescent="0.3">
      <c r="E147" s="22"/>
    </row>
    <row r="148" spans="5:5" x14ac:dyDescent="0.3">
      <c r="E148" s="22"/>
    </row>
    <row r="149" spans="5:5" x14ac:dyDescent="0.3">
      <c r="E149" s="22"/>
    </row>
    <row r="150" spans="5:5" x14ac:dyDescent="0.3">
      <c r="E150" s="22"/>
    </row>
    <row r="151" spans="5:5" x14ac:dyDescent="0.3">
      <c r="E151" s="22"/>
    </row>
    <row r="152" spans="5:5" x14ac:dyDescent="0.3">
      <c r="E152" s="22"/>
    </row>
    <row r="153" spans="5:5" x14ac:dyDescent="0.3">
      <c r="E153" s="22"/>
    </row>
    <row r="154" spans="5:5" x14ac:dyDescent="0.3">
      <c r="E154" s="22"/>
    </row>
    <row r="155" spans="5:5" x14ac:dyDescent="0.3">
      <c r="E155" s="22"/>
    </row>
    <row r="156" spans="5:5" x14ac:dyDescent="0.3">
      <c r="E156" s="22"/>
    </row>
    <row r="157" spans="5:5" x14ac:dyDescent="0.3">
      <c r="E157" s="22"/>
    </row>
    <row r="158" spans="5:5" x14ac:dyDescent="0.3">
      <c r="E158" s="22"/>
    </row>
    <row r="159" spans="5:5" x14ac:dyDescent="0.3">
      <c r="E159" s="22"/>
    </row>
    <row r="160" spans="5:5" x14ac:dyDescent="0.3">
      <c r="E160" s="22"/>
    </row>
    <row r="161" spans="5:5" x14ac:dyDescent="0.3">
      <c r="E161" s="22"/>
    </row>
    <row r="162" spans="5:5" x14ac:dyDescent="0.3">
      <c r="E162" s="22"/>
    </row>
    <row r="163" spans="5:5" x14ac:dyDescent="0.3">
      <c r="E163" s="22"/>
    </row>
    <row r="164" spans="5:5" x14ac:dyDescent="0.3">
      <c r="E164" s="22"/>
    </row>
    <row r="165" spans="5:5" x14ac:dyDescent="0.3">
      <c r="E165" s="22"/>
    </row>
    <row r="166" spans="5:5" x14ac:dyDescent="0.3">
      <c r="E166" s="22"/>
    </row>
    <row r="167" spans="5:5" x14ac:dyDescent="0.3">
      <c r="E167" s="22"/>
    </row>
    <row r="168" spans="5:5" x14ac:dyDescent="0.3">
      <c r="E168" s="22"/>
    </row>
    <row r="169" spans="5:5" x14ac:dyDescent="0.3">
      <c r="E169" s="22"/>
    </row>
    <row r="170" spans="5:5" x14ac:dyDescent="0.3">
      <c r="E170" s="22"/>
    </row>
    <row r="171" spans="5:5" x14ac:dyDescent="0.3">
      <c r="E171" s="22"/>
    </row>
    <row r="172" spans="5:5" x14ac:dyDescent="0.3">
      <c r="E172" s="22"/>
    </row>
    <row r="173" spans="5:5" x14ac:dyDescent="0.3">
      <c r="E173" s="22"/>
    </row>
    <row r="174" spans="5:5" x14ac:dyDescent="0.3">
      <c r="E174" s="22"/>
    </row>
    <row r="175" spans="5:5" x14ac:dyDescent="0.3">
      <c r="E175" s="22"/>
    </row>
    <row r="176" spans="5:5" x14ac:dyDescent="0.3">
      <c r="E176" s="22"/>
    </row>
    <row r="177" spans="5:5" x14ac:dyDescent="0.3">
      <c r="E177" s="22"/>
    </row>
    <row r="178" spans="5:5" x14ac:dyDescent="0.3">
      <c r="E178" s="22"/>
    </row>
    <row r="179" spans="5:5" x14ac:dyDescent="0.3">
      <c r="E179" s="22"/>
    </row>
    <row r="180" spans="5:5" x14ac:dyDescent="0.3">
      <c r="E180" s="22"/>
    </row>
    <row r="181" spans="5:5" x14ac:dyDescent="0.3">
      <c r="E181" s="22"/>
    </row>
    <row r="182" spans="5:5" x14ac:dyDescent="0.3">
      <c r="E182" s="22"/>
    </row>
    <row r="183" spans="5:5" x14ac:dyDescent="0.3">
      <c r="E183" s="22"/>
    </row>
    <row r="184" spans="5:5" x14ac:dyDescent="0.3">
      <c r="E184" s="22"/>
    </row>
    <row r="185" spans="5:5" x14ac:dyDescent="0.3">
      <c r="E185" s="22"/>
    </row>
    <row r="186" spans="5:5" x14ac:dyDescent="0.3">
      <c r="E186" s="22"/>
    </row>
    <row r="187" spans="5:5" x14ac:dyDescent="0.3">
      <c r="E187" s="22"/>
    </row>
    <row r="188" spans="5:5" x14ac:dyDescent="0.3">
      <c r="E188" s="22"/>
    </row>
    <row r="189" spans="5:5" x14ac:dyDescent="0.3">
      <c r="E189" s="22"/>
    </row>
    <row r="190" spans="5:5" x14ac:dyDescent="0.3">
      <c r="E190" s="22"/>
    </row>
    <row r="191" spans="5:5" x14ac:dyDescent="0.3">
      <c r="E191" s="22"/>
    </row>
    <row r="192" spans="5:5" x14ac:dyDescent="0.3">
      <c r="E192" s="22"/>
    </row>
    <row r="193" spans="5:5" x14ac:dyDescent="0.3">
      <c r="E193" s="22"/>
    </row>
    <row r="194" spans="5:5" x14ac:dyDescent="0.3">
      <c r="E194" s="22"/>
    </row>
    <row r="195" spans="5:5" x14ac:dyDescent="0.3">
      <c r="E195" s="22"/>
    </row>
    <row r="196" spans="5:5" x14ac:dyDescent="0.3">
      <c r="E196" s="22"/>
    </row>
    <row r="197" spans="5:5" x14ac:dyDescent="0.3">
      <c r="E197" s="22"/>
    </row>
    <row r="198" spans="5:5" x14ac:dyDescent="0.3">
      <c r="E198" s="22"/>
    </row>
    <row r="199" spans="5:5" x14ac:dyDescent="0.3">
      <c r="E199" s="22"/>
    </row>
    <row r="200" spans="5:5" x14ac:dyDescent="0.3">
      <c r="E200" s="22"/>
    </row>
    <row r="201" spans="5:5" x14ac:dyDescent="0.3">
      <c r="E201" s="22"/>
    </row>
    <row r="202" spans="5:5" x14ac:dyDescent="0.3">
      <c r="E202" s="22"/>
    </row>
    <row r="203" spans="5:5" x14ac:dyDescent="0.3">
      <c r="E203" s="22"/>
    </row>
    <row r="204" spans="5:5" x14ac:dyDescent="0.3">
      <c r="E204" s="22"/>
    </row>
    <row r="205" spans="5:5" x14ac:dyDescent="0.3">
      <c r="E205" s="22"/>
    </row>
    <row r="206" spans="5:5" x14ac:dyDescent="0.3">
      <c r="E206" s="22"/>
    </row>
    <row r="207" spans="5:5" x14ac:dyDescent="0.3">
      <c r="E207" s="22"/>
    </row>
    <row r="208" spans="5:5" x14ac:dyDescent="0.3">
      <c r="E208" s="22"/>
    </row>
    <row r="209" spans="5:5" x14ac:dyDescent="0.3">
      <c r="E209" s="22"/>
    </row>
    <row r="210" spans="5:5" x14ac:dyDescent="0.3">
      <c r="E210" s="22"/>
    </row>
    <row r="211" spans="5:5" x14ac:dyDescent="0.3">
      <c r="E211" s="22"/>
    </row>
    <row r="212" spans="5:5" x14ac:dyDescent="0.3">
      <c r="E212" s="22"/>
    </row>
    <row r="213" spans="5:5" x14ac:dyDescent="0.3">
      <c r="E213" s="22"/>
    </row>
    <row r="214" spans="5:5" x14ac:dyDescent="0.3">
      <c r="E214" s="22"/>
    </row>
    <row r="215" spans="5:5" x14ac:dyDescent="0.3">
      <c r="E215" s="22"/>
    </row>
    <row r="216" spans="5:5" x14ac:dyDescent="0.3">
      <c r="E216" s="22"/>
    </row>
    <row r="217" spans="5:5" x14ac:dyDescent="0.3">
      <c r="E217" s="22"/>
    </row>
    <row r="218" spans="5:5" x14ac:dyDescent="0.3">
      <c r="E218" s="22"/>
    </row>
    <row r="219" spans="5:5" x14ac:dyDescent="0.3">
      <c r="E219" s="22"/>
    </row>
    <row r="220" spans="5:5" x14ac:dyDescent="0.3">
      <c r="E220" s="22"/>
    </row>
    <row r="221" spans="5:5" x14ac:dyDescent="0.3">
      <c r="E221" s="22"/>
    </row>
    <row r="222" spans="5:5" x14ac:dyDescent="0.3">
      <c r="E222" s="22"/>
    </row>
    <row r="223" spans="5:5" x14ac:dyDescent="0.3">
      <c r="E223" s="22"/>
    </row>
    <row r="224" spans="5:5" x14ac:dyDescent="0.3">
      <c r="E224" s="22"/>
    </row>
    <row r="225" spans="5:5" x14ac:dyDescent="0.3">
      <c r="E225" s="22"/>
    </row>
    <row r="226" spans="5:5" x14ac:dyDescent="0.3">
      <c r="E226" s="22"/>
    </row>
    <row r="227" spans="5:5" x14ac:dyDescent="0.3">
      <c r="E227" s="22"/>
    </row>
    <row r="228" spans="5:5" x14ac:dyDescent="0.3">
      <c r="E228" s="22"/>
    </row>
    <row r="229" spans="5:5" x14ac:dyDescent="0.3">
      <c r="E229" s="22"/>
    </row>
    <row r="230" spans="5:5" x14ac:dyDescent="0.3">
      <c r="E230" s="22"/>
    </row>
    <row r="231" spans="5:5" x14ac:dyDescent="0.3">
      <c r="E231" s="22"/>
    </row>
    <row r="232" spans="5:5" x14ac:dyDescent="0.3">
      <c r="E232" s="22"/>
    </row>
    <row r="233" spans="5:5" x14ac:dyDescent="0.3">
      <c r="E233" s="22"/>
    </row>
    <row r="234" spans="5:5" x14ac:dyDescent="0.3">
      <c r="E234" s="22"/>
    </row>
    <row r="235" spans="5:5" x14ac:dyDescent="0.3">
      <c r="E235" s="22"/>
    </row>
    <row r="236" spans="5:5" x14ac:dyDescent="0.3">
      <c r="E236" s="22"/>
    </row>
    <row r="237" spans="5:5" x14ac:dyDescent="0.3">
      <c r="E237" s="22"/>
    </row>
    <row r="238" spans="5:5" x14ac:dyDescent="0.3">
      <c r="E238" s="22"/>
    </row>
    <row r="239" spans="5:5" x14ac:dyDescent="0.3">
      <c r="E239" s="22"/>
    </row>
    <row r="240" spans="5:5" x14ac:dyDescent="0.3">
      <c r="E240" s="22"/>
    </row>
    <row r="241" spans="5:5" x14ac:dyDescent="0.3">
      <c r="E241" s="22"/>
    </row>
    <row r="242" spans="5:5" x14ac:dyDescent="0.3">
      <c r="E242" s="22"/>
    </row>
    <row r="243" spans="5:5" x14ac:dyDescent="0.3">
      <c r="E243" s="22"/>
    </row>
    <row r="244" spans="5:5" x14ac:dyDescent="0.3">
      <c r="E244" s="22"/>
    </row>
    <row r="245" spans="5:5" x14ac:dyDescent="0.3">
      <c r="E245" s="22"/>
    </row>
    <row r="246" spans="5:5" x14ac:dyDescent="0.3">
      <c r="E246" s="22"/>
    </row>
    <row r="247" spans="5:5" x14ac:dyDescent="0.3">
      <c r="E247" s="22"/>
    </row>
    <row r="248" spans="5:5" x14ac:dyDescent="0.3">
      <c r="E248" s="22"/>
    </row>
    <row r="249" spans="5:5" x14ac:dyDescent="0.3">
      <c r="E249" s="22"/>
    </row>
    <row r="250" spans="5:5" x14ac:dyDescent="0.3">
      <c r="E250" s="22"/>
    </row>
    <row r="251" spans="5:5" x14ac:dyDescent="0.3">
      <c r="E251" s="22"/>
    </row>
    <row r="252" spans="5:5" x14ac:dyDescent="0.3">
      <c r="E252" s="22"/>
    </row>
    <row r="253" spans="5:5" x14ac:dyDescent="0.3">
      <c r="E253" s="22"/>
    </row>
    <row r="254" spans="5:5" x14ac:dyDescent="0.3">
      <c r="E254" s="22"/>
    </row>
    <row r="255" spans="5:5" x14ac:dyDescent="0.3">
      <c r="E255" s="22"/>
    </row>
    <row r="256" spans="5:5" x14ac:dyDescent="0.3">
      <c r="E256" s="22"/>
    </row>
  </sheetData>
  <mergeCells count="18">
    <mergeCell ref="B2:AA2"/>
    <mergeCell ref="Z3:AA4"/>
    <mergeCell ref="B3:B5"/>
    <mergeCell ref="C3:C5"/>
    <mergeCell ref="D3:D5"/>
    <mergeCell ref="E3:E5"/>
    <mergeCell ref="P3:Y3"/>
    <mergeCell ref="F3:O3"/>
    <mergeCell ref="J4:K4"/>
    <mergeCell ref="L4:M4"/>
    <mergeCell ref="N4:O4"/>
    <mergeCell ref="F4:G4"/>
    <mergeCell ref="V4:W4"/>
    <mergeCell ref="Z22:AA23"/>
    <mergeCell ref="B22:Y23"/>
    <mergeCell ref="H4:I4"/>
    <mergeCell ref="X4:Y4"/>
    <mergeCell ref="P4:U4"/>
  </mergeCells>
  <pageMargins left="0.511811024" right="0.511811024" top="0.78740157499999996" bottom="0.78740157499999996" header="0.31496062000000002" footer="0.31496062000000002"/>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79B01A-1192-4F01-85B7-A4D5F9DC1353}">
  <dimension ref="A1:Z256"/>
  <sheetViews>
    <sheetView tabSelected="1" workbookViewId="0">
      <selection activeCell="AB3" sqref="AB3"/>
    </sheetView>
  </sheetViews>
  <sheetFormatPr defaultRowHeight="18.75" x14ac:dyDescent="0.3"/>
  <cols>
    <col min="1" max="1" width="7.5703125" style="21" customWidth="1"/>
    <col min="2" max="2" width="70.85546875" style="74" customWidth="1"/>
    <col min="3" max="3" width="8.85546875" style="21" customWidth="1"/>
    <col min="4" max="4" width="11.42578125" style="29" customWidth="1"/>
    <col min="5" max="7" width="10.28515625" style="21" hidden="1" customWidth="1"/>
    <col min="8" max="8" width="10.85546875" style="21" hidden="1" customWidth="1"/>
    <col min="9" max="9" width="10.28515625" style="21" hidden="1" customWidth="1"/>
    <col min="10" max="10" width="11" style="21" hidden="1" customWidth="1"/>
    <col min="11" max="11" width="10.42578125" style="21" hidden="1" customWidth="1"/>
    <col min="12" max="12" width="10.85546875" style="21" hidden="1" customWidth="1"/>
    <col min="13" max="21" width="10.28515625" style="21" hidden="1" customWidth="1"/>
    <col min="22" max="22" width="10.85546875" style="21" hidden="1" customWidth="1"/>
    <col min="23" max="23" width="10" style="21" hidden="1" customWidth="1"/>
    <col min="24" max="24" width="10.85546875" style="21" hidden="1" customWidth="1"/>
    <col min="25" max="25" width="19.140625" style="75" customWidth="1"/>
    <col min="26" max="26" width="18.28515625" style="75" bestFit="1" customWidth="1"/>
  </cols>
  <sheetData>
    <row r="1" spans="1:26" ht="19.5" thickBot="1" x14ac:dyDescent="0.35">
      <c r="A1" s="62"/>
      <c r="B1" s="76"/>
      <c r="C1" s="62"/>
      <c r="D1" s="63"/>
      <c r="E1" s="62"/>
      <c r="F1" s="62"/>
      <c r="G1" s="62"/>
      <c r="H1" s="62"/>
      <c r="I1" s="62"/>
      <c r="J1" s="62"/>
      <c r="K1" s="62"/>
      <c r="L1" s="62"/>
      <c r="M1" s="62"/>
      <c r="N1" s="62"/>
      <c r="O1" s="62"/>
      <c r="P1" s="62"/>
      <c r="Q1" s="62"/>
      <c r="R1" s="62"/>
      <c r="S1" s="62"/>
      <c r="T1" s="62"/>
      <c r="U1" s="62"/>
      <c r="V1" s="62"/>
      <c r="W1" s="62"/>
      <c r="X1" s="62"/>
      <c r="Y1" s="77"/>
      <c r="Z1" s="77"/>
    </row>
    <row r="2" spans="1:26" ht="20.25" customHeight="1" thickTop="1" thickBot="1" x14ac:dyDescent="0.35">
      <c r="A2" s="88" t="s">
        <v>21</v>
      </c>
      <c r="B2" s="89"/>
      <c r="C2" s="89"/>
      <c r="D2" s="89"/>
      <c r="E2" s="89"/>
      <c r="F2" s="89"/>
      <c r="G2" s="89"/>
      <c r="H2" s="89"/>
      <c r="I2" s="89"/>
      <c r="J2" s="89"/>
      <c r="K2" s="89"/>
      <c r="L2" s="89"/>
      <c r="M2" s="89"/>
      <c r="N2" s="89"/>
      <c r="O2" s="89"/>
      <c r="P2" s="89"/>
      <c r="Q2" s="89"/>
      <c r="R2" s="89"/>
      <c r="S2" s="89"/>
      <c r="T2" s="89"/>
      <c r="U2" s="89"/>
      <c r="V2" s="89"/>
      <c r="W2" s="89"/>
      <c r="X2" s="89"/>
      <c r="Y2" s="89"/>
      <c r="Z2" s="90"/>
    </row>
    <row r="3" spans="1:26" ht="20.25" customHeight="1" thickTop="1" thickBot="1" x14ac:dyDescent="0.35">
      <c r="A3" s="91" t="s">
        <v>0</v>
      </c>
      <c r="B3" s="91" t="s">
        <v>6</v>
      </c>
      <c r="C3" s="93" t="s">
        <v>1</v>
      </c>
      <c r="D3" s="91" t="s">
        <v>2</v>
      </c>
      <c r="E3" s="88"/>
      <c r="F3" s="89"/>
      <c r="G3" s="89"/>
      <c r="H3" s="89"/>
      <c r="I3" s="89"/>
      <c r="J3" s="89"/>
      <c r="K3" s="89"/>
      <c r="L3" s="89"/>
      <c r="M3" s="89"/>
      <c r="N3" s="90"/>
      <c r="O3" s="88" t="s">
        <v>5</v>
      </c>
      <c r="P3" s="89"/>
      <c r="Q3" s="89"/>
      <c r="R3" s="89"/>
      <c r="S3" s="89"/>
      <c r="T3" s="89"/>
      <c r="U3" s="89"/>
      <c r="V3" s="89"/>
      <c r="W3" s="89"/>
      <c r="X3" s="90"/>
      <c r="Y3" s="84" t="s">
        <v>7</v>
      </c>
      <c r="Z3" s="85"/>
    </row>
    <row r="4" spans="1:26" ht="20.25" customHeight="1" thickTop="1" thickBot="1" x14ac:dyDescent="0.3">
      <c r="A4" s="92"/>
      <c r="B4" s="92"/>
      <c r="C4" s="94"/>
      <c r="D4" s="92"/>
      <c r="E4" s="82" t="s">
        <v>24</v>
      </c>
      <c r="F4" s="83"/>
      <c r="G4" s="80" t="s">
        <v>25</v>
      </c>
      <c r="H4" s="81"/>
      <c r="I4" s="82" t="s">
        <v>26</v>
      </c>
      <c r="J4" s="83"/>
      <c r="K4" s="82" t="s">
        <v>27</v>
      </c>
      <c r="L4" s="83"/>
      <c r="M4" s="82" t="s">
        <v>22</v>
      </c>
      <c r="N4" s="83"/>
      <c r="O4" s="82" t="s">
        <v>28</v>
      </c>
      <c r="P4" s="95"/>
      <c r="Q4" s="95"/>
      <c r="R4" s="95"/>
      <c r="S4" s="95"/>
      <c r="T4" s="83"/>
      <c r="U4" s="82" t="s">
        <v>29</v>
      </c>
      <c r="V4" s="83"/>
      <c r="W4" s="82" t="s">
        <v>30</v>
      </c>
      <c r="X4" s="83"/>
      <c r="Y4" s="86"/>
      <c r="Z4" s="87"/>
    </row>
    <row r="5" spans="1:26" ht="20.25" thickTop="1" thickBot="1" x14ac:dyDescent="0.35">
      <c r="A5" s="78"/>
      <c r="B5" s="78"/>
      <c r="C5" s="79"/>
      <c r="D5" s="78"/>
      <c r="E5" s="72" t="s">
        <v>3</v>
      </c>
      <c r="F5" s="72" t="s">
        <v>4</v>
      </c>
      <c r="G5" s="72" t="s">
        <v>3</v>
      </c>
      <c r="H5" s="72" t="s">
        <v>4</v>
      </c>
      <c r="I5" s="72" t="s">
        <v>3</v>
      </c>
      <c r="J5" s="72" t="s">
        <v>4</v>
      </c>
      <c r="K5" s="72" t="s">
        <v>3</v>
      </c>
      <c r="L5" s="72" t="s">
        <v>4</v>
      </c>
      <c r="M5" s="72" t="s">
        <v>3</v>
      </c>
      <c r="N5" s="72" t="s">
        <v>4</v>
      </c>
      <c r="O5" s="72" t="s">
        <v>3</v>
      </c>
      <c r="P5" s="72" t="s">
        <v>4</v>
      </c>
      <c r="Q5" s="72" t="s">
        <v>3</v>
      </c>
      <c r="R5" s="72" t="s">
        <v>4</v>
      </c>
      <c r="S5" s="72" t="s">
        <v>3</v>
      </c>
      <c r="T5" s="72" t="s">
        <v>4</v>
      </c>
      <c r="U5" s="72" t="s">
        <v>3</v>
      </c>
      <c r="V5" s="72" t="s">
        <v>4</v>
      </c>
      <c r="W5" s="72" t="s">
        <v>3</v>
      </c>
      <c r="X5" s="72" t="s">
        <v>4</v>
      </c>
      <c r="Y5" s="73" t="s">
        <v>3</v>
      </c>
      <c r="Z5" s="73" t="s">
        <v>4</v>
      </c>
    </row>
    <row r="6" spans="1:26" ht="132.75" thickTop="1" thickBot="1" x14ac:dyDescent="0.3">
      <c r="A6" s="65">
        <v>1</v>
      </c>
      <c r="B6" s="66" t="s">
        <v>9</v>
      </c>
      <c r="C6" s="65">
        <v>6</v>
      </c>
      <c r="D6" s="67">
        <v>394823</v>
      </c>
      <c r="E6" s="68"/>
      <c r="F6" s="68">
        <f t="shared" ref="F6:F19" si="0">E6*C6</f>
        <v>0</v>
      </c>
      <c r="G6" s="68"/>
      <c r="H6" s="68">
        <f t="shared" ref="H6:H19" si="1">G6*C6</f>
        <v>0</v>
      </c>
      <c r="I6" s="68"/>
      <c r="J6" s="68">
        <f t="shared" ref="J6:J19" si="2">I6*C6</f>
        <v>0</v>
      </c>
      <c r="K6" s="68"/>
      <c r="L6" s="68">
        <f t="shared" ref="L6:L19" si="3">K6*C6</f>
        <v>0</v>
      </c>
      <c r="M6" s="68"/>
      <c r="N6" s="68">
        <f t="shared" ref="N6:N19" si="4">M6*C6</f>
        <v>0</v>
      </c>
      <c r="O6" s="68">
        <v>4149.72</v>
      </c>
      <c r="P6" s="68">
        <f t="shared" ref="P6:P20" si="5">O6*C6</f>
        <v>24898.32</v>
      </c>
      <c r="Q6" s="68">
        <v>3387.99</v>
      </c>
      <c r="R6" s="68">
        <f t="shared" ref="R6:R19" si="6">Q6*C6</f>
        <v>20327.939999999999</v>
      </c>
      <c r="S6" s="68">
        <v>3235</v>
      </c>
      <c r="T6" s="68">
        <f t="shared" ref="T6:T19" si="7">S6*C6</f>
        <v>19410</v>
      </c>
      <c r="U6" s="68">
        <v>4575</v>
      </c>
      <c r="V6" s="68">
        <f>U6*C6</f>
        <v>27450</v>
      </c>
      <c r="W6" s="68">
        <v>2800</v>
      </c>
      <c r="X6" s="68">
        <f t="shared" ref="X6:X19" si="8">W6*C6</f>
        <v>16800</v>
      </c>
      <c r="Y6" s="69">
        <f>AVERAGE(O6,Q6,S6,U6)</f>
        <v>3836.9274999999998</v>
      </c>
      <c r="Z6" s="69">
        <f>Y6*C6</f>
        <v>23021.564999999999</v>
      </c>
    </row>
    <row r="7" spans="1:26" ht="151.5" thickTop="1" thickBot="1" x14ac:dyDescent="0.3">
      <c r="A7" s="65">
        <v>2</v>
      </c>
      <c r="B7" s="66" t="s">
        <v>10</v>
      </c>
      <c r="C7" s="65">
        <v>12</v>
      </c>
      <c r="D7" s="67">
        <v>463093</v>
      </c>
      <c r="E7" s="70">
        <v>1292</v>
      </c>
      <c r="F7" s="68">
        <f t="shared" si="0"/>
        <v>15504</v>
      </c>
      <c r="G7" s="68">
        <v>1460</v>
      </c>
      <c r="H7" s="68">
        <f t="shared" si="1"/>
        <v>17520</v>
      </c>
      <c r="I7" s="68"/>
      <c r="J7" s="68">
        <f t="shared" si="2"/>
        <v>0</v>
      </c>
      <c r="K7" s="68">
        <v>999</v>
      </c>
      <c r="L7" s="68">
        <f t="shared" si="3"/>
        <v>11988</v>
      </c>
      <c r="M7" s="68">
        <v>784.29</v>
      </c>
      <c r="N7" s="68">
        <f t="shared" si="4"/>
        <v>9411.48</v>
      </c>
      <c r="O7" s="68">
        <v>1336.34</v>
      </c>
      <c r="P7" s="68">
        <f t="shared" si="5"/>
        <v>16036.079999999998</v>
      </c>
      <c r="Q7" s="68">
        <v>1291.6500000000001</v>
      </c>
      <c r="R7" s="68">
        <f t="shared" si="6"/>
        <v>15499.800000000001</v>
      </c>
      <c r="S7" s="68"/>
      <c r="T7" s="68">
        <f t="shared" si="7"/>
        <v>0</v>
      </c>
      <c r="U7" s="68">
        <v>2050</v>
      </c>
      <c r="V7" s="68">
        <f t="shared" ref="V7:V20" si="9">U7*C7</f>
        <v>24600</v>
      </c>
      <c r="W7" s="68">
        <v>830</v>
      </c>
      <c r="X7" s="68">
        <f t="shared" si="8"/>
        <v>9960</v>
      </c>
      <c r="Y7" s="69">
        <f>AVERAGE(G7,O7,Q7,U7)</f>
        <v>1534.4974999999999</v>
      </c>
      <c r="Z7" s="69">
        <f t="shared" ref="Z7:Z19" si="10">Y7*C7</f>
        <v>18413.97</v>
      </c>
    </row>
    <row r="8" spans="1:26" ht="114" thickTop="1" thickBot="1" x14ac:dyDescent="0.3">
      <c r="A8" s="65">
        <v>3</v>
      </c>
      <c r="B8" s="66" t="s">
        <v>11</v>
      </c>
      <c r="C8" s="65">
        <v>5</v>
      </c>
      <c r="D8" s="67">
        <v>360271</v>
      </c>
      <c r="E8" s="68"/>
      <c r="F8" s="68">
        <f t="shared" si="0"/>
        <v>0</v>
      </c>
      <c r="G8" s="68"/>
      <c r="H8" s="68">
        <f t="shared" si="1"/>
        <v>0</v>
      </c>
      <c r="I8" s="68"/>
      <c r="J8" s="68">
        <f t="shared" si="2"/>
        <v>0</v>
      </c>
      <c r="K8" s="68">
        <v>1699</v>
      </c>
      <c r="L8" s="68">
        <f t="shared" si="3"/>
        <v>8495</v>
      </c>
      <c r="M8" s="68"/>
      <c r="N8" s="68">
        <f t="shared" si="4"/>
        <v>0</v>
      </c>
      <c r="O8" s="68">
        <v>4000</v>
      </c>
      <c r="P8" s="68">
        <f t="shared" si="5"/>
        <v>20000</v>
      </c>
      <c r="Q8" s="68">
        <v>1437.43</v>
      </c>
      <c r="R8" s="68">
        <f t="shared" si="6"/>
        <v>7187.1500000000005</v>
      </c>
      <c r="S8" s="68">
        <v>1642.27</v>
      </c>
      <c r="T8" s="68">
        <f t="shared" si="7"/>
        <v>8211.35</v>
      </c>
      <c r="U8" s="68">
        <v>1750</v>
      </c>
      <c r="V8" s="68">
        <f t="shared" si="9"/>
        <v>8750</v>
      </c>
      <c r="W8" s="68">
        <v>1230</v>
      </c>
      <c r="X8" s="68">
        <f t="shared" si="8"/>
        <v>6150</v>
      </c>
      <c r="Y8" s="69">
        <f>AVERAGE(K8,S8,Q8,U8)</f>
        <v>1632.175</v>
      </c>
      <c r="Z8" s="69">
        <f t="shared" si="10"/>
        <v>8160.875</v>
      </c>
    </row>
    <row r="9" spans="1:26" ht="151.5" thickTop="1" thickBot="1" x14ac:dyDescent="0.3">
      <c r="A9" s="65">
        <v>4</v>
      </c>
      <c r="B9" s="66" t="s">
        <v>12</v>
      </c>
      <c r="C9" s="65">
        <v>5</v>
      </c>
      <c r="D9" s="67">
        <v>602846</v>
      </c>
      <c r="E9" s="68">
        <v>2740</v>
      </c>
      <c r="F9" s="68">
        <f t="shared" si="0"/>
        <v>13700</v>
      </c>
      <c r="G9" s="68">
        <v>2648.99</v>
      </c>
      <c r="H9" s="68">
        <f t="shared" si="1"/>
        <v>13244.949999999999</v>
      </c>
      <c r="I9" s="68">
        <v>4580.93</v>
      </c>
      <c r="J9" s="68">
        <f t="shared" si="2"/>
        <v>22904.65</v>
      </c>
      <c r="K9" s="71">
        <v>3538.95</v>
      </c>
      <c r="L9" s="68">
        <f t="shared" si="3"/>
        <v>17694.75</v>
      </c>
      <c r="M9" s="68">
        <v>3191.12</v>
      </c>
      <c r="N9" s="68">
        <f t="shared" si="4"/>
        <v>15955.599999999999</v>
      </c>
      <c r="O9" s="68">
        <v>2399</v>
      </c>
      <c r="P9" s="68">
        <f t="shared" si="5"/>
        <v>11995</v>
      </c>
      <c r="Q9" s="68">
        <v>2259</v>
      </c>
      <c r="R9" s="68">
        <f t="shared" si="6"/>
        <v>11295</v>
      </c>
      <c r="S9" s="68"/>
      <c r="T9" s="68">
        <f t="shared" si="7"/>
        <v>0</v>
      </c>
      <c r="U9" s="68">
        <v>4200</v>
      </c>
      <c r="V9" s="68">
        <f t="shared" si="9"/>
        <v>21000</v>
      </c>
      <c r="W9" s="68">
        <v>3100</v>
      </c>
      <c r="X9" s="68">
        <f t="shared" si="8"/>
        <v>15500</v>
      </c>
      <c r="Y9" s="69">
        <f>AVERAGE(K9,M9,W9)</f>
        <v>3276.69</v>
      </c>
      <c r="Z9" s="69">
        <f t="shared" si="10"/>
        <v>16383.45</v>
      </c>
    </row>
    <row r="10" spans="1:26" ht="170.25" thickTop="1" thickBot="1" x14ac:dyDescent="0.3">
      <c r="A10" s="65">
        <v>5</v>
      </c>
      <c r="B10" s="66" t="s">
        <v>13</v>
      </c>
      <c r="C10" s="65">
        <v>2</v>
      </c>
      <c r="D10" s="67">
        <v>225366</v>
      </c>
      <c r="E10" s="68"/>
      <c r="F10" s="68">
        <f t="shared" si="0"/>
        <v>0</v>
      </c>
      <c r="G10" s="68"/>
      <c r="H10" s="68">
        <f t="shared" si="1"/>
        <v>0</v>
      </c>
      <c r="I10" s="68"/>
      <c r="J10" s="68">
        <f t="shared" si="2"/>
        <v>0</v>
      </c>
      <c r="K10" s="68"/>
      <c r="L10" s="68">
        <f t="shared" si="3"/>
        <v>0</v>
      </c>
      <c r="M10" s="68">
        <v>917.33</v>
      </c>
      <c r="N10" s="68">
        <f t="shared" si="4"/>
        <v>1834.66</v>
      </c>
      <c r="O10" s="68">
        <v>880.68</v>
      </c>
      <c r="P10" s="68">
        <f t="shared" si="5"/>
        <v>1761.36</v>
      </c>
      <c r="Q10" s="68">
        <v>892</v>
      </c>
      <c r="R10" s="68">
        <f t="shared" si="6"/>
        <v>1784</v>
      </c>
      <c r="S10" s="68"/>
      <c r="T10" s="68">
        <f t="shared" si="7"/>
        <v>0</v>
      </c>
      <c r="U10" s="68">
        <v>2450</v>
      </c>
      <c r="V10" s="68">
        <f t="shared" si="9"/>
        <v>4900</v>
      </c>
      <c r="W10" s="68"/>
      <c r="X10" s="68">
        <f t="shared" si="8"/>
        <v>0</v>
      </c>
      <c r="Y10" s="69">
        <f>AVERAGE(U10)</f>
        <v>2450</v>
      </c>
      <c r="Z10" s="69">
        <f t="shared" si="10"/>
        <v>4900</v>
      </c>
    </row>
    <row r="11" spans="1:26" ht="114" thickTop="1" thickBot="1" x14ac:dyDescent="0.3">
      <c r="A11" s="65">
        <v>6</v>
      </c>
      <c r="B11" s="66" t="s">
        <v>14</v>
      </c>
      <c r="C11" s="65">
        <v>10</v>
      </c>
      <c r="D11" s="67">
        <v>443965</v>
      </c>
      <c r="E11" s="68"/>
      <c r="F11" s="68">
        <f t="shared" si="0"/>
        <v>0</v>
      </c>
      <c r="G11" s="68">
        <v>1762</v>
      </c>
      <c r="H11" s="68">
        <f t="shared" si="1"/>
        <v>17620</v>
      </c>
      <c r="I11" s="68"/>
      <c r="J11" s="68">
        <f t="shared" si="2"/>
        <v>0</v>
      </c>
      <c r="K11" s="68"/>
      <c r="L11" s="68">
        <f t="shared" si="3"/>
        <v>0</v>
      </c>
      <c r="M11" s="68">
        <v>2028.27</v>
      </c>
      <c r="N11" s="68">
        <f t="shared" si="4"/>
        <v>20282.7</v>
      </c>
      <c r="O11" s="68">
        <v>2599</v>
      </c>
      <c r="P11" s="68">
        <f t="shared" si="5"/>
        <v>25990</v>
      </c>
      <c r="Q11" s="68">
        <v>2296.61</v>
      </c>
      <c r="R11" s="68">
        <f t="shared" si="6"/>
        <v>22966.100000000002</v>
      </c>
      <c r="S11" s="68">
        <v>2184.0500000000002</v>
      </c>
      <c r="T11" s="68">
        <f t="shared" si="7"/>
        <v>21840.5</v>
      </c>
      <c r="U11" s="68">
        <v>3100</v>
      </c>
      <c r="V11" s="68">
        <f t="shared" si="9"/>
        <v>31000</v>
      </c>
      <c r="W11" s="68">
        <v>2280</v>
      </c>
      <c r="X11" s="68">
        <f t="shared" si="8"/>
        <v>22800</v>
      </c>
      <c r="Y11" s="69">
        <f>AVERAGE(O11,Q11,S11,U11,W11)</f>
        <v>2491.9319999999998</v>
      </c>
      <c r="Z11" s="69">
        <f t="shared" si="10"/>
        <v>24919.32</v>
      </c>
    </row>
    <row r="12" spans="1:26" ht="114" thickTop="1" thickBot="1" x14ac:dyDescent="0.3">
      <c r="A12" s="65">
        <v>7</v>
      </c>
      <c r="B12" s="66" t="s">
        <v>15</v>
      </c>
      <c r="C12" s="65">
        <v>10</v>
      </c>
      <c r="D12" s="67">
        <v>601704</v>
      </c>
      <c r="E12" s="68"/>
      <c r="F12" s="68">
        <f t="shared" si="0"/>
        <v>0</v>
      </c>
      <c r="G12" s="68"/>
      <c r="H12" s="68">
        <f t="shared" si="1"/>
        <v>0</v>
      </c>
      <c r="I12" s="70"/>
      <c r="J12" s="68">
        <f t="shared" si="2"/>
        <v>0</v>
      </c>
      <c r="K12" s="68"/>
      <c r="L12" s="68">
        <f t="shared" si="3"/>
        <v>0</v>
      </c>
      <c r="M12" s="68">
        <v>3217.56</v>
      </c>
      <c r="N12" s="68">
        <f t="shared" si="4"/>
        <v>32175.599999999999</v>
      </c>
      <c r="O12" s="68">
        <v>4408.95</v>
      </c>
      <c r="P12" s="68">
        <f t="shared" si="5"/>
        <v>44089.5</v>
      </c>
      <c r="Q12" s="68">
        <v>3799.38</v>
      </c>
      <c r="R12" s="68">
        <f t="shared" si="6"/>
        <v>37993.800000000003</v>
      </c>
      <c r="S12" s="68"/>
      <c r="T12" s="68">
        <f t="shared" si="7"/>
        <v>0</v>
      </c>
      <c r="U12" s="68">
        <v>3940</v>
      </c>
      <c r="V12" s="68">
        <f t="shared" si="9"/>
        <v>39400</v>
      </c>
      <c r="W12" s="68">
        <v>3800</v>
      </c>
      <c r="X12" s="68">
        <f t="shared" si="8"/>
        <v>38000</v>
      </c>
      <c r="Y12" s="69">
        <f>AVERAGE(M12,Q12,W12)</f>
        <v>3605.646666666667</v>
      </c>
      <c r="Z12" s="69">
        <f t="shared" si="10"/>
        <v>36056.466666666667</v>
      </c>
    </row>
    <row r="13" spans="1:26" ht="207.75" thickTop="1" thickBot="1" x14ac:dyDescent="0.3">
      <c r="A13" s="65">
        <v>8</v>
      </c>
      <c r="B13" s="66" t="s">
        <v>32</v>
      </c>
      <c r="C13" s="65">
        <v>3</v>
      </c>
      <c r="D13" s="67">
        <v>420575</v>
      </c>
      <c r="E13" s="68"/>
      <c r="F13" s="68">
        <f t="shared" si="0"/>
        <v>0</v>
      </c>
      <c r="G13" s="68"/>
      <c r="H13" s="68">
        <f t="shared" si="1"/>
        <v>0</v>
      </c>
      <c r="I13" s="68"/>
      <c r="J13" s="68">
        <f t="shared" si="2"/>
        <v>0</v>
      </c>
      <c r="K13" s="68"/>
      <c r="L13" s="68">
        <f t="shared" si="3"/>
        <v>0</v>
      </c>
      <c r="M13" s="71">
        <v>1499.55</v>
      </c>
      <c r="N13" s="68">
        <f t="shared" si="4"/>
        <v>4498.6499999999996</v>
      </c>
      <c r="O13" s="71">
        <v>1529</v>
      </c>
      <c r="P13" s="68">
        <f t="shared" si="5"/>
        <v>4587</v>
      </c>
      <c r="Q13" s="68">
        <v>2099</v>
      </c>
      <c r="R13" s="68">
        <f t="shared" si="6"/>
        <v>6297</v>
      </c>
      <c r="S13" s="68"/>
      <c r="T13" s="68">
        <f t="shared" si="7"/>
        <v>0</v>
      </c>
      <c r="U13" s="68">
        <v>2555</v>
      </c>
      <c r="V13" s="68">
        <f t="shared" si="9"/>
        <v>7665</v>
      </c>
      <c r="W13" s="68"/>
      <c r="X13" s="68">
        <f t="shared" si="8"/>
        <v>0</v>
      </c>
      <c r="Y13" s="69">
        <f>AVERAGE(U13,Q13)</f>
        <v>2327</v>
      </c>
      <c r="Z13" s="69">
        <f t="shared" si="10"/>
        <v>6981</v>
      </c>
    </row>
    <row r="14" spans="1:26" ht="114" thickTop="1" thickBot="1" x14ac:dyDescent="0.3">
      <c r="A14" s="65">
        <v>9</v>
      </c>
      <c r="B14" s="66" t="s">
        <v>16</v>
      </c>
      <c r="C14" s="65">
        <v>7</v>
      </c>
      <c r="D14" s="67">
        <v>625431</v>
      </c>
      <c r="E14" s="68"/>
      <c r="F14" s="68">
        <f t="shared" si="0"/>
        <v>0</v>
      </c>
      <c r="G14" s="71"/>
      <c r="H14" s="68">
        <f t="shared" si="1"/>
        <v>0</v>
      </c>
      <c r="I14" s="68"/>
      <c r="J14" s="68">
        <f t="shared" si="2"/>
        <v>0</v>
      </c>
      <c r="K14" s="71"/>
      <c r="L14" s="68">
        <f t="shared" si="3"/>
        <v>0</v>
      </c>
      <c r="M14" s="68">
        <v>799</v>
      </c>
      <c r="N14" s="68">
        <f t="shared" si="4"/>
        <v>5593</v>
      </c>
      <c r="O14" s="68">
        <v>449</v>
      </c>
      <c r="P14" s="68">
        <f t="shared" si="5"/>
        <v>3143</v>
      </c>
      <c r="Q14" s="68">
        <v>500.7</v>
      </c>
      <c r="R14" s="68">
        <f t="shared" si="6"/>
        <v>3504.9</v>
      </c>
      <c r="S14" s="71">
        <v>659</v>
      </c>
      <c r="T14" s="68">
        <f t="shared" si="7"/>
        <v>4613</v>
      </c>
      <c r="U14" s="68">
        <v>780</v>
      </c>
      <c r="V14" s="68">
        <f t="shared" si="9"/>
        <v>5460</v>
      </c>
      <c r="W14" s="68">
        <v>490</v>
      </c>
      <c r="X14" s="68">
        <f t="shared" si="8"/>
        <v>3430</v>
      </c>
      <c r="Y14" s="69">
        <f>AVERAGE(M14,Q14,S14)</f>
        <v>652.9</v>
      </c>
      <c r="Z14" s="69">
        <f t="shared" si="10"/>
        <v>4570.3</v>
      </c>
    </row>
    <row r="15" spans="1:26" ht="132.75" thickTop="1" thickBot="1" x14ac:dyDescent="0.3">
      <c r="A15" s="65">
        <v>10</v>
      </c>
      <c r="B15" s="66" t="s">
        <v>33</v>
      </c>
      <c r="C15" s="65">
        <v>12</v>
      </c>
      <c r="D15" s="67">
        <v>273186</v>
      </c>
      <c r="E15" s="68"/>
      <c r="F15" s="68">
        <f t="shared" si="0"/>
        <v>0</v>
      </c>
      <c r="G15" s="68"/>
      <c r="H15" s="68">
        <f t="shared" si="1"/>
        <v>0</v>
      </c>
      <c r="I15" s="68"/>
      <c r="J15" s="68">
        <f t="shared" si="2"/>
        <v>0</v>
      </c>
      <c r="K15" s="68"/>
      <c r="L15" s="68">
        <f t="shared" si="3"/>
        <v>0</v>
      </c>
      <c r="M15" s="68"/>
      <c r="N15" s="68">
        <f t="shared" si="4"/>
        <v>0</v>
      </c>
      <c r="O15" s="68">
        <v>450.9</v>
      </c>
      <c r="P15" s="68">
        <f t="shared" si="5"/>
        <v>5410.7999999999993</v>
      </c>
      <c r="Q15" s="68">
        <v>399</v>
      </c>
      <c r="R15" s="68">
        <f t="shared" si="6"/>
        <v>4788</v>
      </c>
      <c r="S15" s="68"/>
      <c r="T15" s="68">
        <f t="shared" si="7"/>
        <v>0</v>
      </c>
      <c r="U15" s="68">
        <v>297.5</v>
      </c>
      <c r="V15" s="68">
        <f t="shared" si="9"/>
        <v>3570</v>
      </c>
      <c r="W15" s="68"/>
      <c r="X15" s="68">
        <f t="shared" si="8"/>
        <v>0</v>
      </c>
      <c r="Y15" s="69">
        <f>AVERAGE(O15,Q15)</f>
        <v>424.95</v>
      </c>
      <c r="Z15" s="69">
        <f t="shared" si="10"/>
        <v>5099.3999999999996</v>
      </c>
    </row>
    <row r="16" spans="1:26" ht="132.75" thickTop="1" thickBot="1" x14ac:dyDescent="0.3">
      <c r="A16" s="65">
        <v>11</v>
      </c>
      <c r="B16" s="66" t="s">
        <v>17</v>
      </c>
      <c r="C16" s="65">
        <v>7</v>
      </c>
      <c r="D16" s="67">
        <v>473582</v>
      </c>
      <c r="E16" s="68">
        <v>571.21</v>
      </c>
      <c r="F16" s="68">
        <f t="shared" si="0"/>
        <v>3998.4700000000003</v>
      </c>
      <c r="G16" s="68">
        <v>503.7</v>
      </c>
      <c r="H16" s="68">
        <f t="shared" si="1"/>
        <v>3525.9</v>
      </c>
      <c r="I16" s="68">
        <v>1428.91</v>
      </c>
      <c r="J16" s="68">
        <f t="shared" si="2"/>
        <v>10002.370000000001</v>
      </c>
      <c r="K16" s="68">
        <v>1136.3599999999999</v>
      </c>
      <c r="L16" s="68">
        <f t="shared" si="3"/>
        <v>7954.5199999999995</v>
      </c>
      <c r="M16" s="68">
        <v>660.44</v>
      </c>
      <c r="N16" s="68">
        <f t="shared" si="4"/>
        <v>4623.08</v>
      </c>
      <c r="O16" s="68">
        <v>900</v>
      </c>
      <c r="P16" s="68">
        <f t="shared" si="5"/>
        <v>6300</v>
      </c>
      <c r="Q16" s="68">
        <v>1089</v>
      </c>
      <c r="R16" s="68">
        <f t="shared" si="6"/>
        <v>7623</v>
      </c>
      <c r="S16" s="68">
        <v>905.16</v>
      </c>
      <c r="T16" s="68">
        <f t="shared" si="7"/>
        <v>6336.12</v>
      </c>
      <c r="U16" s="68">
        <v>1200</v>
      </c>
      <c r="V16" s="68">
        <f t="shared" si="9"/>
        <v>8400</v>
      </c>
      <c r="W16" s="68">
        <v>650</v>
      </c>
      <c r="X16" s="68">
        <f t="shared" si="8"/>
        <v>4550</v>
      </c>
      <c r="Y16" s="69">
        <f>AVERAGE(Q16,I16,K16)</f>
        <v>1218.0899999999999</v>
      </c>
      <c r="Z16" s="69">
        <f t="shared" si="10"/>
        <v>8526.6299999999992</v>
      </c>
    </row>
    <row r="17" spans="1:26" ht="132.75" thickTop="1" thickBot="1" x14ac:dyDescent="0.3">
      <c r="A17" s="65">
        <v>12</v>
      </c>
      <c r="B17" s="66" t="s">
        <v>18</v>
      </c>
      <c r="C17" s="65">
        <v>30</v>
      </c>
      <c r="D17" s="67">
        <v>377815</v>
      </c>
      <c r="E17" s="68"/>
      <c r="F17" s="68">
        <f t="shared" si="0"/>
        <v>0</v>
      </c>
      <c r="G17" s="68"/>
      <c r="H17" s="68">
        <f t="shared" si="1"/>
        <v>0</v>
      </c>
      <c r="I17" s="68"/>
      <c r="J17" s="68">
        <f t="shared" si="2"/>
        <v>0</v>
      </c>
      <c r="K17" s="68"/>
      <c r="L17" s="68">
        <f t="shared" si="3"/>
        <v>0</v>
      </c>
      <c r="M17" s="68"/>
      <c r="N17" s="68">
        <f t="shared" si="4"/>
        <v>0</v>
      </c>
      <c r="O17" s="71">
        <v>37.9</v>
      </c>
      <c r="P17" s="68">
        <f t="shared" si="5"/>
        <v>1137</v>
      </c>
      <c r="Q17" s="71">
        <v>31.5</v>
      </c>
      <c r="R17" s="68">
        <f t="shared" si="6"/>
        <v>945</v>
      </c>
      <c r="S17" s="68"/>
      <c r="T17" s="68">
        <f t="shared" si="7"/>
        <v>0</v>
      </c>
      <c r="U17" s="68">
        <v>120</v>
      </c>
      <c r="V17" s="68">
        <f t="shared" si="9"/>
        <v>3600</v>
      </c>
      <c r="W17" s="68">
        <v>45</v>
      </c>
      <c r="X17" s="68">
        <f t="shared" si="8"/>
        <v>1350</v>
      </c>
      <c r="Y17" s="69">
        <f>AVERAGE(U17,W17)</f>
        <v>82.5</v>
      </c>
      <c r="Z17" s="69">
        <f t="shared" si="10"/>
        <v>2475</v>
      </c>
    </row>
    <row r="18" spans="1:26" ht="170.25" thickTop="1" thickBot="1" x14ac:dyDescent="0.3">
      <c r="A18" s="65">
        <v>13</v>
      </c>
      <c r="B18" s="66" t="s">
        <v>19</v>
      </c>
      <c r="C18" s="65">
        <v>7</v>
      </c>
      <c r="D18" s="67">
        <v>252831</v>
      </c>
      <c r="E18" s="68"/>
      <c r="F18" s="68">
        <f t="shared" si="0"/>
        <v>0</v>
      </c>
      <c r="G18" s="68"/>
      <c r="H18" s="68">
        <f t="shared" si="1"/>
        <v>0</v>
      </c>
      <c r="I18" s="68"/>
      <c r="J18" s="68">
        <f t="shared" si="2"/>
        <v>0</v>
      </c>
      <c r="K18" s="68"/>
      <c r="L18" s="68">
        <f t="shared" si="3"/>
        <v>0</v>
      </c>
      <c r="M18" s="68"/>
      <c r="N18" s="68">
        <f t="shared" si="4"/>
        <v>0</v>
      </c>
      <c r="O18" s="68">
        <v>6999</v>
      </c>
      <c r="P18" s="68">
        <f t="shared" si="5"/>
        <v>48993</v>
      </c>
      <c r="Q18" s="68"/>
      <c r="R18" s="68">
        <f t="shared" si="6"/>
        <v>0</v>
      </c>
      <c r="S18" s="68"/>
      <c r="T18" s="68">
        <f t="shared" si="7"/>
        <v>0</v>
      </c>
      <c r="U18" s="68">
        <v>17700</v>
      </c>
      <c r="V18" s="68">
        <f t="shared" si="9"/>
        <v>123900</v>
      </c>
      <c r="W18" s="68">
        <v>16100</v>
      </c>
      <c r="X18" s="68">
        <f t="shared" si="8"/>
        <v>112700</v>
      </c>
      <c r="Y18" s="69">
        <f>AVERAGE(W18,O18,U18)</f>
        <v>13599.666666666666</v>
      </c>
      <c r="Z18" s="69">
        <f t="shared" si="10"/>
        <v>95197.666666666657</v>
      </c>
    </row>
    <row r="19" spans="1:26" ht="170.25" thickTop="1" thickBot="1" x14ac:dyDescent="0.3">
      <c r="A19" s="65">
        <v>14</v>
      </c>
      <c r="B19" s="66" t="s">
        <v>20</v>
      </c>
      <c r="C19" s="65">
        <v>4</v>
      </c>
      <c r="D19" s="67">
        <v>624348</v>
      </c>
      <c r="E19" s="68"/>
      <c r="F19" s="68">
        <f t="shared" si="0"/>
        <v>0</v>
      </c>
      <c r="G19" s="68"/>
      <c r="H19" s="68">
        <f t="shared" si="1"/>
        <v>0</v>
      </c>
      <c r="I19" s="68"/>
      <c r="J19" s="68">
        <f t="shared" si="2"/>
        <v>0</v>
      </c>
      <c r="K19" s="68"/>
      <c r="L19" s="68">
        <f t="shared" si="3"/>
        <v>0</v>
      </c>
      <c r="M19" s="68"/>
      <c r="N19" s="68">
        <f t="shared" si="4"/>
        <v>0</v>
      </c>
      <c r="O19" s="68">
        <v>6231.7</v>
      </c>
      <c r="P19" s="68">
        <f t="shared" si="5"/>
        <v>24926.799999999999</v>
      </c>
      <c r="Q19" s="68"/>
      <c r="R19" s="68">
        <f t="shared" si="6"/>
        <v>0</v>
      </c>
      <c r="S19" s="68"/>
      <c r="T19" s="68">
        <f t="shared" si="7"/>
        <v>0</v>
      </c>
      <c r="U19" s="68">
        <v>3500</v>
      </c>
      <c r="V19" s="68">
        <f t="shared" si="9"/>
        <v>14000</v>
      </c>
      <c r="W19" s="68"/>
      <c r="X19" s="68">
        <f t="shared" si="8"/>
        <v>0</v>
      </c>
      <c r="Y19" s="69">
        <f>AVERAGE(O19)</f>
        <v>6231.7</v>
      </c>
      <c r="Z19" s="69">
        <f t="shared" si="10"/>
        <v>24926.799999999999</v>
      </c>
    </row>
    <row r="20" spans="1:26" ht="95.25" thickTop="1" thickBot="1" x14ac:dyDescent="0.35">
      <c r="A20" s="65">
        <v>15</v>
      </c>
      <c r="B20" s="66" t="s">
        <v>23</v>
      </c>
      <c r="C20" s="65">
        <v>4</v>
      </c>
      <c r="D20" s="67">
        <v>624348</v>
      </c>
      <c r="E20" s="68">
        <v>21050</v>
      </c>
      <c r="F20" s="68"/>
      <c r="G20" s="68">
        <v>18062.91</v>
      </c>
      <c r="H20" s="68"/>
      <c r="I20" s="68">
        <v>20844.27</v>
      </c>
      <c r="J20" s="68"/>
      <c r="K20" s="68">
        <v>18175.46</v>
      </c>
      <c r="L20" s="68"/>
      <c r="M20" s="68"/>
      <c r="N20" s="68"/>
      <c r="O20" s="68">
        <v>20926.8</v>
      </c>
      <c r="P20" s="68">
        <f t="shared" si="5"/>
        <v>83707.199999999997</v>
      </c>
      <c r="Q20" s="68">
        <v>24990</v>
      </c>
      <c r="R20" s="68">
        <f>Q20*4</f>
        <v>99960</v>
      </c>
      <c r="S20" s="68">
        <v>17099.099999999999</v>
      </c>
      <c r="T20" s="68">
        <f>S20*4</f>
        <v>68396.399999999994</v>
      </c>
      <c r="U20" s="68">
        <v>28600</v>
      </c>
      <c r="V20" s="68">
        <f t="shared" si="9"/>
        <v>114400</v>
      </c>
      <c r="W20" s="64"/>
      <c r="X20" s="64"/>
      <c r="Y20" s="69">
        <f>AVERAGE(I20,E20,O20,Q20)</f>
        <v>21952.767500000002</v>
      </c>
      <c r="Z20" s="69">
        <f>Y20*C20</f>
        <v>87811.07</v>
      </c>
    </row>
    <row r="21" spans="1:26" ht="57.75" thickTop="1" thickBot="1" x14ac:dyDescent="0.35">
      <c r="A21" s="65">
        <v>16</v>
      </c>
      <c r="B21" s="66" t="s">
        <v>31</v>
      </c>
      <c r="C21" s="65">
        <v>10</v>
      </c>
      <c r="D21" s="67">
        <v>315879</v>
      </c>
      <c r="E21" s="68"/>
      <c r="F21" s="68"/>
      <c r="G21" s="68"/>
      <c r="H21" s="68"/>
      <c r="I21" s="68"/>
      <c r="J21" s="68"/>
      <c r="K21" s="68"/>
      <c r="L21" s="68"/>
      <c r="M21" s="68"/>
      <c r="N21" s="68"/>
      <c r="O21" s="68">
        <v>156.38999999999999</v>
      </c>
      <c r="P21" s="68"/>
      <c r="Q21" s="68">
        <v>249.9</v>
      </c>
      <c r="R21" s="68"/>
      <c r="S21" s="68">
        <v>183.27</v>
      </c>
      <c r="T21" s="68"/>
      <c r="U21" s="68"/>
      <c r="V21" s="68"/>
      <c r="W21" s="64"/>
      <c r="X21" s="64"/>
      <c r="Y21" s="69">
        <f>AVERAGE(O21,Q21,S21)</f>
        <v>196.51999999999998</v>
      </c>
      <c r="Z21" s="69">
        <f>Y21*C21</f>
        <v>1965.1999999999998</v>
      </c>
    </row>
    <row r="22" spans="1:26" ht="16.5" customHeight="1" thickTop="1" x14ac:dyDescent="0.25">
      <c r="A22" s="100" t="s">
        <v>8</v>
      </c>
      <c r="B22" s="101"/>
      <c r="C22" s="101"/>
      <c r="D22" s="101"/>
      <c r="E22" s="101"/>
      <c r="F22" s="101"/>
      <c r="G22" s="101"/>
      <c r="H22" s="101"/>
      <c r="I22" s="101"/>
      <c r="J22" s="101"/>
      <c r="K22" s="101"/>
      <c r="L22" s="101"/>
      <c r="M22" s="101"/>
      <c r="N22" s="101"/>
      <c r="O22" s="101"/>
      <c r="P22" s="101"/>
      <c r="Q22" s="101"/>
      <c r="R22" s="101"/>
      <c r="S22" s="101"/>
      <c r="T22" s="101"/>
      <c r="U22" s="101"/>
      <c r="V22" s="101"/>
      <c r="W22" s="101"/>
      <c r="X22" s="102"/>
      <c r="Y22" s="96">
        <f>SUM(Z6:Z21)</f>
        <v>369408.71333333332</v>
      </c>
      <c r="Z22" s="97"/>
    </row>
    <row r="23" spans="1:26" ht="16.5" customHeight="1" thickBot="1" x14ac:dyDescent="0.3">
      <c r="A23" s="103"/>
      <c r="B23" s="104"/>
      <c r="C23" s="104"/>
      <c r="D23" s="104"/>
      <c r="E23" s="104"/>
      <c r="F23" s="104"/>
      <c r="G23" s="104"/>
      <c r="H23" s="104"/>
      <c r="I23" s="104"/>
      <c r="J23" s="104"/>
      <c r="K23" s="104"/>
      <c r="L23" s="104"/>
      <c r="M23" s="104"/>
      <c r="N23" s="104"/>
      <c r="O23" s="104"/>
      <c r="P23" s="104"/>
      <c r="Q23" s="104"/>
      <c r="R23" s="104"/>
      <c r="S23" s="104"/>
      <c r="T23" s="104"/>
      <c r="U23" s="104"/>
      <c r="V23" s="104"/>
      <c r="W23" s="104"/>
      <c r="X23" s="105"/>
      <c r="Y23" s="98"/>
      <c r="Z23" s="99"/>
    </row>
    <row r="24" spans="1:26" ht="19.5" thickTop="1" x14ac:dyDescent="0.3">
      <c r="D24" s="22"/>
    </row>
    <row r="25" spans="1:26" x14ac:dyDescent="0.3">
      <c r="D25" s="22"/>
    </row>
    <row r="26" spans="1:26" x14ac:dyDescent="0.3">
      <c r="D26" s="22"/>
    </row>
    <row r="27" spans="1:26" x14ac:dyDescent="0.3">
      <c r="D27" s="22"/>
    </row>
    <row r="28" spans="1:26" x14ac:dyDescent="0.3">
      <c r="D28" s="22"/>
    </row>
    <row r="29" spans="1:26" x14ac:dyDescent="0.3">
      <c r="D29" s="22"/>
    </row>
    <row r="30" spans="1:26" x14ac:dyDescent="0.3">
      <c r="D30" s="22"/>
    </row>
    <row r="31" spans="1:26" x14ac:dyDescent="0.3">
      <c r="D31" s="22"/>
    </row>
    <row r="32" spans="1:26" x14ac:dyDescent="0.3">
      <c r="D32" s="22"/>
    </row>
    <row r="33" spans="4:4" x14ac:dyDescent="0.3">
      <c r="D33" s="22"/>
    </row>
    <row r="34" spans="4:4" x14ac:dyDescent="0.3">
      <c r="D34" s="22"/>
    </row>
    <row r="35" spans="4:4" x14ac:dyDescent="0.3">
      <c r="D35" s="22"/>
    </row>
    <row r="36" spans="4:4" x14ac:dyDescent="0.3">
      <c r="D36" s="22"/>
    </row>
    <row r="37" spans="4:4" x14ac:dyDescent="0.3">
      <c r="D37" s="22"/>
    </row>
    <row r="38" spans="4:4" x14ac:dyDescent="0.3">
      <c r="D38" s="22"/>
    </row>
    <row r="39" spans="4:4" x14ac:dyDescent="0.3">
      <c r="D39" s="22"/>
    </row>
    <row r="40" spans="4:4" x14ac:dyDescent="0.3">
      <c r="D40" s="22"/>
    </row>
    <row r="41" spans="4:4" x14ac:dyDescent="0.3">
      <c r="D41" s="22"/>
    </row>
    <row r="42" spans="4:4" x14ac:dyDescent="0.3">
      <c r="D42" s="22"/>
    </row>
    <row r="43" spans="4:4" x14ac:dyDescent="0.3">
      <c r="D43" s="22"/>
    </row>
    <row r="44" spans="4:4" x14ac:dyDescent="0.3">
      <c r="D44" s="22"/>
    </row>
    <row r="45" spans="4:4" x14ac:dyDescent="0.3">
      <c r="D45" s="22"/>
    </row>
    <row r="46" spans="4:4" x14ac:dyDescent="0.3">
      <c r="D46" s="22"/>
    </row>
    <row r="47" spans="4:4" x14ac:dyDescent="0.3">
      <c r="D47" s="22"/>
    </row>
    <row r="48" spans="4:4" x14ac:dyDescent="0.3">
      <c r="D48" s="22"/>
    </row>
    <row r="49" spans="4:4" x14ac:dyDescent="0.3">
      <c r="D49" s="22"/>
    </row>
    <row r="50" spans="4:4" x14ac:dyDescent="0.3">
      <c r="D50" s="22"/>
    </row>
    <row r="51" spans="4:4" x14ac:dyDescent="0.3">
      <c r="D51" s="22"/>
    </row>
    <row r="52" spans="4:4" x14ac:dyDescent="0.3">
      <c r="D52" s="22"/>
    </row>
    <row r="53" spans="4:4" x14ac:dyDescent="0.3">
      <c r="D53" s="22"/>
    </row>
    <row r="54" spans="4:4" x14ac:dyDescent="0.3">
      <c r="D54" s="22"/>
    </row>
    <row r="55" spans="4:4" x14ac:dyDescent="0.3">
      <c r="D55" s="22"/>
    </row>
    <row r="56" spans="4:4" x14ac:dyDescent="0.3">
      <c r="D56" s="22"/>
    </row>
    <row r="57" spans="4:4" x14ac:dyDescent="0.3">
      <c r="D57" s="22"/>
    </row>
    <row r="58" spans="4:4" x14ac:dyDescent="0.3">
      <c r="D58" s="22"/>
    </row>
    <row r="59" spans="4:4" x14ac:dyDescent="0.3">
      <c r="D59" s="22"/>
    </row>
    <row r="60" spans="4:4" x14ac:dyDescent="0.3">
      <c r="D60" s="22"/>
    </row>
    <row r="61" spans="4:4" x14ac:dyDescent="0.3">
      <c r="D61" s="22"/>
    </row>
    <row r="62" spans="4:4" x14ac:dyDescent="0.3">
      <c r="D62" s="22"/>
    </row>
    <row r="63" spans="4:4" x14ac:dyDescent="0.3">
      <c r="D63" s="22"/>
    </row>
    <row r="64" spans="4:4" x14ac:dyDescent="0.3">
      <c r="D64" s="22"/>
    </row>
    <row r="65" spans="4:4" x14ac:dyDescent="0.3">
      <c r="D65" s="22"/>
    </row>
    <row r="66" spans="4:4" x14ac:dyDescent="0.3">
      <c r="D66" s="22"/>
    </row>
    <row r="67" spans="4:4" x14ac:dyDescent="0.3">
      <c r="D67" s="22"/>
    </row>
    <row r="68" spans="4:4" x14ac:dyDescent="0.3">
      <c r="D68" s="22"/>
    </row>
    <row r="69" spans="4:4" x14ac:dyDescent="0.3">
      <c r="D69" s="22"/>
    </row>
    <row r="70" spans="4:4" x14ac:dyDescent="0.3">
      <c r="D70" s="22"/>
    </row>
    <row r="71" spans="4:4" x14ac:dyDescent="0.3">
      <c r="D71" s="22"/>
    </row>
    <row r="72" spans="4:4" x14ac:dyDescent="0.3">
      <c r="D72" s="22"/>
    </row>
    <row r="73" spans="4:4" x14ac:dyDescent="0.3">
      <c r="D73" s="22"/>
    </row>
    <row r="74" spans="4:4" x14ac:dyDescent="0.3">
      <c r="D74" s="22"/>
    </row>
    <row r="75" spans="4:4" x14ac:dyDescent="0.3">
      <c r="D75" s="22"/>
    </row>
    <row r="76" spans="4:4" x14ac:dyDescent="0.3">
      <c r="D76" s="22"/>
    </row>
    <row r="77" spans="4:4" x14ac:dyDescent="0.3">
      <c r="D77" s="22"/>
    </row>
    <row r="78" spans="4:4" x14ac:dyDescent="0.3">
      <c r="D78" s="22"/>
    </row>
    <row r="79" spans="4:4" x14ac:dyDescent="0.3">
      <c r="D79" s="22"/>
    </row>
    <row r="80" spans="4:4" x14ac:dyDescent="0.3">
      <c r="D80" s="22"/>
    </row>
    <row r="81" spans="4:4" x14ac:dyDescent="0.3">
      <c r="D81" s="22"/>
    </row>
    <row r="82" spans="4:4" x14ac:dyDescent="0.3">
      <c r="D82" s="22"/>
    </row>
    <row r="83" spans="4:4" x14ac:dyDescent="0.3">
      <c r="D83" s="22"/>
    </row>
    <row r="84" spans="4:4" x14ac:dyDescent="0.3">
      <c r="D84" s="22"/>
    </row>
    <row r="85" spans="4:4" x14ac:dyDescent="0.3">
      <c r="D85" s="22"/>
    </row>
    <row r="86" spans="4:4" x14ac:dyDescent="0.3">
      <c r="D86" s="22"/>
    </row>
    <row r="87" spans="4:4" x14ac:dyDescent="0.3">
      <c r="D87" s="22"/>
    </row>
    <row r="88" spans="4:4" x14ac:dyDescent="0.3">
      <c r="D88" s="22"/>
    </row>
    <row r="89" spans="4:4" x14ac:dyDescent="0.3">
      <c r="D89" s="22"/>
    </row>
    <row r="90" spans="4:4" x14ac:dyDescent="0.3">
      <c r="D90" s="22"/>
    </row>
    <row r="91" spans="4:4" x14ac:dyDescent="0.3">
      <c r="D91" s="22"/>
    </row>
    <row r="92" spans="4:4" x14ac:dyDescent="0.3">
      <c r="D92" s="22"/>
    </row>
    <row r="93" spans="4:4" x14ac:dyDescent="0.3">
      <c r="D93" s="22"/>
    </row>
    <row r="94" spans="4:4" x14ac:dyDescent="0.3">
      <c r="D94" s="22"/>
    </row>
    <row r="95" spans="4:4" x14ac:dyDescent="0.3">
      <c r="D95" s="22"/>
    </row>
    <row r="96" spans="4:4" x14ac:dyDescent="0.3">
      <c r="D96" s="22"/>
    </row>
    <row r="97" spans="4:4" x14ac:dyDescent="0.3">
      <c r="D97" s="22"/>
    </row>
    <row r="98" spans="4:4" x14ac:dyDescent="0.3">
      <c r="D98" s="22"/>
    </row>
    <row r="99" spans="4:4" x14ac:dyDescent="0.3">
      <c r="D99" s="22"/>
    </row>
    <row r="100" spans="4:4" x14ac:dyDescent="0.3">
      <c r="D100" s="22"/>
    </row>
    <row r="101" spans="4:4" x14ac:dyDescent="0.3">
      <c r="D101" s="22"/>
    </row>
    <row r="102" spans="4:4" x14ac:dyDescent="0.3">
      <c r="D102" s="22"/>
    </row>
    <row r="103" spans="4:4" x14ac:dyDescent="0.3">
      <c r="D103" s="22"/>
    </row>
    <row r="104" spans="4:4" x14ac:dyDescent="0.3">
      <c r="D104" s="22"/>
    </row>
    <row r="105" spans="4:4" x14ac:dyDescent="0.3">
      <c r="D105" s="22"/>
    </row>
    <row r="106" spans="4:4" x14ac:dyDescent="0.3">
      <c r="D106" s="22"/>
    </row>
    <row r="107" spans="4:4" x14ac:dyDescent="0.3">
      <c r="D107" s="22"/>
    </row>
    <row r="108" spans="4:4" x14ac:dyDescent="0.3">
      <c r="D108" s="22"/>
    </row>
    <row r="109" spans="4:4" x14ac:dyDescent="0.3">
      <c r="D109" s="22"/>
    </row>
    <row r="110" spans="4:4" x14ac:dyDescent="0.3">
      <c r="D110" s="22"/>
    </row>
    <row r="111" spans="4:4" x14ac:dyDescent="0.3">
      <c r="D111" s="22"/>
    </row>
    <row r="112" spans="4:4" x14ac:dyDescent="0.3">
      <c r="D112" s="22"/>
    </row>
    <row r="113" spans="4:4" x14ac:dyDescent="0.3">
      <c r="D113" s="22"/>
    </row>
    <row r="114" spans="4:4" x14ac:dyDescent="0.3">
      <c r="D114" s="22"/>
    </row>
    <row r="115" spans="4:4" x14ac:dyDescent="0.3">
      <c r="D115" s="22"/>
    </row>
    <row r="116" spans="4:4" x14ac:dyDescent="0.3">
      <c r="D116" s="22"/>
    </row>
    <row r="117" spans="4:4" x14ac:dyDescent="0.3">
      <c r="D117" s="22"/>
    </row>
    <row r="118" spans="4:4" x14ac:dyDescent="0.3">
      <c r="D118" s="22"/>
    </row>
    <row r="119" spans="4:4" x14ac:dyDescent="0.3">
      <c r="D119" s="22"/>
    </row>
    <row r="120" spans="4:4" x14ac:dyDescent="0.3">
      <c r="D120" s="22"/>
    </row>
    <row r="121" spans="4:4" x14ac:dyDescent="0.3">
      <c r="D121" s="22"/>
    </row>
    <row r="122" spans="4:4" x14ac:dyDescent="0.3">
      <c r="D122" s="22"/>
    </row>
    <row r="123" spans="4:4" x14ac:dyDescent="0.3">
      <c r="D123" s="22"/>
    </row>
    <row r="124" spans="4:4" x14ac:dyDescent="0.3">
      <c r="D124" s="22"/>
    </row>
    <row r="125" spans="4:4" x14ac:dyDescent="0.3">
      <c r="D125" s="22"/>
    </row>
    <row r="126" spans="4:4" x14ac:dyDescent="0.3">
      <c r="D126" s="22"/>
    </row>
    <row r="127" spans="4:4" x14ac:dyDescent="0.3">
      <c r="D127" s="22"/>
    </row>
    <row r="128" spans="4:4" x14ac:dyDescent="0.3">
      <c r="D128" s="22"/>
    </row>
    <row r="129" spans="4:4" x14ac:dyDescent="0.3">
      <c r="D129" s="22"/>
    </row>
    <row r="130" spans="4:4" x14ac:dyDescent="0.3">
      <c r="D130" s="22"/>
    </row>
    <row r="131" spans="4:4" x14ac:dyDescent="0.3">
      <c r="D131" s="22"/>
    </row>
    <row r="132" spans="4:4" x14ac:dyDescent="0.3">
      <c r="D132" s="22"/>
    </row>
    <row r="133" spans="4:4" x14ac:dyDescent="0.3">
      <c r="D133" s="22"/>
    </row>
    <row r="134" spans="4:4" x14ac:dyDescent="0.3">
      <c r="D134" s="22"/>
    </row>
    <row r="135" spans="4:4" x14ac:dyDescent="0.3">
      <c r="D135" s="22"/>
    </row>
    <row r="136" spans="4:4" x14ac:dyDescent="0.3">
      <c r="D136" s="22"/>
    </row>
    <row r="137" spans="4:4" x14ac:dyDescent="0.3">
      <c r="D137" s="22"/>
    </row>
    <row r="138" spans="4:4" x14ac:dyDescent="0.3">
      <c r="D138" s="22"/>
    </row>
    <row r="139" spans="4:4" x14ac:dyDescent="0.3">
      <c r="D139" s="22"/>
    </row>
    <row r="140" spans="4:4" x14ac:dyDescent="0.3">
      <c r="D140" s="22"/>
    </row>
    <row r="141" spans="4:4" x14ac:dyDescent="0.3">
      <c r="D141" s="22"/>
    </row>
    <row r="142" spans="4:4" x14ac:dyDescent="0.3">
      <c r="D142" s="22"/>
    </row>
    <row r="143" spans="4:4" x14ac:dyDescent="0.3">
      <c r="D143" s="22"/>
    </row>
    <row r="144" spans="4:4" x14ac:dyDescent="0.3">
      <c r="D144" s="22"/>
    </row>
    <row r="145" spans="4:4" x14ac:dyDescent="0.3">
      <c r="D145" s="22"/>
    </row>
    <row r="146" spans="4:4" x14ac:dyDescent="0.3">
      <c r="D146" s="22"/>
    </row>
    <row r="147" spans="4:4" x14ac:dyDescent="0.3">
      <c r="D147" s="22"/>
    </row>
    <row r="148" spans="4:4" x14ac:dyDescent="0.3">
      <c r="D148" s="22"/>
    </row>
    <row r="149" spans="4:4" x14ac:dyDescent="0.3">
      <c r="D149" s="22"/>
    </row>
    <row r="150" spans="4:4" x14ac:dyDescent="0.3">
      <c r="D150" s="22"/>
    </row>
    <row r="151" spans="4:4" x14ac:dyDescent="0.3">
      <c r="D151" s="22"/>
    </row>
    <row r="152" spans="4:4" x14ac:dyDescent="0.3">
      <c r="D152" s="22"/>
    </row>
    <row r="153" spans="4:4" x14ac:dyDescent="0.3">
      <c r="D153" s="22"/>
    </row>
    <row r="154" spans="4:4" x14ac:dyDescent="0.3">
      <c r="D154" s="22"/>
    </row>
    <row r="155" spans="4:4" x14ac:dyDescent="0.3">
      <c r="D155" s="22"/>
    </row>
    <row r="156" spans="4:4" x14ac:dyDescent="0.3">
      <c r="D156" s="22"/>
    </row>
    <row r="157" spans="4:4" x14ac:dyDescent="0.3">
      <c r="D157" s="22"/>
    </row>
    <row r="158" spans="4:4" x14ac:dyDescent="0.3">
      <c r="D158" s="22"/>
    </row>
    <row r="159" spans="4:4" x14ac:dyDescent="0.3">
      <c r="D159" s="22"/>
    </row>
    <row r="160" spans="4:4" x14ac:dyDescent="0.3">
      <c r="D160" s="22"/>
    </row>
    <row r="161" spans="4:4" x14ac:dyDescent="0.3">
      <c r="D161" s="22"/>
    </row>
    <row r="162" spans="4:4" x14ac:dyDescent="0.3">
      <c r="D162" s="22"/>
    </row>
    <row r="163" spans="4:4" x14ac:dyDescent="0.3">
      <c r="D163" s="22"/>
    </row>
    <row r="164" spans="4:4" x14ac:dyDescent="0.3">
      <c r="D164" s="22"/>
    </row>
    <row r="165" spans="4:4" x14ac:dyDescent="0.3">
      <c r="D165" s="22"/>
    </row>
    <row r="166" spans="4:4" x14ac:dyDescent="0.3">
      <c r="D166" s="22"/>
    </row>
    <row r="167" spans="4:4" x14ac:dyDescent="0.3">
      <c r="D167" s="22"/>
    </row>
    <row r="168" spans="4:4" x14ac:dyDescent="0.3">
      <c r="D168" s="22"/>
    </row>
    <row r="169" spans="4:4" x14ac:dyDescent="0.3">
      <c r="D169" s="22"/>
    </row>
    <row r="170" spans="4:4" x14ac:dyDescent="0.3">
      <c r="D170" s="22"/>
    </row>
    <row r="171" spans="4:4" x14ac:dyDescent="0.3">
      <c r="D171" s="22"/>
    </row>
    <row r="172" spans="4:4" x14ac:dyDescent="0.3">
      <c r="D172" s="22"/>
    </row>
    <row r="173" spans="4:4" x14ac:dyDescent="0.3">
      <c r="D173" s="22"/>
    </row>
    <row r="174" spans="4:4" x14ac:dyDescent="0.3">
      <c r="D174" s="22"/>
    </row>
    <row r="175" spans="4:4" x14ac:dyDescent="0.3">
      <c r="D175" s="22"/>
    </row>
    <row r="176" spans="4:4" x14ac:dyDescent="0.3">
      <c r="D176" s="22"/>
    </row>
    <row r="177" spans="4:4" x14ac:dyDescent="0.3">
      <c r="D177" s="22"/>
    </row>
    <row r="178" spans="4:4" x14ac:dyDescent="0.3">
      <c r="D178" s="22"/>
    </row>
    <row r="179" spans="4:4" x14ac:dyDescent="0.3">
      <c r="D179" s="22"/>
    </row>
    <row r="180" spans="4:4" x14ac:dyDescent="0.3">
      <c r="D180" s="22"/>
    </row>
    <row r="181" spans="4:4" x14ac:dyDescent="0.3">
      <c r="D181" s="22"/>
    </row>
    <row r="182" spans="4:4" x14ac:dyDescent="0.3">
      <c r="D182" s="22"/>
    </row>
    <row r="183" spans="4:4" x14ac:dyDescent="0.3">
      <c r="D183" s="22"/>
    </row>
    <row r="184" spans="4:4" x14ac:dyDescent="0.3">
      <c r="D184" s="22"/>
    </row>
    <row r="185" spans="4:4" x14ac:dyDescent="0.3">
      <c r="D185" s="22"/>
    </row>
    <row r="186" spans="4:4" x14ac:dyDescent="0.3">
      <c r="D186" s="22"/>
    </row>
    <row r="187" spans="4:4" x14ac:dyDescent="0.3">
      <c r="D187" s="22"/>
    </row>
    <row r="188" spans="4:4" x14ac:dyDescent="0.3">
      <c r="D188" s="22"/>
    </row>
    <row r="189" spans="4:4" x14ac:dyDescent="0.3">
      <c r="D189" s="22"/>
    </row>
    <row r="190" spans="4:4" x14ac:dyDescent="0.3">
      <c r="D190" s="22"/>
    </row>
    <row r="191" spans="4:4" x14ac:dyDescent="0.3">
      <c r="D191" s="22"/>
    </row>
    <row r="192" spans="4:4" x14ac:dyDescent="0.3">
      <c r="D192" s="22"/>
    </row>
    <row r="193" spans="4:4" x14ac:dyDescent="0.3">
      <c r="D193" s="22"/>
    </row>
    <row r="194" spans="4:4" x14ac:dyDescent="0.3">
      <c r="D194" s="22"/>
    </row>
    <row r="195" spans="4:4" x14ac:dyDescent="0.3">
      <c r="D195" s="22"/>
    </row>
    <row r="196" spans="4:4" x14ac:dyDescent="0.3">
      <c r="D196" s="22"/>
    </row>
    <row r="197" spans="4:4" x14ac:dyDescent="0.3">
      <c r="D197" s="22"/>
    </row>
    <row r="198" spans="4:4" x14ac:dyDescent="0.3">
      <c r="D198" s="22"/>
    </row>
    <row r="199" spans="4:4" x14ac:dyDescent="0.3">
      <c r="D199" s="22"/>
    </row>
    <row r="200" spans="4:4" x14ac:dyDescent="0.3">
      <c r="D200" s="22"/>
    </row>
    <row r="201" spans="4:4" x14ac:dyDescent="0.3">
      <c r="D201" s="22"/>
    </row>
    <row r="202" spans="4:4" x14ac:dyDescent="0.3">
      <c r="D202" s="22"/>
    </row>
    <row r="203" spans="4:4" x14ac:dyDescent="0.3">
      <c r="D203" s="22"/>
    </row>
    <row r="204" spans="4:4" x14ac:dyDescent="0.3">
      <c r="D204" s="22"/>
    </row>
    <row r="205" spans="4:4" x14ac:dyDescent="0.3">
      <c r="D205" s="22"/>
    </row>
    <row r="206" spans="4:4" x14ac:dyDescent="0.3">
      <c r="D206" s="22"/>
    </row>
    <row r="207" spans="4:4" x14ac:dyDescent="0.3">
      <c r="D207" s="22"/>
    </row>
    <row r="208" spans="4:4" x14ac:dyDescent="0.3">
      <c r="D208" s="22"/>
    </row>
    <row r="209" spans="4:4" x14ac:dyDescent="0.3">
      <c r="D209" s="22"/>
    </row>
    <row r="210" spans="4:4" x14ac:dyDescent="0.3">
      <c r="D210" s="22"/>
    </row>
    <row r="211" spans="4:4" x14ac:dyDescent="0.3">
      <c r="D211" s="22"/>
    </row>
    <row r="212" spans="4:4" x14ac:dyDescent="0.3">
      <c r="D212" s="22"/>
    </row>
    <row r="213" spans="4:4" x14ac:dyDescent="0.3">
      <c r="D213" s="22"/>
    </row>
    <row r="214" spans="4:4" x14ac:dyDescent="0.3">
      <c r="D214" s="22"/>
    </row>
    <row r="215" spans="4:4" x14ac:dyDescent="0.3">
      <c r="D215" s="22"/>
    </row>
    <row r="216" spans="4:4" x14ac:dyDescent="0.3">
      <c r="D216" s="22"/>
    </row>
    <row r="217" spans="4:4" x14ac:dyDescent="0.3">
      <c r="D217" s="22"/>
    </row>
    <row r="218" spans="4:4" x14ac:dyDescent="0.3">
      <c r="D218" s="22"/>
    </row>
    <row r="219" spans="4:4" x14ac:dyDescent="0.3">
      <c r="D219" s="22"/>
    </row>
    <row r="220" spans="4:4" x14ac:dyDescent="0.3">
      <c r="D220" s="22"/>
    </row>
    <row r="221" spans="4:4" x14ac:dyDescent="0.3">
      <c r="D221" s="22"/>
    </row>
    <row r="222" spans="4:4" x14ac:dyDescent="0.3">
      <c r="D222" s="22"/>
    </row>
    <row r="223" spans="4:4" x14ac:dyDescent="0.3">
      <c r="D223" s="22"/>
    </row>
    <row r="224" spans="4:4" x14ac:dyDescent="0.3">
      <c r="D224" s="22"/>
    </row>
    <row r="225" spans="4:4" x14ac:dyDescent="0.3">
      <c r="D225" s="22"/>
    </row>
    <row r="226" spans="4:4" x14ac:dyDescent="0.3">
      <c r="D226" s="22"/>
    </row>
    <row r="227" spans="4:4" x14ac:dyDescent="0.3">
      <c r="D227" s="22"/>
    </row>
    <row r="228" spans="4:4" x14ac:dyDescent="0.3">
      <c r="D228" s="22"/>
    </row>
    <row r="229" spans="4:4" x14ac:dyDescent="0.3">
      <c r="D229" s="22"/>
    </row>
    <row r="230" spans="4:4" x14ac:dyDescent="0.3">
      <c r="D230" s="22"/>
    </row>
    <row r="231" spans="4:4" x14ac:dyDescent="0.3">
      <c r="D231" s="22"/>
    </row>
    <row r="232" spans="4:4" x14ac:dyDescent="0.3">
      <c r="D232" s="22"/>
    </row>
    <row r="233" spans="4:4" x14ac:dyDescent="0.3">
      <c r="D233" s="22"/>
    </row>
    <row r="234" spans="4:4" x14ac:dyDescent="0.3">
      <c r="D234" s="22"/>
    </row>
    <row r="235" spans="4:4" x14ac:dyDescent="0.3">
      <c r="D235" s="22"/>
    </row>
    <row r="236" spans="4:4" x14ac:dyDescent="0.3">
      <c r="D236" s="22"/>
    </row>
    <row r="237" spans="4:4" x14ac:dyDescent="0.3">
      <c r="D237" s="22"/>
    </row>
    <row r="238" spans="4:4" x14ac:dyDescent="0.3">
      <c r="D238" s="22"/>
    </row>
    <row r="239" spans="4:4" x14ac:dyDescent="0.3">
      <c r="D239" s="22"/>
    </row>
    <row r="240" spans="4:4" x14ac:dyDescent="0.3">
      <c r="D240" s="22"/>
    </row>
    <row r="241" spans="4:4" x14ac:dyDescent="0.3">
      <c r="D241" s="22"/>
    </row>
    <row r="242" spans="4:4" x14ac:dyDescent="0.3">
      <c r="D242" s="22"/>
    </row>
    <row r="243" spans="4:4" x14ac:dyDescent="0.3">
      <c r="D243" s="22"/>
    </row>
    <row r="244" spans="4:4" x14ac:dyDescent="0.3">
      <c r="D244" s="22"/>
    </row>
    <row r="245" spans="4:4" x14ac:dyDescent="0.3">
      <c r="D245" s="22"/>
    </row>
    <row r="246" spans="4:4" x14ac:dyDescent="0.3">
      <c r="D246" s="22"/>
    </row>
    <row r="247" spans="4:4" x14ac:dyDescent="0.3">
      <c r="D247" s="22"/>
    </row>
    <row r="248" spans="4:4" x14ac:dyDescent="0.3">
      <c r="D248" s="22"/>
    </row>
    <row r="249" spans="4:4" x14ac:dyDescent="0.3">
      <c r="D249" s="22"/>
    </row>
    <row r="250" spans="4:4" x14ac:dyDescent="0.3">
      <c r="D250" s="22"/>
    </row>
    <row r="251" spans="4:4" x14ac:dyDescent="0.3">
      <c r="D251" s="22"/>
    </row>
    <row r="252" spans="4:4" x14ac:dyDescent="0.3">
      <c r="D252" s="22"/>
    </row>
    <row r="253" spans="4:4" x14ac:dyDescent="0.3">
      <c r="D253" s="22"/>
    </row>
    <row r="254" spans="4:4" x14ac:dyDescent="0.3">
      <c r="D254" s="22"/>
    </row>
    <row r="255" spans="4:4" x14ac:dyDescent="0.3">
      <c r="D255" s="22"/>
    </row>
    <row r="256" spans="4:4" x14ac:dyDescent="0.3">
      <c r="D256" s="22"/>
    </row>
  </sheetData>
  <mergeCells count="18">
    <mergeCell ref="A22:X23"/>
    <mergeCell ref="Y22:Z23"/>
    <mergeCell ref="I4:J4"/>
    <mergeCell ref="K4:L4"/>
    <mergeCell ref="M4:N4"/>
    <mergeCell ref="O4:T4"/>
    <mergeCell ref="U4:V4"/>
    <mergeCell ref="W4:X4"/>
    <mergeCell ref="A2:Z2"/>
    <mergeCell ref="A3:A5"/>
    <mergeCell ref="B3:B5"/>
    <mergeCell ref="C3:C5"/>
    <mergeCell ref="D3:D5"/>
    <mergeCell ref="E3:N3"/>
    <mergeCell ref="O3:X3"/>
    <mergeCell ref="Y3:Z4"/>
    <mergeCell ref="E4:F4"/>
    <mergeCell ref="G4:H4"/>
  </mergeCells>
  <pageMargins left="0.511811024" right="0.511811024" top="0.78740157499999996" bottom="0.78740157499999996" header="0.31496062000000002" footer="0.31496062000000002"/>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2</vt:i4>
      </vt:variant>
    </vt:vector>
  </HeadingPairs>
  <TitlesOfParts>
    <vt:vector size="2" baseType="lpstr">
      <vt:lpstr>pesquisa de preços</vt:lpstr>
      <vt:lpstr>Planilha2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Fabiana Feijo de Oliveira Baptistucci</dc:creator>
  <cp:lastModifiedBy>Fabiana Feijo de Oliveira Baptistucci</cp:lastModifiedBy>
  <dcterms:created xsi:type="dcterms:W3CDTF">2024-04-23T16:19:35Z</dcterms:created>
  <dcterms:modified xsi:type="dcterms:W3CDTF">2026-06-11T22:00:32Z</dcterms:modified>
</cp:coreProperties>
</file>