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 activeTab="2"/>
  </bookViews>
  <sheets>
    <sheet name="Mapa Resumido" sheetId="1" r:id="rId1"/>
    <sheet name="Item 1" sheetId="2" r:id="rId2"/>
    <sheet name="Item 2" sheetId="3" r:id="rId3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9" i="3" l="1"/>
  <c r="B20" i="3" s="1"/>
  <c r="C8" i="3"/>
  <c r="F12" i="2"/>
  <c r="F11" i="2"/>
  <c r="B18" i="2" s="1"/>
  <c r="F10" i="2"/>
  <c r="C8" i="2"/>
  <c r="J12" i="1"/>
  <c r="I12" i="1"/>
  <c r="H12" i="1"/>
  <c r="D12" i="1"/>
  <c r="C12" i="1"/>
  <c r="B12" i="1"/>
  <c r="A12" i="1"/>
  <c r="H11" i="1"/>
  <c r="G11" i="1"/>
  <c r="F11" i="1"/>
  <c r="E11" i="1"/>
  <c r="D11" i="1"/>
  <c r="C11" i="1"/>
  <c r="B11" i="1"/>
  <c r="A11" i="1"/>
  <c r="B19" i="2" l="1"/>
  <c r="B20" i="2" s="1"/>
  <c r="I11" i="1"/>
  <c r="J11" i="1" s="1"/>
  <c r="J14" i="1" s="1"/>
</calcChain>
</file>

<file path=xl/sharedStrings.xml><?xml version="1.0" encoding="utf-8"?>
<sst xmlns="http://schemas.openxmlformats.org/spreadsheetml/2006/main" count="57" uniqueCount="40">
  <si>
    <t>Universidade do Estado do Rio de Janeiro</t>
  </si>
  <si>
    <t>Hospital Universitário Pedro Ernesto</t>
  </si>
  <si>
    <t>Mapa Resumo - Preços Válidos</t>
  </si>
  <si>
    <t>Processo:</t>
  </si>
  <si>
    <t>SEI-260008/013010/2023</t>
  </si>
  <si>
    <t>Item</t>
  </si>
  <si>
    <t>ID SIGA</t>
  </si>
  <si>
    <t>Material</t>
  </si>
  <si>
    <t>Unidade</t>
  </si>
  <si>
    <t>Quantidade</t>
  </si>
  <si>
    <t>Menor Preço</t>
  </si>
  <si>
    <t>Subtotal</t>
  </si>
  <si>
    <t>Última Compra</t>
  </si>
  <si>
    <t>Total:</t>
  </si>
  <si>
    <t>Mapa de Demonstração de Pesquisa de Mercado</t>
  </si>
  <si>
    <t>UNIDADE TEMPORAL: MÊS</t>
  </si>
  <si>
    <t>Fornecedor/Preço Referencial</t>
  </si>
  <si>
    <t>Data da Consulta</t>
  </si>
  <si>
    <t>Valor Unitário</t>
  </si>
  <si>
    <t>SGHN.</t>
  </si>
  <si>
    <t>( = R$ 680.000 / 100.000 )</t>
  </si>
  <si>
    <t>Prestação de serviços de lavanderia com locação de enxoval hospitalar.</t>
  </si>
  <si>
    <t>UNIDADE DE MEDIDA: KG</t>
  </si>
  <si>
    <t>QUANTIDADE KG MENSAL</t>
  </si>
  <si>
    <r>
      <rPr>
        <sz val="11"/>
        <color rgb="FF000000"/>
        <rFont val="Calibri"/>
        <family val="2"/>
        <charset val="1"/>
      </rPr>
      <t xml:space="preserve">( = R$ </t>
    </r>
    <r>
      <rPr>
        <sz val="11"/>
        <color rgb="FF000000"/>
        <rFont val="Calibri"/>
        <family val="2"/>
      </rPr>
      <t>377.664,21 / 27.803,50 )</t>
    </r>
  </si>
  <si>
    <t>SGHN. CONT-2023007869. HUPE.</t>
  </si>
  <si>
    <t>Mínimo Unitário</t>
  </si>
  <si>
    <t>( Mínimo dentre F10:F16 )</t>
  </si>
  <si>
    <t>Mínimo Mensal</t>
  </si>
  <si>
    <t>( B18 * B13 )</t>
  </si>
  <si>
    <t>Mínimo Total</t>
  </si>
  <si>
    <t>( B19 * B10 )</t>
  </si>
  <si>
    <r>
      <rPr>
        <b/>
        <sz val="11"/>
        <rFont val="Calibri"/>
        <family val="2"/>
        <charset val="1"/>
      </rPr>
      <t xml:space="preserve">Obs.2: </t>
    </r>
    <r>
      <rPr>
        <sz val="11"/>
        <rFont val="Calibri"/>
        <family val="2"/>
        <charset val="1"/>
      </rPr>
      <t>Para o cálculo do valor unitário foi realizado o seguinte cálculo de acordo com os parâmentros dispostos no SIGA: VALOR UNITÁRIO TOTAL DA PROPOSTA = VALOR DA UNITÁRIO POR MÊS x QUANTIDADE DE MESES. Considerou-se o consumo de 100.000 kg por mês, assim: VALOR UNITÁRIO POR KG = VALOR DA UNITÁRIO POR MÊS / 100.000 KG.</t>
    </r>
  </si>
  <si>
    <t>Serviço mensal</t>
  </si>
  <si>
    <t>Mão de obra para o controle operacional e gestão do enxoval hospitalar nas dependências da Contratante.</t>
  </si>
  <si>
    <r>
      <t>Obs.1:</t>
    </r>
    <r>
      <rPr>
        <sz val="11"/>
        <rFont val="Calibri"/>
        <family val="2"/>
        <charset val="1"/>
      </rPr>
      <t xml:space="preserve"> Nos casos de dispensas de licitação amparadas pelos artigos 74 e 75 da Lei 14.133/2021 e adesões à ata externa , a metodologia utilizada será sempre o mínimo dentre os preços válidos, sem utilizar tratamento estatístico. Os valores desconsiderados serão justificados no relatório analítico, caso a caso. </t>
    </r>
  </si>
  <si>
    <t xml:space="preserve">Obs.1: Nos casos de dispensas de licitação amparadas pelos artigos 74 e 75 da Lei 14.133/2021 e adesões à ata externa , a metodologia utilizada será sempre o mínimo dentre os preços válidos, sem utilizar tratamento estatístico. Os valores desconsiderados serão justificados no relatório analítico, caso a caso. </t>
  </si>
  <si>
    <t>SGNH. PE-393/2023. RJ. (dsconsiderado)</t>
  </si>
  <si>
    <t xml:space="preserve">ROBSON FERREIRA DOS SANTOS. </t>
  </si>
  <si>
    <t xml:space="preserve">SGNH. PE-393/2023. RJ.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</si>
</sst>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R$ &quot;#,##0.0000"/>
    <numFmt numFmtId="165" formatCode="#,##0.0000"/>
    <numFmt numFmtId="166" formatCode="&quot;R$ &quot;#,##0.00"/>
    <numFmt numFmtId="167" formatCode="d/m/yyyy"/>
  </numFmts>
  <fonts count="10" x14ac:knownFonts="1">
    <font>
      <sz val="11"/>
      <color rgb="FF000000"/>
      <name val="Calibri"/>
      <family val="2"/>
      <charset val="1"/>
    </font>
    <font>
      <b/>
      <sz val="14"/>
      <color rgb="FF000000"/>
      <name val="Arial"/>
      <charset val="1"/>
    </font>
    <font>
      <b/>
      <sz val="11"/>
      <color rgb="FF000000"/>
      <name val="Arial"/>
      <charset val="1"/>
    </font>
    <font>
      <b/>
      <sz val="12"/>
      <color rgb="FF000000"/>
      <name val="Arial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  <fill>
      <patternFill patternType="solid">
        <fgColor rgb="FFF2F2F2"/>
        <bgColor rgb="FFFFFFFF"/>
      </patternFill>
    </fill>
    <fill>
      <patternFill patternType="solid">
        <fgColor rgb="FFDCE6F2"/>
        <bgColor rgb="FFF2F2F2"/>
      </patternFill>
    </fill>
    <fill>
      <patternFill patternType="solid">
        <fgColor rgb="FFFFFFFF"/>
        <bgColor rgb="FFF2F2F2"/>
      </patternFill>
    </fill>
    <fill>
      <patternFill patternType="solid">
        <fgColor rgb="FFFCD5B5"/>
        <bgColor rgb="FFDCE6F2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8" fillId="0" borderId="0" applyBorder="0" applyProtection="0"/>
  </cellStyleXfs>
  <cellXfs count="73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4" fillId="2" borderId="0" xfId="0" applyFont="1" applyFill="1"/>
    <xf numFmtId="0" fontId="0" fillId="0" borderId="1" xfId="0" applyFont="1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3" xfId="0" applyFont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164" fontId="0" fillId="0" borderId="3" xfId="0" applyNumberForma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3" fontId="0" fillId="0" borderId="3" xfId="0" applyNumberFormat="1" applyBorder="1" applyAlignment="1">
      <alignment horizontal="center" wrapText="1"/>
    </xf>
    <xf numFmtId="165" fontId="0" fillId="5" borderId="3" xfId="0" applyNumberFormat="1" applyFont="1" applyFill="1" applyBorder="1" applyAlignment="1">
      <alignment horizontal="center" vertical="center" wrapText="1"/>
    </xf>
    <xf numFmtId="4" fontId="6" fillId="5" borderId="3" xfId="0" applyNumberFormat="1" applyFont="1" applyFill="1" applyBorder="1" applyAlignment="1">
      <alignment horizontal="center" vertical="center" wrapText="1"/>
    </xf>
    <xf numFmtId="165" fontId="0" fillId="5" borderId="3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3" xfId="0" applyNumberFormat="1" applyBorder="1" applyAlignment="1">
      <alignment horizontal="center" wrapText="1"/>
    </xf>
    <xf numFmtId="3" fontId="0" fillId="5" borderId="3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4" fillId="6" borderId="4" xfId="0" applyFont="1" applyFill="1" applyBorder="1"/>
    <xf numFmtId="166" fontId="0" fillId="5" borderId="4" xfId="0" applyNumberFormat="1" applyFill="1" applyBorder="1"/>
    <xf numFmtId="49" fontId="0" fillId="2" borderId="0" xfId="0" applyNumberFormat="1" applyFill="1"/>
    <xf numFmtId="0" fontId="6" fillId="5" borderId="0" xfId="0" applyFont="1" applyFill="1"/>
    <xf numFmtId="0" fontId="5" fillId="5" borderId="4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right"/>
    </xf>
    <xf numFmtId="1" fontId="5" fillId="5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5" borderId="4" xfId="0" applyFont="1" applyFill="1" applyBorder="1" applyAlignment="1">
      <alignment horizontal="center" vertical="center" wrapText="1"/>
    </xf>
    <xf numFmtId="1" fontId="6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167" fontId="6" fillId="0" borderId="4" xfId="0" applyNumberFormat="1" applyFont="1" applyBorder="1" applyAlignment="1" applyProtection="1">
      <alignment horizontal="center" vertical="center" wrapText="1"/>
      <protection locked="0"/>
    </xf>
    <xf numFmtId="165" fontId="6" fillId="0" borderId="4" xfId="0" applyNumberFormat="1" applyFont="1" applyBorder="1" applyAlignment="1" applyProtection="1">
      <alignment horizontal="center" vertical="center" wrapText="1"/>
      <protection locked="0"/>
    </xf>
    <xf numFmtId="49" fontId="5" fillId="5" borderId="0" xfId="0" applyNumberFormat="1" applyFont="1" applyFill="1" applyBorder="1" applyAlignment="1">
      <alignment horizontal="center" vertical="center" wrapText="1"/>
    </xf>
    <xf numFmtId="3" fontId="6" fillId="5" borderId="0" xfId="0" applyNumberFormat="1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left" vertical="center" wrapText="1"/>
    </xf>
    <xf numFmtId="167" fontId="6" fillId="5" borderId="0" xfId="0" applyNumberFormat="1" applyFont="1" applyFill="1" applyBorder="1" applyAlignment="1">
      <alignment horizontal="center" vertical="center" wrapText="1"/>
    </xf>
    <xf numFmtId="165" fontId="6" fillId="5" borderId="0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164" fontId="6" fillId="4" borderId="3" xfId="1" applyNumberFormat="1" applyFont="1" applyFill="1" applyBorder="1" applyAlignment="1" applyProtection="1">
      <alignment horizontal="center" vertical="center"/>
    </xf>
    <xf numFmtId="166" fontId="6" fillId="0" borderId="0" xfId="0" applyNumberFormat="1" applyFont="1" applyBorder="1" applyAlignment="1">
      <alignment horizontal="left" vertical="center"/>
    </xf>
    <xf numFmtId="0" fontId="5" fillId="5" borderId="0" xfId="0" applyFont="1" applyFill="1" applyBorder="1" applyAlignment="1">
      <alignment horizontal="left" vertical="center" wrapText="1" indent="1"/>
    </xf>
    <xf numFmtId="166" fontId="6" fillId="5" borderId="0" xfId="0" applyNumberFormat="1" applyFont="1" applyFill="1" applyBorder="1" applyAlignment="1">
      <alignment horizontal="left" vertical="center"/>
    </xf>
    <xf numFmtId="0" fontId="6" fillId="5" borderId="0" xfId="0" applyFont="1" applyFill="1" applyBorder="1" applyAlignment="1">
      <alignment horizontal="center" vertical="center"/>
    </xf>
    <xf numFmtId="164" fontId="6" fillId="5" borderId="0" xfId="1" applyNumberFormat="1" applyFont="1" applyFill="1" applyBorder="1" applyAlignment="1" applyProtection="1">
      <alignment horizontal="center" vertical="center"/>
    </xf>
    <xf numFmtId="166" fontId="6" fillId="5" borderId="0" xfId="0" applyNumberFormat="1" applyFont="1" applyFill="1" applyBorder="1" applyAlignment="1">
      <alignment horizontal="center" vertical="center"/>
    </xf>
    <xf numFmtId="0" fontId="6" fillId="2" borderId="0" xfId="0" applyFont="1" applyFill="1"/>
    <xf numFmtId="0" fontId="6" fillId="5" borderId="4" xfId="0" applyFont="1" applyFill="1" applyBorder="1" applyAlignment="1" applyProtection="1">
      <alignment horizontal="center" vertical="center" wrapText="1"/>
      <protection locked="0"/>
    </xf>
    <xf numFmtId="167" fontId="6" fillId="5" borderId="4" xfId="0" applyNumberFormat="1" applyFont="1" applyFill="1" applyBorder="1" applyAlignment="1" applyProtection="1">
      <alignment horizontal="center" vertical="center" wrapText="1"/>
      <protection locked="0"/>
    </xf>
    <xf numFmtId="165" fontId="6" fillId="5" borderId="4" xfId="0" applyNumberFormat="1" applyFont="1" applyFill="1" applyBorder="1" applyAlignment="1" applyProtection="1">
      <alignment horizontal="center" vertical="center" wrapText="1"/>
      <protection locked="0"/>
    </xf>
    <xf numFmtId="166" fontId="6" fillId="0" borderId="0" xfId="0" applyNumberFormat="1" applyFont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0" borderId="2" xfId="0" applyFont="1" applyBorder="1" applyAlignment="1" applyProtection="1">
      <alignment horizontal="left"/>
      <protection locked="0"/>
    </xf>
    <xf numFmtId="0" fontId="4" fillId="3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" fontId="6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3" fontId="6" fillId="0" borderId="4" xfId="0" applyNumberFormat="1" applyFont="1" applyBorder="1" applyAlignment="1" applyProtection="1">
      <alignment horizontal="center" vertical="center" wrapText="1"/>
      <protection locked="0"/>
    </xf>
    <xf numFmtId="166" fontId="6" fillId="0" borderId="0" xfId="0" applyNumberFormat="1" applyFont="1" applyBorder="1" applyAlignment="1">
      <alignment horizontal="left" vertical="center"/>
    </xf>
    <xf numFmtId="0" fontId="9" fillId="5" borderId="0" xfId="0" applyFont="1" applyFill="1" applyBorder="1" applyAlignment="1">
      <alignment horizontal="left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0" fillId="5" borderId="5" xfId="0" applyFill="1" applyBorder="1" applyAlignment="1">
      <alignment horizontal="left"/>
    </xf>
    <xf numFmtId="0" fontId="5" fillId="5" borderId="4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 indent="1"/>
    </xf>
    <xf numFmtId="0" fontId="0" fillId="5" borderId="6" xfId="0" applyFill="1" applyBorder="1" applyAlignment="1">
      <alignment horizontal="left"/>
    </xf>
    <xf numFmtId="0" fontId="6" fillId="5" borderId="4" xfId="0" applyFont="1" applyFill="1" applyBorder="1" applyAlignment="1" applyProtection="1">
      <alignment horizontal="left" vertical="center" wrapText="1"/>
      <protection locked="0"/>
    </xf>
    <xf numFmtId="49" fontId="6" fillId="5" borderId="4" xfId="0" applyNumberFormat="1" applyFont="1" applyFill="1" applyBorder="1" applyAlignment="1" applyProtection="1">
      <alignment horizontal="center" vertical="center" wrapText="1"/>
      <protection locked="0"/>
    </xf>
    <xf numFmtId="3" fontId="6" fillId="5" borderId="4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DCE6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247680</xdr:colOff>
      <xdr:row>0</xdr:row>
      <xdr:rowOff>95400</xdr:rowOff>
    </xdr:from>
    <xdr:to>
      <xdr:col>1</xdr:col>
      <xdr:colOff>613440</xdr:colOff>
      <xdr:row>6</xdr:row>
      <xdr:rowOff>17280</xdr:rowOff>
    </xdr:to>
    <xdr:pic>
      <xdr:nvPicPr>
        <xdr:cNvPr id="2" name="Imagem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247680" y="95400"/>
          <a:ext cx="1042560" cy="10036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247680</xdr:colOff>
      <xdr:row>0</xdr:row>
      <xdr:rowOff>95400</xdr:rowOff>
    </xdr:from>
    <xdr:to>
      <xdr:col>0</xdr:col>
      <xdr:colOff>1251720</xdr:colOff>
      <xdr:row>5</xdr:row>
      <xdr:rowOff>144000</xdr:rowOff>
    </xdr:to>
    <xdr:pic>
      <xdr:nvPicPr>
        <xdr:cNvPr id="2" name="Imagem 7"/>
        <xdr:cNvPicPr/>
      </xdr:nvPicPr>
      <xdr:blipFill>
        <a:blip xmlns:r="http://schemas.openxmlformats.org/officeDocument/2006/relationships" r:embed="rId1"/>
        <a:stretch/>
      </xdr:blipFill>
      <xdr:spPr>
        <a:xfrm>
          <a:off x="247680" y="95400"/>
          <a:ext cx="1004040" cy="10008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247680</xdr:colOff>
      <xdr:row>0</xdr:row>
      <xdr:rowOff>95400</xdr:rowOff>
    </xdr:from>
    <xdr:to>
      <xdr:col>0</xdr:col>
      <xdr:colOff>1251720</xdr:colOff>
      <xdr:row>5</xdr:row>
      <xdr:rowOff>144000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247680" y="95400"/>
          <a:ext cx="1004040" cy="10008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opLeftCell="A4" zoomScaleNormal="100" workbookViewId="0">
      <selection activeCell="J12" activeCellId="1" sqref="B19:B20 J12"/>
    </sheetView>
  </sheetViews>
  <sheetFormatPr defaultColWidth="8.7109375" defaultRowHeight="15" x14ac:dyDescent="0.25"/>
  <cols>
    <col min="1" max="1" width="9.5703125" customWidth="1"/>
    <col min="2" max="2" width="13.42578125" customWidth="1"/>
    <col min="3" max="3" width="46.42578125" customWidth="1"/>
    <col min="4" max="4" width="14.140625" customWidth="1"/>
    <col min="5" max="8" width="12.140625" customWidth="1"/>
    <col min="9" max="12" width="18.7109375" customWidth="1"/>
  </cols>
  <sheetData>
    <row r="1" spans="1:14" x14ac:dyDescent="0.25">
      <c r="A1" s="56"/>
      <c r="B1" s="56"/>
      <c r="C1" s="1"/>
      <c r="D1" s="1"/>
      <c r="E1" s="1"/>
      <c r="F1" s="1"/>
      <c r="G1" s="1"/>
      <c r="H1" s="1"/>
      <c r="I1" s="1"/>
      <c r="J1" s="1"/>
      <c r="K1" s="1"/>
    </row>
    <row r="2" spans="1:14" ht="15" customHeight="1" x14ac:dyDescent="0.25">
      <c r="A2" s="56"/>
      <c r="B2" s="56"/>
      <c r="C2" s="2" t="s">
        <v>0</v>
      </c>
      <c r="D2" s="2"/>
      <c r="E2" s="2"/>
      <c r="F2" s="2"/>
      <c r="G2" s="2"/>
      <c r="H2" s="2"/>
      <c r="I2" s="1"/>
      <c r="J2" s="1"/>
      <c r="K2" s="1"/>
    </row>
    <row r="3" spans="1:14" x14ac:dyDescent="0.25">
      <c r="A3" s="56"/>
      <c r="B3" s="56"/>
      <c r="C3" s="3" t="s">
        <v>1</v>
      </c>
      <c r="D3" s="3"/>
      <c r="E3" s="3"/>
      <c r="F3" s="3"/>
      <c r="G3" s="3"/>
      <c r="H3" s="3"/>
      <c r="I3" s="1"/>
      <c r="J3" s="1"/>
      <c r="K3" s="1"/>
    </row>
    <row r="4" spans="1:14" ht="15" customHeight="1" x14ac:dyDescent="0.25">
      <c r="A4" s="56"/>
      <c r="B4" s="56"/>
      <c r="C4" s="4"/>
      <c r="D4" s="4"/>
      <c r="E4" s="4"/>
      <c r="F4" s="4"/>
      <c r="G4" s="4"/>
      <c r="H4" s="4"/>
      <c r="I4" s="1"/>
      <c r="J4" s="1"/>
      <c r="K4" s="1"/>
    </row>
    <row r="5" spans="1:14" x14ac:dyDescent="0.25">
      <c r="A5" s="56"/>
      <c r="B5" s="56"/>
      <c r="C5" s="5" t="s">
        <v>2</v>
      </c>
      <c r="D5" s="5"/>
      <c r="E5" s="5"/>
      <c r="F5" s="5"/>
      <c r="G5" s="5"/>
      <c r="H5" s="5"/>
      <c r="I5" s="1"/>
      <c r="J5" s="1"/>
      <c r="K5" s="1"/>
    </row>
    <row r="6" spans="1:14" x14ac:dyDescent="0.25">
      <c r="A6" s="56"/>
      <c r="B6" s="56"/>
      <c r="C6" s="1"/>
      <c r="D6" s="1"/>
      <c r="E6" s="1"/>
      <c r="F6" s="1"/>
      <c r="G6" s="1"/>
      <c r="H6" s="1"/>
      <c r="I6" s="1"/>
      <c r="J6" s="1"/>
      <c r="K6" s="1"/>
    </row>
    <row r="8" spans="1:14" x14ac:dyDescent="0.25">
      <c r="I8" s="6" t="s">
        <v>3</v>
      </c>
      <c r="J8" s="57" t="s">
        <v>4</v>
      </c>
      <c r="K8" s="57"/>
    </row>
    <row r="9" spans="1:14" x14ac:dyDescent="0.25">
      <c r="I9" s="7"/>
      <c r="J9" s="8"/>
      <c r="K9" s="8"/>
    </row>
    <row r="10" spans="1:14" ht="13.9" customHeight="1" x14ac:dyDescent="0.25">
      <c r="A10" s="9" t="s">
        <v>5</v>
      </c>
      <c r="B10" s="9" t="s">
        <v>6</v>
      </c>
      <c r="C10" s="9" t="s">
        <v>7</v>
      </c>
      <c r="D10" s="58" t="s">
        <v>8</v>
      </c>
      <c r="E10" s="58"/>
      <c r="F10" s="58"/>
      <c r="G10" s="58"/>
      <c r="H10" s="9" t="s">
        <v>9</v>
      </c>
      <c r="I10" s="10" t="s">
        <v>10</v>
      </c>
      <c r="J10" s="11" t="s">
        <v>11</v>
      </c>
      <c r="K10" s="10" t="s">
        <v>12</v>
      </c>
      <c r="N10" s="12"/>
    </row>
    <row r="11" spans="1:14" ht="33.75" customHeight="1" x14ac:dyDescent="0.25">
      <c r="A11" s="13">
        <f>'Item 1'!$A$8</f>
        <v>1</v>
      </c>
      <c r="B11" s="14">
        <f>'Item 1'!$A$10</f>
        <v>166235</v>
      </c>
      <c r="C11" s="15" t="str">
        <f>'Item 1'!$A$11</f>
        <v>Prestação de serviços de lavanderia com locação de enxoval hospitalar.</v>
      </c>
      <c r="D11" s="16" t="str">
        <f>'Item 1'!$B$9</f>
        <v>UNIDADE TEMPORAL: MÊS</v>
      </c>
      <c r="E11" s="17">
        <f>'Item 1'!$B$10</f>
        <v>6</v>
      </c>
      <c r="F11" s="17" t="str">
        <f>'Item 1'!$B$11</f>
        <v>UNIDADE DE MEDIDA: KG</v>
      </c>
      <c r="G11" s="17" t="str">
        <f>'Item 1'!$B$12</f>
        <v>QUANTIDADE KG MENSAL</v>
      </c>
      <c r="H11" s="18">
        <f>'Item 1'!$B$13</f>
        <v>100000</v>
      </c>
      <c r="I11" s="19">
        <f>MIN('Item 1'!B18)</f>
        <v>6.8</v>
      </c>
      <c r="J11" s="20">
        <f>E11*H11*I11</f>
        <v>4080000</v>
      </c>
      <c r="K11" s="21">
        <v>6.8</v>
      </c>
    </row>
    <row r="12" spans="1:14" ht="45" x14ac:dyDescent="0.25">
      <c r="A12" s="13">
        <f>'Item 2'!$A$8</f>
        <v>2</v>
      </c>
      <c r="B12" s="14">
        <f>'Item 2'!$A$10</f>
        <v>152521</v>
      </c>
      <c r="C12" s="22" t="str">
        <f>'Item 2'!$A$11</f>
        <v>Mão de obra para o controle operacional e gestão do enxoval hospitalar nas dependências da Contratante.</v>
      </c>
      <c r="D12" s="59" t="str">
        <f>'Item 2'!$B$10</f>
        <v>Serviço mensal</v>
      </c>
      <c r="E12" s="59"/>
      <c r="F12" s="59"/>
      <c r="G12" s="59"/>
      <c r="H12" s="23">
        <f>'Item 2'!B11</f>
        <v>6</v>
      </c>
      <c r="I12" s="19">
        <f>MIN('Item 2'!B19)</f>
        <v>306948.93</v>
      </c>
      <c r="J12" s="20">
        <f>H12*I12</f>
        <v>1841693.58</v>
      </c>
      <c r="K12" s="21">
        <v>306948.93</v>
      </c>
    </row>
    <row r="13" spans="1:14" x14ac:dyDescent="0.25">
      <c r="J13" s="24"/>
    </row>
    <row r="14" spans="1:14" x14ac:dyDescent="0.25">
      <c r="H14" s="25" t="s">
        <v>13</v>
      </c>
      <c r="I14" s="7"/>
      <c r="J14" s="26">
        <f>SUM(J11:J12)</f>
        <v>5921693.5800000001</v>
      </c>
      <c r="K14" s="7"/>
    </row>
    <row r="16" spans="1:14" x14ac:dyDescent="0.25">
      <c r="A16" s="1"/>
      <c r="B16" s="1"/>
      <c r="C16" s="1"/>
      <c r="D16" s="1"/>
      <c r="E16" s="1"/>
      <c r="F16" s="1"/>
      <c r="G16" s="1"/>
      <c r="H16" s="27"/>
      <c r="I16" s="1"/>
      <c r="J16" s="1"/>
      <c r="K16" s="1"/>
    </row>
  </sheetData>
  <mergeCells count="4">
    <mergeCell ref="A1:B6"/>
    <mergeCell ref="J8:K8"/>
    <mergeCell ref="D10:G10"/>
    <mergeCell ref="D12:G12"/>
  </mergeCells>
  <printOptions horizontalCentered="1"/>
  <pageMargins left="0.196527777777778" right="0.196527777777778" top="0.39374999999999999" bottom="0.39305555555555599" header="0.51180555555555496" footer="0.196527777777778"/>
  <pageSetup paperSize="9" firstPageNumber="0" fitToHeight="0" orientation="landscape" horizontalDpi="300" verticalDpi="300"/>
  <headerFooter>
    <oddFooter>&amp;CHospital Universitário Pedro Ernesto
Serviço de Compras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zoomScaleNormal="100" workbookViewId="0">
      <selection activeCell="C12" sqref="C12:D12"/>
    </sheetView>
  </sheetViews>
  <sheetFormatPr defaultColWidth="8.7109375" defaultRowHeight="15" x14ac:dyDescent="0.25"/>
  <cols>
    <col min="1" max="1" width="23" style="24" customWidth="1"/>
    <col min="2" max="2" width="17.140625" style="24" customWidth="1"/>
    <col min="3" max="3" width="16.7109375" style="24" customWidth="1"/>
    <col min="4" max="4" width="57.7109375" style="24" customWidth="1"/>
    <col min="5" max="6" width="18.7109375" style="24" customWidth="1"/>
  </cols>
  <sheetData>
    <row r="1" spans="1:7" ht="15" customHeight="1" x14ac:dyDescent="0.25">
      <c r="A1" s="1"/>
      <c r="B1" s="1"/>
      <c r="C1" s="1"/>
      <c r="D1" s="1"/>
      <c r="E1" s="1"/>
      <c r="F1" s="1"/>
    </row>
    <row r="2" spans="1:7" ht="15" customHeight="1" x14ac:dyDescent="0.25">
      <c r="A2" s="1"/>
      <c r="B2" s="2" t="s">
        <v>0</v>
      </c>
      <c r="C2" s="2"/>
      <c r="D2" s="2"/>
      <c r="E2" s="2"/>
      <c r="F2" s="1"/>
    </row>
    <row r="3" spans="1:7" ht="15" customHeight="1" x14ac:dyDescent="0.25">
      <c r="A3" s="1"/>
      <c r="B3" s="3" t="s">
        <v>1</v>
      </c>
      <c r="C3" s="3"/>
      <c r="D3" s="3"/>
      <c r="E3" s="3"/>
      <c r="F3" s="1"/>
    </row>
    <row r="4" spans="1:7" ht="15" customHeight="1" x14ac:dyDescent="0.25">
      <c r="A4" s="1"/>
      <c r="B4" s="4"/>
      <c r="C4" s="4"/>
      <c r="D4" s="4"/>
      <c r="E4" s="4"/>
      <c r="F4" s="1"/>
    </row>
    <row r="5" spans="1:7" ht="15" customHeight="1" x14ac:dyDescent="0.25">
      <c r="A5" s="1"/>
      <c r="B5" s="5" t="s">
        <v>14</v>
      </c>
      <c r="C5" s="5"/>
      <c r="D5" s="5"/>
      <c r="E5" s="5"/>
      <c r="F5" s="1"/>
    </row>
    <row r="6" spans="1:7" ht="15" customHeight="1" x14ac:dyDescent="0.25">
      <c r="A6" s="1"/>
      <c r="B6" s="1"/>
      <c r="C6" s="1"/>
      <c r="D6" s="1"/>
      <c r="E6" s="1"/>
      <c r="F6" s="1"/>
    </row>
    <row r="7" spans="1:7" ht="15" customHeight="1" x14ac:dyDescent="0.25">
      <c r="A7" s="28"/>
      <c r="B7" s="28"/>
    </row>
    <row r="8" spans="1:7" ht="15" customHeight="1" x14ac:dyDescent="0.25">
      <c r="A8" s="29">
        <v>1</v>
      </c>
      <c r="B8" s="30" t="s">
        <v>3</v>
      </c>
      <c r="C8" s="66" t="str">
        <f>'Mapa Resumido'!J8</f>
        <v>SEI-260008/013010/2023</v>
      </c>
      <c r="D8" s="66"/>
      <c r="E8" s="66"/>
      <c r="F8" s="66"/>
    </row>
    <row r="9" spans="1:7" ht="24" customHeight="1" x14ac:dyDescent="0.25">
      <c r="A9" s="31" t="s">
        <v>6</v>
      </c>
      <c r="B9" s="32" t="s">
        <v>15</v>
      </c>
      <c r="C9" s="67" t="s">
        <v>16</v>
      </c>
      <c r="D9" s="67"/>
      <c r="E9" s="33" t="s">
        <v>17</v>
      </c>
      <c r="F9" s="33" t="s">
        <v>18</v>
      </c>
    </row>
    <row r="10" spans="1:7" ht="13.9" customHeight="1" x14ac:dyDescent="0.25">
      <c r="A10" s="34">
        <v>166235</v>
      </c>
      <c r="B10" s="35">
        <v>6</v>
      </c>
      <c r="C10" s="61" t="s">
        <v>19</v>
      </c>
      <c r="D10" s="61"/>
      <c r="E10" s="36">
        <v>45244</v>
      </c>
      <c r="F10" s="37">
        <f>680000/100000</f>
        <v>6.8</v>
      </c>
      <c r="G10" t="s">
        <v>20</v>
      </c>
    </row>
    <row r="11" spans="1:7" ht="24" customHeight="1" x14ac:dyDescent="0.25">
      <c r="A11" s="60" t="s">
        <v>21</v>
      </c>
      <c r="B11" s="32" t="s">
        <v>22</v>
      </c>
      <c r="C11" s="61" t="s">
        <v>38</v>
      </c>
      <c r="D11" s="61"/>
      <c r="E11" s="36">
        <v>45246</v>
      </c>
      <c r="F11" s="37">
        <f>152900</f>
        <v>152900</v>
      </c>
    </row>
    <row r="12" spans="1:7" ht="24" customHeight="1" x14ac:dyDescent="0.25">
      <c r="A12" s="60"/>
      <c r="B12" s="32" t="s">
        <v>23</v>
      </c>
      <c r="C12" s="61" t="s">
        <v>39</v>
      </c>
      <c r="D12" s="61"/>
      <c r="E12" s="36">
        <v>45231</v>
      </c>
      <c r="F12" s="37">
        <f>377664.21/27803.5</f>
        <v>13.583333393277826</v>
      </c>
      <c r="G12" t="s">
        <v>24</v>
      </c>
    </row>
    <row r="13" spans="1:7" ht="15" customHeight="1" x14ac:dyDescent="0.25">
      <c r="A13" s="60"/>
      <c r="B13" s="62">
        <v>100000</v>
      </c>
      <c r="C13" s="61" t="s">
        <v>25</v>
      </c>
      <c r="D13" s="61"/>
      <c r="E13" s="36">
        <v>45231</v>
      </c>
      <c r="F13" s="37">
        <v>6.8</v>
      </c>
    </row>
    <row r="14" spans="1:7" ht="15" customHeight="1" x14ac:dyDescent="0.25">
      <c r="A14" s="60"/>
      <c r="B14" s="62"/>
      <c r="C14" s="61"/>
      <c r="D14" s="61"/>
      <c r="E14" s="36"/>
      <c r="F14" s="37"/>
    </row>
    <row r="15" spans="1:7" ht="15" customHeight="1" x14ac:dyDescent="0.25">
      <c r="A15" s="60"/>
      <c r="B15" s="62"/>
      <c r="C15" s="61"/>
      <c r="D15" s="61"/>
      <c r="E15" s="36"/>
      <c r="F15" s="37"/>
    </row>
    <row r="16" spans="1:7" ht="15" customHeight="1" x14ac:dyDescent="0.25">
      <c r="A16" s="60"/>
      <c r="B16" s="62"/>
      <c r="C16" s="61"/>
      <c r="D16" s="61"/>
      <c r="E16" s="36"/>
      <c r="F16" s="37"/>
    </row>
    <row r="17" spans="1:6" ht="15" customHeight="1" x14ac:dyDescent="0.25">
      <c r="A17" s="38"/>
      <c r="B17" s="39"/>
      <c r="C17" s="40"/>
      <c r="D17" s="40"/>
      <c r="E17" s="41"/>
      <c r="F17" s="42"/>
    </row>
    <row r="18" spans="1:6" ht="15" customHeight="1" x14ac:dyDescent="0.25">
      <c r="A18" s="43" t="s">
        <v>26</v>
      </c>
      <c r="B18" s="44">
        <f>MIN(F10:F16)</f>
        <v>6.8</v>
      </c>
      <c r="C18" s="63" t="s">
        <v>27</v>
      </c>
      <c r="D18" s="63"/>
      <c r="E18" s="46"/>
      <c r="F18" s="46"/>
    </row>
    <row r="19" spans="1:6" ht="15" customHeight="1" x14ac:dyDescent="0.25">
      <c r="A19" s="43" t="s">
        <v>28</v>
      </c>
      <c r="B19" s="44">
        <f>B18*B13</f>
        <v>680000</v>
      </c>
      <c r="C19" s="45" t="s">
        <v>29</v>
      </c>
      <c r="D19" s="46"/>
      <c r="E19" s="46"/>
      <c r="F19" s="46"/>
    </row>
    <row r="20" spans="1:6" ht="15" customHeight="1" x14ac:dyDescent="0.25">
      <c r="A20" s="43" t="s">
        <v>30</v>
      </c>
      <c r="B20" s="44">
        <f>B19*B10</f>
        <v>4080000</v>
      </c>
      <c r="C20" s="47" t="s">
        <v>31</v>
      </c>
      <c r="D20" s="46"/>
      <c r="E20" s="46"/>
      <c r="F20" s="46"/>
    </row>
    <row r="21" spans="1:6" ht="15" customHeight="1" x14ac:dyDescent="0.25">
      <c r="A21" s="48"/>
      <c r="B21" s="49"/>
      <c r="C21" s="50"/>
      <c r="D21" s="46"/>
      <c r="E21" s="46"/>
      <c r="F21" s="46"/>
    </row>
    <row r="22" spans="1:6" ht="15" customHeight="1" x14ac:dyDescent="0.25">
      <c r="A22" s="48"/>
      <c r="B22" s="49"/>
      <c r="C22" s="50"/>
      <c r="D22" s="64" t="s">
        <v>36</v>
      </c>
      <c r="E22" s="64"/>
      <c r="F22" s="64"/>
    </row>
    <row r="23" spans="1:6" ht="15" customHeight="1" x14ac:dyDescent="0.25">
      <c r="A23" s="48"/>
      <c r="B23" s="49"/>
      <c r="C23" s="50"/>
      <c r="D23" s="64"/>
      <c r="E23" s="64"/>
      <c r="F23" s="64"/>
    </row>
    <row r="24" spans="1:6" x14ac:dyDescent="0.25">
      <c r="A24" s="38"/>
      <c r="B24" s="39"/>
      <c r="C24" s="40"/>
      <c r="D24" s="64"/>
      <c r="E24" s="64"/>
      <c r="F24" s="64"/>
    </row>
    <row r="25" spans="1:6" ht="66" customHeight="1" x14ac:dyDescent="0.25">
      <c r="A25" s="38"/>
      <c r="B25" s="39"/>
      <c r="C25" s="40"/>
      <c r="D25" s="65" t="s">
        <v>32</v>
      </c>
      <c r="E25" s="65"/>
      <c r="F25" s="65"/>
    </row>
    <row r="26" spans="1:6" ht="15" customHeight="1" x14ac:dyDescent="0.25">
      <c r="A26" s="51"/>
      <c r="B26" s="51"/>
      <c r="C26" s="51"/>
      <c r="D26" s="51"/>
      <c r="E26" s="51"/>
      <c r="F26" s="51"/>
    </row>
  </sheetData>
  <mergeCells count="14">
    <mergeCell ref="C18:D18"/>
    <mergeCell ref="D22:F24"/>
    <mergeCell ref="D25:F25"/>
    <mergeCell ref="C8:F8"/>
    <mergeCell ref="C9:D9"/>
    <mergeCell ref="C10:D10"/>
    <mergeCell ref="A11:A16"/>
    <mergeCell ref="C11:D11"/>
    <mergeCell ref="C12:D12"/>
    <mergeCell ref="B13:B16"/>
    <mergeCell ref="C13:D13"/>
    <mergeCell ref="C14:D14"/>
    <mergeCell ref="C15:D15"/>
    <mergeCell ref="C16:D16"/>
  </mergeCells>
  <printOptions horizontalCentered="1"/>
  <pageMargins left="0.196527777777778" right="0.196527777777778" top="0.39374999999999999" bottom="0.39374999999999999" header="0.51180555555555496" footer="0.51180555555555496"/>
  <pageSetup paperSize="9" firstPageNumber="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tabSelected="1" zoomScaleNormal="100" workbookViewId="0">
      <selection activeCell="C15" sqref="C15:D15"/>
    </sheetView>
  </sheetViews>
  <sheetFormatPr defaultColWidth="8.7109375" defaultRowHeight="15" x14ac:dyDescent="0.25"/>
  <cols>
    <col min="1" max="1" width="23" style="24" customWidth="1"/>
    <col min="2" max="3" width="16.7109375" style="24" customWidth="1"/>
    <col min="4" max="4" width="57.7109375" style="24" customWidth="1"/>
    <col min="5" max="6" width="18.7109375" style="24" customWidth="1"/>
  </cols>
  <sheetData>
    <row r="1" spans="1:6" ht="15" customHeight="1" x14ac:dyDescent="0.25">
      <c r="A1" s="1"/>
      <c r="B1" s="1"/>
      <c r="C1" s="1"/>
      <c r="D1" s="1"/>
      <c r="E1" s="1"/>
      <c r="F1" s="1"/>
    </row>
    <row r="2" spans="1:6" ht="15" customHeight="1" x14ac:dyDescent="0.25">
      <c r="A2" s="1"/>
      <c r="B2" s="2" t="s">
        <v>0</v>
      </c>
      <c r="C2" s="2"/>
      <c r="D2" s="2"/>
      <c r="E2" s="2"/>
      <c r="F2" s="1"/>
    </row>
    <row r="3" spans="1:6" ht="15" customHeight="1" x14ac:dyDescent="0.25">
      <c r="A3" s="1"/>
      <c r="B3" s="3" t="s">
        <v>1</v>
      </c>
      <c r="C3" s="3"/>
      <c r="D3" s="3"/>
      <c r="E3" s="3"/>
      <c r="F3" s="1"/>
    </row>
    <row r="4" spans="1:6" ht="15" customHeight="1" x14ac:dyDescent="0.25">
      <c r="A4" s="1"/>
      <c r="B4" s="4"/>
      <c r="C4" s="4"/>
      <c r="D4" s="4"/>
      <c r="E4" s="4"/>
      <c r="F4" s="1"/>
    </row>
    <row r="5" spans="1:6" ht="15" customHeight="1" x14ac:dyDescent="0.25">
      <c r="A5" s="1"/>
      <c r="B5" s="5" t="s">
        <v>14</v>
      </c>
      <c r="C5" s="5"/>
      <c r="D5" s="5"/>
      <c r="E5" s="5"/>
      <c r="F5" s="1"/>
    </row>
    <row r="6" spans="1:6" ht="15" customHeight="1" x14ac:dyDescent="0.25">
      <c r="A6" s="1"/>
      <c r="B6" s="1"/>
      <c r="C6" s="1"/>
      <c r="D6" s="1"/>
      <c r="E6" s="1"/>
      <c r="F6" s="1"/>
    </row>
    <row r="7" spans="1:6" ht="15" customHeight="1" x14ac:dyDescent="0.25">
      <c r="A7" s="28"/>
      <c r="B7" s="28"/>
    </row>
    <row r="8" spans="1:6" ht="15" customHeight="1" x14ac:dyDescent="0.25">
      <c r="A8" s="29">
        <v>2</v>
      </c>
      <c r="B8" s="30" t="s">
        <v>3</v>
      </c>
      <c r="C8" s="69" t="str">
        <f>'Mapa Resumido'!J8</f>
        <v>SEI-260008/013010/2023</v>
      </c>
      <c r="D8" s="69"/>
      <c r="E8" s="69"/>
      <c r="F8" s="69"/>
    </row>
    <row r="9" spans="1:6" ht="15" customHeight="1" x14ac:dyDescent="0.25">
      <c r="A9" s="31" t="s">
        <v>6</v>
      </c>
      <c r="B9" s="33" t="s">
        <v>9</v>
      </c>
      <c r="C9" s="67" t="s">
        <v>16</v>
      </c>
      <c r="D9" s="67"/>
      <c r="E9" s="33" t="s">
        <v>17</v>
      </c>
      <c r="F9" s="33" t="s">
        <v>18</v>
      </c>
    </row>
    <row r="10" spans="1:6" ht="15" customHeight="1" x14ac:dyDescent="0.25">
      <c r="A10" s="34">
        <v>152521</v>
      </c>
      <c r="B10" s="52" t="s">
        <v>33</v>
      </c>
      <c r="C10" s="70" t="s">
        <v>19</v>
      </c>
      <c r="D10" s="70"/>
      <c r="E10" s="53">
        <v>45244</v>
      </c>
      <c r="F10" s="54">
        <v>306948.93</v>
      </c>
    </row>
    <row r="11" spans="1:6" ht="15" customHeight="1" x14ac:dyDescent="0.25">
      <c r="A11" s="71" t="s">
        <v>34</v>
      </c>
      <c r="B11" s="72">
        <v>6</v>
      </c>
      <c r="C11" s="70" t="s">
        <v>37</v>
      </c>
      <c r="D11" s="70"/>
      <c r="E11" s="53">
        <v>45231</v>
      </c>
      <c r="F11" s="54">
        <v>172740.62</v>
      </c>
    </row>
    <row r="12" spans="1:6" ht="15" customHeight="1" x14ac:dyDescent="0.25">
      <c r="A12" s="71"/>
      <c r="B12" s="72"/>
      <c r="C12" s="70" t="s">
        <v>25</v>
      </c>
      <c r="D12" s="70"/>
      <c r="E12" s="53">
        <v>45231</v>
      </c>
      <c r="F12" s="54">
        <v>306948.93</v>
      </c>
    </row>
    <row r="13" spans="1:6" ht="15" customHeight="1" x14ac:dyDescent="0.25">
      <c r="A13" s="71"/>
      <c r="B13" s="72"/>
      <c r="C13" s="70"/>
      <c r="D13" s="70"/>
      <c r="E13" s="53"/>
      <c r="F13" s="54"/>
    </row>
    <row r="14" spans="1:6" ht="15" customHeight="1" x14ac:dyDescent="0.25">
      <c r="A14" s="71"/>
      <c r="B14" s="72"/>
      <c r="C14" s="70"/>
      <c r="D14" s="70"/>
      <c r="E14" s="53"/>
      <c r="F14" s="54"/>
    </row>
    <row r="15" spans="1:6" ht="15" customHeight="1" x14ac:dyDescent="0.25">
      <c r="A15" s="71"/>
      <c r="B15" s="72"/>
      <c r="C15" s="70"/>
      <c r="D15" s="70"/>
      <c r="E15" s="53"/>
      <c r="F15" s="54"/>
    </row>
    <row r="16" spans="1:6" ht="15" customHeight="1" x14ac:dyDescent="0.25">
      <c r="A16" s="71"/>
      <c r="B16" s="72"/>
      <c r="C16" s="70"/>
      <c r="D16" s="70"/>
      <c r="E16" s="53"/>
      <c r="F16" s="54"/>
    </row>
    <row r="17" spans="1:6" ht="15" customHeight="1" x14ac:dyDescent="0.25">
      <c r="A17" s="71"/>
      <c r="B17" s="72"/>
      <c r="C17" s="70"/>
      <c r="D17" s="70"/>
      <c r="E17" s="53"/>
      <c r="F17" s="54"/>
    </row>
    <row r="18" spans="1:6" ht="15" customHeight="1" x14ac:dyDescent="0.25">
      <c r="A18" s="38"/>
      <c r="B18" s="39"/>
      <c r="C18" s="40"/>
      <c r="D18" s="40"/>
      <c r="E18" s="41"/>
      <c r="F18" s="42"/>
    </row>
    <row r="19" spans="1:6" ht="15" customHeight="1" x14ac:dyDescent="0.25">
      <c r="A19" s="43" t="s">
        <v>28</v>
      </c>
      <c r="B19" s="44">
        <f>306948.93</f>
        <v>306948.93</v>
      </c>
      <c r="C19" s="55"/>
      <c r="D19" s="68" t="s">
        <v>35</v>
      </c>
      <c r="E19" s="68"/>
      <c r="F19" s="68"/>
    </row>
    <row r="20" spans="1:6" ht="15" customHeight="1" x14ac:dyDescent="0.25">
      <c r="A20" s="43" t="s">
        <v>30</v>
      </c>
      <c r="B20" s="44">
        <f>B19*B11</f>
        <v>1841693.58</v>
      </c>
      <c r="C20" s="50"/>
      <c r="D20" s="68"/>
      <c r="E20" s="68"/>
      <c r="F20" s="68"/>
    </row>
    <row r="21" spans="1:6" ht="15" customHeight="1" x14ac:dyDescent="0.25">
      <c r="A21" s="48"/>
      <c r="B21" s="49"/>
      <c r="C21" s="50"/>
      <c r="D21" s="68"/>
      <c r="E21" s="68"/>
      <c r="F21" s="68"/>
    </row>
    <row r="22" spans="1:6" ht="15" customHeight="1" x14ac:dyDescent="0.25">
      <c r="A22" s="38"/>
      <c r="B22" s="39"/>
      <c r="C22" s="40"/>
      <c r="D22" s="40"/>
      <c r="E22" s="41"/>
      <c r="F22" s="42"/>
    </row>
    <row r="23" spans="1:6" ht="15" customHeight="1" x14ac:dyDescent="0.25">
      <c r="A23" s="51"/>
      <c r="B23" s="51"/>
      <c r="C23" s="51"/>
      <c r="D23" s="51"/>
      <c r="E23" s="51"/>
      <c r="F23" s="51"/>
    </row>
  </sheetData>
  <mergeCells count="13">
    <mergeCell ref="D19:F21"/>
    <mergeCell ref="C8:F8"/>
    <mergeCell ref="C9:D9"/>
    <mergeCell ref="C10:D10"/>
    <mergeCell ref="A11:A17"/>
    <mergeCell ref="B11:B17"/>
    <mergeCell ref="C11:D11"/>
    <mergeCell ref="C12:D12"/>
    <mergeCell ref="C13:D13"/>
    <mergeCell ref="C14:D14"/>
    <mergeCell ref="C15:D15"/>
    <mergeCell ref="C16:D16"/>
    <mergeCell ref="C17:D17"/>
  </mergeCells>
  <printOptions horizontalCentered="1"/>
  <pageMargins left="0.196527777777778" right="0.196527777777778" top="0.39374999999999999" bottom="0.39374999999999999" header="0.51180555555555496" footer="0.51180555555555496"/>
  <pageSetup paperSize="9" firstPageNumber="0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203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Mapa Resumido</vt:lpstr>
      <vt:lpstr>Item 1</vt:lpstr>
      <vt:lpstr>Item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Barbara Cristina de Oliveira</dc:creator>
  <dc:description/>
  <cp:lastModifiedBy>Tamisa Poliana de Araújo</cp:lastModifiedBy>
  <cp:revision>27</cp:revision>
  <cp:lastPrinted>2020-12-22T20:10:21Z</cp:lastPrinted>
  <dcterms:created xsi:type="dcterms:W3CDTF">2020-08-19T14:01:40Z</dcterms:created>
  <dcterms:modified xsi:type="dcterms:W3CDTF">2024-01-25T20:22:06Z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2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