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ilha1" sheetId="1" r:id="rId4"/>
  </sheets>
  <definedNames/>
  <calcPr/>
</workbook>
</file>

<file path=xl/sharedStrings.xml><?xml version="1.0" encoding="utf-8"?>
<sst xmlns="http://schemas.openxmlformats.org/spreadsheetml/2006/main" count="204" uniqueCount="132">
  <si>
    <t>MODELO DE PLANILHA DE CUSTO</t>
  </si>
  <si>
    <t>Categoria profissional:</t>
  </si>
  <si>
    <t>Discriminação dos Serviços</t>
  </si>
  <si>
    <t>A</t>
  </si>
  <si>
    <t>Data de apresentação da proposta</t>
  </si>
  <si>
    <t>B</t>
  </si>
  <si>
    <t>Município</t>
  </si>
  <si>
    <t>Rio de Janeiro</t>
  </si>
  <si>
    <t>C</t>
  </si>
  <si>
    <t>Ano do Acordo, Convenção ou Dissídio Coletivo</t>
  </si>
  <si>
    <t>D</t>
  </si>
  <si>
    <t>Nº de meses de execução contratual</t>
  </si>
  <si>
    <t>Identificação do Serviço</t>
  </si>
  <si>
    <t>Tipo de Serviço</t>
  </si>
  <si>
    <t>Quantidade</t>
  </si>
  <si>
    <t>PL 12X36 hs</t>
  </si>
  <si>
    <t>DIARISTA</t>
  </si>
  <si>
    <t>TOTAL</t>
  </si>
  <si>
    <t>Dados para composição dos custos referentes à mão-de-obra</t>
  </si>
  <si>
    <t>Tipo de serviço (mesmo serviço com características distintas)</t>
  </si>
  <si>
    <t>Classificação Brasileira de Ocupações (CBO)</t>
  </si>
  <si>
    <t>Salário Nominativo da Categoria Profissional</t>
  </si>
  <si>
    <t>Categoria profissional (vinculada à execução contratual)</t>
  </si>
  <si>
    <t>Data base da categoria (dia/mês/ano)</t>
  </si>
  <si>
    <t>MÓDULO 1 - COMPOSIÇÃO DA REMUNERAÇÃO</t>
  </si>
  <si>
    <t>COMPOSIÇÃO DA REMUNERAÇÃO</t>
  </si>
  <si>
    <t>%</t>
  </si>
  <si>
    <t>VALOR (R$)</t>
  </si>
  <si>
    <t>Salário Base</t>
  </si>
  <si>
    <t xml:space="preserve">Adicional Periculosidade </t>
  </si>
  <si>
    <t>Adicional Insalubridade</t>
  </si>
  <si>
    <t>Adicional Noturno</t>
  </si>
  <si>
    <t>E</t>
  </si>
  <si>
    <t>Adicional de Hora Noturna Reduzida</t>
  </si>
  <si>
    <t>F</t>
  </si>
  <si>
    <t>Adicional de Hora Extra no Feriado Trabalhado</t>
  </si>
  <si>
    <t>G</t>
  </si>
  <si>
    <t>Gratificação de Encarregado</t>
  </si>
  <si>
    <t>H</t>
  </si>
  <si>
    <t>Outros (especificar)</t>
  </si>
  <si>
    <t>TOTAL DO MÓDULO 1</t>
  </si>
  <si>
    <t>MÓDULO 2 – ENCARGOS E BENEFÍCIOS ANUAIS, MENSAIS E DIÁRIOS</t>
  </si>
  <si>
    <t>Submódulo 2.1 - 13º Salário, Férias e Adicional de Férias</t>
  </si>
  <si>
    <t xml:space="preserve">13 (Décimo-terceiro) salário </t>
  </si>
  <si>
    <t>Férias e Adicional de Férias</t>
  </si>
  <si>
    <t>TOTAL SUBMÓDULO 2.1</t>
  </si>
  <si>
    <t>Submódulo 2.2 - GPS, FGTS e Outras Contribuições</t>
  </si>
  <si>
    <t xml:space="preserve">INSS </t>
  </si>
  <si>
    <t xml:space="preserve">Salário Educação </t>
  </si>
  <si>
    <t>SAT (Seguro Acidente de Trabalho)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</si>
  <si>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</si>
  <si>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</si>
  <si>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</si>
  <si>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</si>
  <si>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</si>
  <si>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</si>
  <si>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</si>
  <si>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r>
      <rPr>
        <rFont val="Arial"/>
        <color rgb="FF000000"/>
        <sz val="12.0"/>
      </rPr>
      <t xml:space="preserve">Transporte </t>
    </r>
    <r>
      <rPr>
        <rFont val="Arial"/>
        <b/>
        <color rgb="FFC9211E"/>
        <sz val="12.0"/>
      </rPr>
      <t>(4 modais/dia – 22 Dias para o diarista e 15 dias para o plantonista)</t>
    </r>
  </si>
  <si>
    <t>-</t>
  </si>
  <si>
    <r>
      <rPr>
        <rFont val="Arial"/>
        <color rgb="FF000000"/>
        <sz val="12.0"/>
      </rPr>
      <t xml:space="preserve">Auxílio-Refeição/Alimentação </t>
    </r>
    <r>
      <rPr>
        <rFont val="Arial"/>
        <b/>
        <color rgb="FFC9211E"/>
        <sz val="12.0"/>
      </rPr>
      <t xml:space="preserve"> (NÃO SERÁ COTADO ESSE BENEFÍCIO)</t>
    </r>
  </si>
  <si>
    <t>Assistência Médica e Familiar Sindical</t>
  </si>
  <si>
    <r>
      <rPr>
        <rFont val="Arial"/>
        <color rgb="FF000000"/>
        <sz val="12.0"/>
      </rPr>
      <t xml:space="preserve">Benefício Social Familiar </t>
    </r>
    <r>
      <rPr>
        <rFont val="Arial"/>
        <b/>
        <color rgb="FFC9211E"/>
        <sz val="12.0"/>
      </rPr>
      <t>(Segundo a CCT vigente)</t>
    </r>
  </si>
  <si>
    <t>Outros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</si>
  <si>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</si>
  <si>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</si>
  <si>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</si>
  <si>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</si>
  <si>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</si>
  <si>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</si>
  <si>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</si>
  <si>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</si>
  <si>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</si>
  <si>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</si>
  <si>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</si>
  <si>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</si>
  <si>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</si>
  <si>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</si>
  <si>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e Contribuição Social sobre o Aviso Prévio Indenizado</t>
  </si>
  <si>
    <t xml:space="preserve">Aviso Prévio Trabalhado </t>
  </si>
  <si>
    <t>Incidência dos encargos do submódulo 2.2 sobre Aviso Prévio Trabalhado</t>
  </si>
  <si>
    <t xml:space="preserve">Multa do FGTS e Contribuição Social sobre o Aviso Prévio Trabalhado. </t>
  </si>
  <si>
    <t>TOTAL DO MÓDULO 3</t>
  </si>
  <si>
    <t>MÓDULO 4 – CUSTO DE REPOSIÇÃO DO PROFISSIONAL AUSENTE</t>
  </si>
  <si>
    <t>Submódulo 4.1 - Ausências Legais</t>
  </si>
  <si>
    <t xml:space="preserve">Substituto na cobertura de Férias </t>
  </si>
  <si>
    <t>Substituto na cobertura de Ausências Legais</t>
  </si>
  <si>
    <t>Substituto na cobertura de Licença Paternidade</t>
  </si>
  <si>
    <r>
      <rPr>
        <rFont val="Arial"/>
        <color rgb="FF000000"/>
        <sz val="10.0"/>
      </rPr>
      <t>Substituto na cobertura de Ausência por Acidente de Trabalho</t>
    </r>
    <r>
      <rPr>
        <rFont val="Arial"/>
        <color rgb="FFFF0000"/>
        <sz val="10.0"/>
      </rPr>
      <t xml:space="preserve"> </t>
    </r>
  </si>
  <si>
    <t>Substituto na cobertura de Afastamento Maternidade</t>
  </si>
  <si>
    <t>TOTAL SUBMÓDULO 4.1</t>
  </si>
  <si>
    <t>Submódulo 4.2 - Intrajornada</t>
  </si>
  <si>
    <t>Intervalo para Repouso ou Alimentação</t>
  </si>
  <si>
    <t>TOTAL SUBMÓDULO 4.2</t>
  </si>
  <si>
    <t>QUADRO-RESUMO DO MÓDULO 4 - CUSTO DE REPOSIÇÃO DO PROFISSIONAL AUSENTE</t>
  </si>
  <si>
    <t>Módulo 4 - Custo de Reposição do Profissional Ausente</t>
  </si>
  <si>
    <t>4.1</t>
  </si>
  <si>
    <t>Ausências Legais</t>
  </si>
  <si>
    <t>4.2</t>
  </si>
  <si>
    <t>Intrajornada</t>
  </si>
  <si>
    <t>TOTAL DO MÓDULO 4</t>
  </si>
  <si>
    <t>MÓDULO 5 – INSUMOS DIVERSOS</t>
  </si>
  <si>
    <t>INSUMOS DIVERSOS</t>
  </si>
  <si>
    <r>
      <rPr>
        <rFont val="Arial"/>
        <color rgb="FF000000"/>
        <sz val="12.0"/>
      </rPr>
      <t xml:space="preserve">Uniformes </t>
    </r>
    <r>
      <rPr>
        <rFont val="Arial"/>
        <color rgb="FFC9211E"/>
        <sz val="12.0"/>
      </rPr>
      <t>(preencher segundo anexos I ao XIX)</t>
    </r>
  </si>
  <si>
    <r>
      <rPr>
        <rFont val="Arial"/>
        <color rgb="FF000000"/>
        <sz val="12.0"/>
      </rPr>
      <t xml:space="preserve">Materiais </t>
    </r>
    <r>
      <rPr>
        <rFont val="Arial"/>
        <color rgb="FFC9211E"/>
        <sz val="12.0"/>
      </rPr>
      <t>(preencher segundo anexos I ao XIX)</t>
    </r>
  </si>
  <si>
    <r>
      <rPr>
        <rFont val="Arial"/>
        <color rgb="FF000000"/>
        <sz val="12.0"/>
      </rPr>
      <t xml:space="preserve">Utensílios </t>
    </r>
    <r>
      <rPr>
        <rFont val="Arial"/>
        <color rgb="FFC9211E"/>
        <sz val="12.0"/>
      </rPr>
      <t>(preencher segundo anexos I ao XIX)</t>
    </r>
  </si>
  <si>
    <r>
      <rPr>
        <rFont val="Arial"/>
        <color rgb="FF000000"/>
        <sz val="12.0"/>
      </rPr>
      <t xml:space="preserve">EPI'S </t>
    </r>
    <r>
      <rPr>
        <rFont val="Arial"/>
        <color rgb="FFC9211E"/>
        <sz val="12.0"/>
      </rPr>
      <t>(preencher segundo anexos I ao XIX)</t>
    </r>
  </si>
  <si>
    <t>TOTAL DO MÓDULO 5</t>
  </si>
  <si>
    <t>MÓDULO 6 – CUSTOS INDIRETOS, TRIBUTOS E LUCRO</t>
  </si>
  <si>
    <t>CUSTOS INDIRETOS, TRIBUTOS E LUCRO</t>
  </si>
  <si>
    <t>Custos Indiretos (MÁXIMO)</t>
  </si>
  <si>
    <t>Lucro  (MÁXIMO)</t>
  </si>
  <si>
    <t>TRIBUTOS</t>
  </si>
  <si>
    <t>C.1</t>
  </si>
  <si>
    <t>PIS</t>
  </si>
  <si>
    <t>C.2</t>
  </si>
  <si>
    <t>COFINS</t>
  </si>
  <si>
    <t>C.3</t>
  </si>
  <si>
    <t>ISS</t>
  </si>
  <si>
    <t>TOTAL DO MÓDULO 6</t>
  </si>
  <si>
    <t>a)</t>
  </si>
  <si>
    <t>Tributos % = To = .............................................................</t>
  </si>
  <si>
    <t>b)</t>
  </si>
  <si>
    <t>(Total dos Módulos 1, 2, 3, 4 e 5+ Custos indiretos + lucro)= Po = ...................................</t>
  </si>
  <si>
    <t>c)</t>
  </si>
  <si>
    <t>Po / (1 - To) = P1 = ..............................................................................</t>
  </si>
  <si>
    <t>Valor dos Tributos = P1 - Po</t>
  </si>
  <si>
    <t>QUADRO RESUMO DO CUSTO POR EMPREGADO</t>
  </si>
  <si>
    <t>Mão-de-Obra vinculada à execução contratual (valor por empregado)</t>
  </si>
  <si>
    <t>Subtotal (A + B + C + D + E)</t>
  </si>
  <si>
    <t>PREÇO TOTAL POR EMPREGADO</t>
  </si>
  <si>
    <t>FATOR K</t>
  </si>
  <si>
    <t>fator 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</si>
</sst>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d/m/yyyy"/>
    <numFmt numFmtId="165" formatCode="&quot;R$ &quot;#,##0.00\ ;[RED]&quot;(R$ &quot;#,##0.00\)"/>
    <numFmt numFmtId="166" formatCode="0.000%"/>
    <numFmt numFmtId="167" formatCode="0.0000%"/>
    <numFmt numFmtId="168" formatCode="0.0%"/>
    <numFmt numFmtId="169" formatCode="&quot; R$ &quot;* #,##0.00\ ;&quot; R$ &quot;* \(#,##0.00\);&quot; R$ &quot;* \-#\ ;@\ "/>
    <numFmt numFmtId="170" formatCode="* #,##0.00\ ;\-* #,##0.00\ ;* \-#\ "/>
  </numFmts>
  <fonts count="9">
    <font>
      <sz val="10.0"/>
      <color rgb="FF000000"/>
      <name val="Arial"/>
      <scheme val="minor"/>
    </font>
    <font>
      <sz val="12.0"/>
      <color theme="1"/>
      <name val="Arial"/>
    </font>
    <font>
      <b/>
      <sz val="12.0"/>
      <color theme="1"/>
      <name val="Arial"/>
    </font>
    <font>
      <b/>
      <sz val="12.0"/>
      <color rgb="FF000000"/>
      <name val="Arial"/>
    </font>
    <font>
      <sz val="12.0"/>
      <color rgb="FF000000"/>
      <name val="Arial"/>
    </font>
    <font/>
    <font>
      <sz val="10.0"/>
      <color rgb="FF000000"/>
      <name val="Arial"/>
    </font>
    <font>
      <b/>
      <sz val="12.0"/>
      <color rgb="FFFF0000"/>
      <name val="Arial"/>
    </font>
    <font>
      <sz val="12.0"/>
      <color rgb="FFFF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2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/>
      <bottom/>
    </border>
    <border>
      <top/>
      <bottom/>
    </border>
    <border>
      <right/>
      <top/>
      <bottom/>
    </border>
    <border>
      <right/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7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horizontal="left" shrinkToFit="0" vertical="bottom" wrapText="0"/>
    </xf>
    <xf borderId="0" fillId="0" fontId="4" numFmtId="0" xfId="0" applyAlignment="1" applyFont="1">
      <alignment horizontal="left" shrinkToFit="0" vertical="bottom" wrapText="0"/>
    </xf>
    <xf borderId="1" fillId="2" fontId="3" numFmtId="0" xfId="0" applyAlignment="1" applyBorder="1" applyFill="1" applyFont="1">
      <alignment horizontal="center" shrinkToFit="0" vertical="bottom" wrapText="0"/>
    </xf>
    <xf borderId="2" fillId="0" fontId="5" numFmtId="0" xfId="0" applyBorder="1" applyFont="1"/>
    <xf borderId="3" fillId="0" fontId="5" numFmtId="0" xfId="0" applyBorder="1" applyFont="1"/>
    <xf borderId="4" fillId="0" fontId="4" numFmtId="0" xfId="0" applyAlignment="1" applyBorder="1" applyFont="1">
      <alignment horizontal="center" shrinkToFit="0" vertical="bottom" wrapText="0"/>
    </xf>
    <xf borderId="1" fillId="0" fontId="4" numFmtId="0" xfId="0" applyAlignment="1" applyBorder="1" applyFont="1">
      <alignment horizontal="left" shrinkToFit="0" vertical="bottom" wrapText="0"/>
    </xf>
    <xf borderId="1" fillId="0" fontId="4" numFmtId="164" xfId="0" applyAlignment="1" applyBorder="1" applyFont="1" applyNumberFormat="1">
      <alignment horizontal="center" shrinkToFit="0" vertical="bottom" wrapText="0"/>
    </xf>
    <xf borderId="1" fillId="0" fontId="4" numFmtId="0" xfId="0" applyAlignment="1" applyBorder="1" applyFont="1">
      <alignment horizontal="center" shrinkToFit="0" vertical="bottom" wrapText="0"/>
    </xf>
    <xf borderId="0" fillId="0" fontId="4" numFmtId="0" xfId="0" applyAlignment="1" applyFont="1">
      <alignment horizontal="center" shrinkToFit="0" vertical="bottom" wrapText="0"/>
    </xf>
    <xf borderId="4" fillId="0" fontId="4" numFmtId="0" xfId="0" applyAlignment="1" applyBorder="1" applyFont="1">
      <alignment shrinkToFit="0" vertical="bottom" wrapText="0"/>
    </xf>
    <xf borderId="4" fillId="0" fontId="4" numFmtId="4" xfId="0" applyAlignment="1" applyBorder="1" applyFont="1" applyNumberFormat="1">
      <alignment shrinkToFit="0" vertical="bottom" wrapText="0"/>
    </xf>
    <xf borderId="3" fillId="0" fontId="4" numFmtId="0" xfId="0" applyAlignment="1" applyBorder="1" applyFont="1">
      <alignment shrinkToFit="0" vertical="bottom" wrapText="0"/>
    </xf>
    <xf borderId="1" fillId="0" fontId="4" numFmtId="165" xfId="0" applyAlignment="1" applyBorder="1" applyFont="1" applyNumberFormat="1">
      <alignment horizontal="center" shrinkToFit="0" vertical="bottom" wrapText="0"/>
    </xf>
    <xf borderId="1" fillId="3" fontId="3" numFmtId="0" xfId="0" applyAlignment="1" applyBorder="1" applyFill="1" applyFont="1">
      <alignment horizontal="center" shrinkToFit="0" vertical="bottom" wrapText="0"/>
    </xf>
    <xf borderId="4" fillId="0" fontId="3" numFmtId="0" xfId="0" applyAlignment="1" applyBorder="1" applyFont="1">
      <alignment horizontal="center" shrinkToFit="0" vertical="bottom" wrapText="0"/>
    </xf>
    <xf borderId="1" fillId="0" fontId="3" numFmtId="0" xfId="0" applyAlignment="1" applyBorder="1" applyFont="1">
      <alignment horizontal="center" shrinkToFit="0" vertical="bottom" wrapText="0"/>
    </xf>
    <xf borderId="4" fillId="0" fontId="4" numFmtId="10" xfId="0" applyAlignment="1" applyBorder="1" applyFont="1" applyNumberFormat="1">
      <alignment horizontal="center" shrinkToFit="0" vertical="bottom" wrapText="0"/>
    </xf>
    <xf borderId="4" fillId="0" fontId="4" numFmtId="2" xfId="0" applyAlignment="1" applyBorder="1" applyFont="1" applyNumberFormat="1">
      <alignment shrinkToFit="0" vertical="bottom" wrapText="0"/>
    </xf>
    <xf borderId="4" fillId="0" fontId="3" numFmtId="4" xfId="0" applyAlignment="1" applyBorder="1" applyFont="1" applyNumberFormat="1">
      <alignment shrinkToFit="0" vertical="bottom" wrapText="0"/>
    </xf>
    <xf borderId="0" fillId="0" fontId="3" numFmtId="0" xfId="0" applyAlignment="1" applyFont="1">
      <alignment horizontal="center" shrinkToFit="0" vertical="bottom" wrapText="0"/>
    </xf>
    <xf borderId="0" fillId="0" fontId="3" numFmtId="2" xfId="0" applyAlignment="1" applyFont="1" applyNumberFormat="1">
      <alignment shrinkToFit="0" vertical="bottom" wrapText="0"/>
    </xf>
    <xf borderId="4" fillId="4" fontId="4" numFmtId="10" xfId="0" applyAlignment="1" applyBorder="1" applyFill="1" applyFont="1" applyNumberFormat="1">
      <alignment horizontal="center" shrinkToFit="0" vertical="bottom" wrapText="0"/>
    </xf>
    <xf borderId="4" fillId="0" fontId="3" numFmtId="10" xfId="0" applyAlignment="1" applyBorder="1" applyFont="1" applyNumberFormat="1">
      <alignment horizontal="center" shrinkToFit="0" vertical="bottom" wrapText="0"/>
    </xf>
    <xf borderId="4" fillId="0" fontId="3" numFmtId="2" xfId="0" applyAlignment="1" applyBorder="1" applyFont="1" applyNumberFormat="1">
      <alignment shrinkToFit="0" vertical="bottom" wrapText="0"/>
    </xf>
    <xf borderId="5" fillId="4" fontId="3" numFmtId="0" xfId="0" applyAlignment="1" applyBorder="1" applyFont="1">
      <alignment horizontal="center" shrinkToFit="0" vertical="bottom" wrapText="0"/>
    </xf>
    <xf borderId="6" fillId="0" fontId="5" numFmtId="0" xfId="0" applyBorder="1" applyFont="1"/>
    <xf borderId="7" fillId="0" fontId="5" numFmtId="0" xfId="0" applyBorder="1" applyFont="1"/>
    <xf borderId="4" fillId="0" fontId="4" numFmtId="166" xfId="0" applyAlignment="1" applyBorder="1" applyFont="1" applyNumberFormat="1">
      <alignment horizontal="center" shrinkToFit="0" vertical="bottom" wrapText="0"/>
    </xf>
    <xf borderId="1" fillId="4" fontId="3" numFmtId="0" xfId="0" applyAlignment="1" applyBorder="1" applyFont="1">
      <alignment horizontal="center" shrinkToFit="0" vertical="bottom" wrapText="0"/>
    </xf>
    <xf borderId="8" fillId="0" fontId="5" numFmtId="0" xfId="0" applyBorder="1" applyFont="1"/>
    <xf borderId="1" fillId="0" fontId="4" numFmtId="0" xfId="0" applyAlignment="1" applyBorder="1" applyFont="1">
      <alignment shrinkToFit="0" vertical="bottom" wrapText="1"/>
    </xf>
    <xf borderId="4" fillId="0" fontId="4" numFmtId="2" xfId="0" applyAlignment="1" applyBorder="1" applyFont="1" applyNumberFormat="1">
      <alignment horizontal="right" shrinkToFit="0" vertical="bottom" wrapText="0"/>
    </xf>
    <xf borderId="1" fillId="0" fontId="4" numFmtId="0" xfId="0" applyAlignment="1" applyBorder="1" applyFont="1">
      <alignment shrinkToFit="0" vertical="bottom" wrapText="0"/>
    </xf>
    <xf borderId="9" fillId="4" fontId="3" numFmtId="0" xfId="0" applyAlignment="1" applyBorder="1" applyFont="1">
      <alignment horizontal="center" shrinkToFit="0" vertical="bottom" wrapText="0"/>
    </xf>
    <xf borderId="10" fillId="0" fontId="5" numFmtId="0" xfId="0" applyBorder="1" applyFont="1"/>
    <xf borderId="11" fillId="0" fontId="5" numFmtId="0" xfId="0" applyBorder="1" applyFont="1"/>
    <xf borderId="4" fillId="0" fontId="4" numFmtId="167" xfId="0" applyAlignment="1" applyBorder="1" applyFont="1" applyNumberFormat="1">
      <alignment horizontal="center" shrinkToFit="0" vertical="bottom" wrapText="0"/>
    </xf>
    <xf borderId="1" fillId="0" fontId="6" numFmtId="0" xfId="0" applyAlignment="1" applyBorder="1" applyFont="1">
      <alignment horizontal="left" shrinkToFit="0" vertical="bottom" wrapText="0"/>
    </xf>
    <xf borderId="12" fillId="4" fontId="3" numFmtId="0" xfId="0" applyAlignment="1" applyBorder="1" applyFont="1">
      <alignment horizontal="center" shrinkToFit="0" vertical="bottom" wrapText="0"/>
    </xf>
    <xf borderId="13" fillId="4" fontId="3" numFmtId="0" xfId="0" applyAlignment="1" applyBorder="1" applyFont="1">
      <alignment horizontal="center" shrinkToFit="0" vertical="bottom" wrapText="0"/>
    </xf>
    <xf borderId="14" fillId="0" fontId="5" numFmtId="0" xfId="0" applyBorder="1" applyFont="1"/>
    <xf borderId="15" fillId="0" fontId="5" numFmtId="0" xfId="0" applyBorder="1" applyFont="1"/>
    <xf borderId="4" fillId="4" fontId="3" numFmtId="0" xfId="0" applyAlignment="1" applyBorder="1" applyFont="1">
      <alignment horizontal="center" shrinkToFit="0" vertical="bottom" wrapText="0"/>
    </xf>
    <xf borderId="4" fillId="0" fontId="4" numFmtId="9" xfId="0" applyAlignment="1" applyBorder="1" applyFont="1" applyNumberFormat="1">
      <alignment shrinkToFit="0" vertical="bottom" wrapText="0"/>
    </xf>
    <xf borderId="4" fillId="0" fontId="4" numFmtId="10" xfId="0" applyAlignment="1" applyBorder="1" applyFont="1" applyNumberFormat="1">
      <alignment shrinkToFit="0" vertical="bottom" wrapText="0"/>
    </xf>
    <xf borderId="1" fillId="0" fontId="3" numFmtId="0" xfId="0" applyAlignment="1" applyBorder="1" applyFont="1">
      <alignment horizontal="left" shrinkToFit="0" vertical="bottom" wrapText="0"/>
    </xf>
    <xf borderId="4" fillId="0" fontId="4" numFmtId="2" xfId="0" applyAlignment="1" applyBorder="1" applyFont="1" applyNumberFormat="1">
      <alignment horizontal="center" shrinkToFit="0" vertical="bottom" wrapText="0"/>
    </xf>
    <xf borderId="4" fillId="0" fontId="4" numFmtId="168" xfId="0" applyAlignment="1" applyBorder="1" applyFont="1" applyNumberFormat="1">
      <alignment shrinkToFit="0" vertical="bottom" wrapText="0"/>
    </xf>
    <xf borderId="16" fillId="0" fontId="7" numFmtId="0" xfId="0" applyAlignment="1" applyBorder="1" applyFont="1">
      <alignment horizontal="center" shrinkToFit="0" vertical="bottom" wrapText="0"/>
    </xf>
    <xf borderId="17" fillId="0" fontId="7" numFmtId="0" xfId="0" applyAlignment="1" applyBorder="1" applyFont="1">
      <alignment horizontal="left" shrinkToFit="0" vertical="bottom" wrapText="0"/>
    </xf>
    <xf borderId="17" fillId="0" fontId="5" numFmtId="0" xfId="0" applyBorder="1" applyFont="1"/>
    <xf borderId="17" fillId="0" fontId="7" numFmtId="10" xfId="0" applyAlignment="1" applyBorder="1" applyFont="1" applyNumberFormat="1">
      <alignment shrinkToFit="0" vertical="bottom" wrapText="0"/>
    </xf>
    <xf borderId="18" fillId="0" fontId="7" numFmtId="2" xfId="0" applyAlignment="1" applyBorder="1" applyFont="1" applyNumberFormat="1">
      <alignment shrinkToFit="0" vertical="bottom" wrapText="0"/>
    </xf>
    <xf borderId="19" fillId="0" fontId="7" numFmtId="0" xfId="0" applyAlignment="1" applyBorder="1" applyFont="1">
      <alignment horizontal="center" shrinkToFit="0" vertical="bottom" wrapText="0"/>
    </xf>
    <xf borderId="0" fillId="0" fontId="7" numFmtId="0" xfId="0" applyAlignment="1" applyFont="1">
      <alignment horizontal="left" shrinkToFit="0" vertical="bottom" wrapText="0"/>
    </xf>
    <xf borderId="0" fillId="0" fontId="7" numFmtId="10" xfId="0" applyAlignment="1" applyFont="1" applyNumberFormat="1">
      <alignment shrinkToFit="0" vertical="bottom" wrapText="0"/>
    </xf>
    <xf borderId="20" fillId="0" fontId="7" numFmtId="2" xfId="0" applyAlignment="1" applyBorder="1" applyFont="1" applyNumberFormat="1">
      <alignment shrinkToFit="0" vertical="bottom" wrapText="0"/>
    </xf>
    <xf borderId="19" fillId="0" fontId="8" numFmtId="0" xfId="0" applyAlignment="1" applyBorder="1" applyFont="1">
      <alignment shrinkToFit="0" vertical="bottom" wrapText="0"/>
    </xf>
    <xf borderId="20" fillId="0" fontId="7" numFmtId="4" xfId="0" applyAlignment="1" applyBorder="1" applyFont="1" applyNumberFormat="1">
      <alignment shrinkToFit="0" vertical="bottom" wrapText="0"/>
    </xf>
    <xf borderId="21" fillId="0" fontId="7" numFmtId="0" xfId="0" applyAlignment="1" applyBorder="1" applyFont="1">
      <alignment horizontal="center" shrinkToFit="0" vertical="bottom" wrapText="0"/>
    </xf>
    <xf borderId="22" fillId="0" fontId="7" numFmtId="0" xfId="0" applyAlignment="1" applyBorder="1" applyFont="1">
      <alignment horizontal="left" shrinkToFit="0" vertical="bottom" wrapText="0"/>
    </xf>
    <xf borderId="22" fillId="0" fontId="5" numFmtId="0" xfId="0" applyBorder="1" applyFont="1"/>
    <xf borderId="22" fillId="0" fontId="7" numFmtId="10" xfId="0" applyAlignment="1" applyBorder="1" applyFont="1" applyNumberFormat="1">
      <alignment shrinkToFit="0" vertical="bottom" wrapText="0"/>
    </xf>
    <xf borderId="23" fillId="0" fontId="7" numFmtId="2" xfId="0" applyAlignment="1" applyBorder="1" applyFont="1" applyNumberFormat="1">
      <alignment shrinkToFit="0" vertical="bottom" wrapText="0"/>
    </xf>
    <xf borderId="0" fillId="0" fontId="4" numFmtId="0" xfId="0" applyAlignment="1" applyFont="1">
      <alignment shrinkToFit="0" vertical="bottom" wrapText="0"/>
    </xf>
    <xf borderId="0" fillId="0" fontId="4" numFmtId="2" xfId="0" applyAlignment="1" applyFont="1" applyNumberForma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3" numFmtId="169" xfId="0" applyAlignment="1" applyFont="1" applyNumberFormat="1">
      <alignment shrinkToFit="0" vertical="bottom" wrapText="0"/>
    </xf>
    <xf borderId="0" fillId="0" fontId="4" numFmtId="170" xfId="0" applyAlignment="1" applyFont="1" applyNumberFormat="1">
      <alignment shrinkToFit="0" vertical="bottom" wrapText="0"/>
    </xf>
    <xf borderId="0" fillId="0" fontId="7" numFmtId="0" xfId="0" applyAlignment="1" applyFont="1">
      <alignment shrinkToFit="0" vertical="bottom" wrapText="0"/>
    </xf>
    <xf borderId="0" fillId="0" fontId="7" numFmtId="169" xfId="0" applyAlignment="1" applyFont="1" applyNumberFormat="1">
      <alignment shrinkToFit="0" vertical="bottom" wrapText="0"/>
    </xf>
    <xf borderId="0" fillId="0" fontId="8" numFmtId="170" xfId="0" applyAlignment="1" applyFont="1" applyNumberFormat="1">
      <alignment shrinkToFit="0" vertical="bottom" wrapText="0"/>
    </xf>
    <xf borderId="0" fillId="0" fontId="8" numFmtId="0" xfId="0" applyAlignment="1" applyFont="1">
      <alignment shrinkToFit="0" vertical="bottom" wrapText="0"/>
    </xf>
    <xf borderId="0" fillId="0" fontId="8" numFmtId="2" xfId="0" applyAlignment="1" applyFont="1" applyNumberForma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8" width="11.5"/>
    <col customWidth="1" min="9" max="9" width="15.63"/>
    <col customWidth="1" min="10" max="26" width="11.5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2" t="s">
        <v>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3" t="s">
        <v>1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4"/>
      <c r="B7" s="4"/>
      <c r="C7" s="4"/>
      <c r="D7" s="4"/>
      <c r="E7" s="4"/>
      <c r="F7" s="4"/>
      <c r="G7" s="4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5" t="s">
        <v>2</v>
      </c>
      <c r="B8" s="6"/>
      <c r="C8" s="6"/>
      <c r="D8" s="6"/>
      <c r="E8" s="6"/>
      <c r="F8" s="6"/>
      <c r="G8" s="6"/>
      <c r="H8" s="6"/>
      <c r="I8" s="7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8" t="s">
        <v>3</v>
      </c>
      <c r="B9" s="9" t="s">
        <v>4</v>
      </c>
      <c r="C9" s="6"/>
      <c r="D9" s="6"/>
      <c r="E9" s="6"/>
      <c r="F9" s="6"/>
      <c r="G9" s="7"/>
      <c r="H9" s="10"/>
      <c r="I9" s="7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8" t="s">
        <v>5</v>
      </c>
      <c r="B10" s="9" t="s">
        <v>6</v>
      </c>
      <c r="C10" s="6"/>
      <c r="D10" s="6"/>
      <c r="E10" s="6"/>
      <c r="F10" s="6"/>
      <c r="G10" s="7"/>
      <c r="H10" s="11" t="s">
        <v>7</v>
      </c>
      <c r="I10" s="7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8" t="s">
        <v>8</v>
      </c>
      <c r="B11" s="9" t="s">
        <v>9</v>
      </c>
      <c r="C11" s="6"/>
      <c r="D11" s="6"/>
      <c r="E11" s="6"/>
      <c r="F11" s="6"/>
      <c r="G11" s="7"/>
      <c r="H11" s="10">
        <v>44986.0</v>
      </c>
      <c r="I11" s="7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8" t="s">
        <v>10</v>
      </c>
      <c r="B12" s="9" t="s">
        <v>11</v>
      </c>
      <c r="C12" s="6"/>
      <c r="D12" s="6"/>
      <c r="E12" s="6"/>
      <c r="F12" s="6"/>
      <c r="G12" s="7"/>
      <c r="H12" s="11">
        <v>12.0</v>
      </c>
      <c r="I12" s="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2"/>
      <c r="B13" s="4"/>
      <c r="C13" s="4"/>
      <c r="D13" s="4"/>
      <c r="E13" s="4"/>
      <c r="F13" s="4"/>
      <c r="G13" s="4"/>
      <c r="H13" s="12"/>
      <c r="I13" s="1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5" t="s">
        <v>12</v>
      </c>
      <c r="B14" s="6"/>
      <c r="C14" s="6"/>
      <c r="D14" s="6"/>
      <c r="E14" s="6"/>
      <c r="F14" s="6"/>
      <c r="G14" s="6"/>
      <c r="H14" s="6"/>
      <c r="I14" s="7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1" t="s">
        <v>13</v>
      </c>
      <c r="B15" s="7"/>
      <c r="C15" s="11" t="s">
        <v>14</v>
      </c>
      <c r="D15" s="6"/>
      <c r="E15" s="6"/>
      <c r="F15" s="6"/>
      <c r="G15" s="6"/>
      <c r="H15" s="6"/>
      <c r="I15" s="7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9"/>
      <c r="B16" s="7"/>
      <c r="C16" s="13" t="s">
        <v>15</v>
      </c>
      <c r="D16" s="13"/>
      <c r="E16" s="14" t="s">
        <v>16</v>
      </c>
      <c r="F16" s="14"/>
      <c r="G16" s="13"/>
      <c r="H16" s="13" t="s">
        <v>17</v>
      </c>
      <c r="I16" s="15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2"/>
      <c r="B17" s="4"/>
      <c r="C17" s="4"/>
      <c r="D17" s="4"/>
      <c r="E17" s="4"/>
      <c r="F17" s="4"/>
      <c r="G17" s="4"/>
      <c r="H17" s="12"/>
      <c r="I17" s="1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5" t="s">
        <v>18</v>
      </c>
      <c r="B18" s="6"/>
      <c r="C18" s="6"/>
      <c r="D18" s="6"/>
      <c r="E18" s="6"/>
      <c r="F18" s="6"/>
      <c r="G18" s="6"/>
      <c r="H18" s="6"/>
      <c r="I18" s="7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8">
        <v>1.0</v>
      </c>
      <c r="B19" s="9" t="s">
        <v>19</v>
      </c>
      <c r="C19" s="6"/>
      <c r="D19" s="6"/>
      <c r="E19" s="6"/>
      <c r="F19" s="6"/>
      <c r="G19" s="7"/>
      <c r="H19" s="11"/>
      <c r="I19" s="7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8">
        <v>2.0</v>
      </c>
      <c r="B20" s="9" t="s">
        <v>20</v>
      </c>
      <c r="C20" s="6"/>
      <c r="D20" s="6"/>
      <c r="E20" s="6"/>
      <c r="F20" s="6"/>
      <c r="G20" s="7"/>
      <c r="H20" s="11"/>
      <c r="I20" s="7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8">
        <v>3.0</v>
      </c>
      <c r="B21" s="9" t="s">
        <v>21</v>
      </c>
      <c r="C21" s="6"/>
      <c r="D21" s="6"/>
      <c r="E21" s="6"/>
      <c r="F21" s="6"/>
      <c r="G21" s="7"/>
      <c r="H21" s="16"/>
      <c r="I21" s="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8">
        <v>4.0</v>
      </c>
      <c r="B22" s="9" t="s">
        <v>22</v>
      </c>
      <c r="C22" s="6"/>
      <c r="D22" s="6"/>
      <c r="E22" s="6"/>
      <c r="F22" s="6"/>
      <c r="G22" s="7"/>
      <c r="H22" s="9"/>
      <c r="I22" s="7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8">
        <v>5.0</v>
      </c>
      <c r="B23" s="9" t="s">
        <v>23</v>
      </c>
      <c r="C23" s="6"/>
      <c r="D23" s="6"/>
      <c r="E23" s="6"/>
      <c r="F23" s="6"/>
      <c r="G23" s="7"/>
      <c r="H23" s="10"/>
      <c r="I23" s="7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7" t="s">
        <v>24</v>
      </c>
      <c r="B25" s="6"/>
      <c r="C25" s="6"/>
      <c r="D25" s="6"/>
      <c r="E25" s="6"/>
      <c r="F25" s="6"/>
      <c r="G25" s="6"/>
      <c r="H25" s="6"/>
      <c r="I25" s="7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8">
        <v>1.0</v>
      </c>
      <c r="B26" s="19" t="s">
        <v>25</v>
      </c>
      <c r="C26" s="6"/>
      <c r="D26" s="6"/>
      <c r="E26" s="6"/>
      <c r="F26" s="6"/>
      <c r="G26" s="7"/>
      <c r="H26" s="18" t="s">
        <v>26</v>
      </c>
      <c r="I26" s="18" t="s">
        <v>27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8" t="s">
        <v>3</v>
      </c>
      <c r="B27" s="9" t="s">
        <v>28</v>
      </c>
      <c r="C27" s="6"/>
      <c r="D27" s="6"/>
      <c r="E27" s="6"/>
      <c r="F27" s="6"/>
      <c r="G27" s="7"/>
      <c r="H27" s="13"/>
      <c r="I27" s="14">
        <v>0.0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8" t="s">
        <v>5</v>
      </c>
      <c r="B28" s="9" t="s">
        <v>29</v>
      </c>
      <c r="C28" s="6"/>
      <c r="D28" s="6"/>
      <c r="E28" s="6"/>
      <c r="F28" s="6"/>
      <c r="G28" s="7"/>
      <c r="H28" s="20"/>
      <c r="I28" s="21">
        <v>0.0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8" t="s">
        <v>8</v>
      </c>
      <c r="B29" s="9" t="s">
        <v>30</v>
      </c>
      <c r="C29" s="6"/>
      <c r="D29" s="6"/>
      <c r="E29" s="6"/>
      <c r="F29" s="6"/>
      <c r="G29" s="7"/>
      <c r="H29" s="20">
        <v>0.0</v>
      </c>
      <c r="I29" s="21">
        <f>H29*I27</f>
        <v>0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8" t="s">
        <v>10</v>
      </c>
      <c r="B30" s="9" t="s">
        <v>31</v>
      </c>
      <c r="C30" s="6"/>
      <c r="D30" s="6"/>
      <c r="E30" s="6"/>
      <c r="F30" s="6"/>
      <c r="G30" s="7"/>
      <c r="H30" s="20"/>
      <c r="I30" s="21">
        <v>0.0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8" t="s">
        <v>32</v>
      </c>
      <c r="B31" s="9" t="s">
        <v>33</v>
      </c>
      <c r="C31" s="6"/>
      <c r="D31" s="6"/>
      <c r="E31" s="6"/>
      <c r="F31" s="6"/>
      <c r="G31" s="7"/>
      <c r="H31" s="20"/>
      <c r="I31" s="21">
        <v>0.0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8" t="s">
        <v>34</v>
      </c>
      <c r="B32" s="9" t="s">
        <v>35</v>
      </c>
      <c r="C32" s="6"/>
      <c r="D32" s="6"/>
      <c r="E32" s="6"/>
      <c r="F32" s="6"/>
      <c r="G32" s="7"/>
      <c r="H32" s="20"/>
      <c r="I32" s="21">
        <v>0.0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8" t="s">
        <v>36</v>
      </c>
      <c r="B33" s="9" t="s">
        <v>37</v>
      </c>
      <c r="C33" s="6"/>
      <c r="D33" s="6"/>
      <c r="E33" s="6"/>
      <c r="F33" s="6"/>
      <c r="G33" s="7"/>
      <c r="H33" s="20">
        <v>0.0</v>
      </c>
      <c r="I33" s="21">
        <v>0.0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8" t="s">
        <v>38</v>
      </c>
      <c r="B34" s="9" t="s">
        <v>39</v>
      </c>
      <c r="C34" s="6"/>
      <c r="D34" s="6"/>
      <c r="E34" s="6"/>
      <c r="F34" s="6"/>
      <c r="G34" s="7"/>
      <c r="H34" s="20"/>
      <c r="I34" s="21">
        <v>0.0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9" t="s">
        <v>40</v>
      </c>
      <c r="B35" s="6"/>
      <c r="C35" s="6"/>
      <c r="D35" s="6"/>
      <c r="E35" s="6"/>
      <c r="F35" s="6"/>
      <c r="G35" s="6"/>
      <c r="H35" s="7"/>
      <c r="I35" s="22">
        <f>I27+I28+I29+I30+I31+I32+I33+I34</f>
        <v>0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23"/>
      <c r="B36" s="23"/>
      <c r="C36" s="23"/>
      <c r="D36" s="23"/>
      <c r="E36" s="23"/>
      <c r="F36" s="23"/>
      <c r="G36" s="23"/>
      <c r="H36" s="23"/>
      <c r="I36" s="2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7" t="s">
        <v>41</v>
      </c>
      <c r="B37" s="6"/>
      <c r="C37" s="6"/>
      <c r="D37" s="6"/>
      <c r="E37" s="6"/>
      <c r="F37" s="6"/>
      <c r="G37" s="6"/>
      <c r="H37" s="6"/>
      <c r="I37" s="7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9" t="s">
        <v>42</v>
      </c>
      <c r="B38" s="6"/>
      <c r="C38" s="6"/>
      <c r="D38" s="6"/>
      <c r="E38" s="6"/>
      <c r="F38" s="6"/>
      <c r="G38" s="7"/>
      <c r="H38" s="18" t="s">
        <v>26</v>
      </c>
      <c r="I38" s="18" t="s">
        <v>27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8" t="s">
        <v>3</v>
      </c>
      <c r="B39" s="9" t="s">
        <v>43</v>
      </c>
      <c r="C39" s="6"/>
      <c r="D39" s="6"/>
      <c r="E39" s="6"/>
      <c r="F39" s="6"/>
      <c r="G39" s="7"/>
      <c r="H39" s="20">
        <v>0.0833</v>
      </c>
      <c r="I39" s="21">
        <f>$I$35*H39</f>
        <v>0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8" t="s">
        <v>5</v>
      </c>
      <c r="B40" s="9" t="s">
        <v>44</v>
      </c>
      <c r="C40" s="6"/>
      <c r="D40" s="6"/>
      <c r="E40" s="6"/>
      <c r="F40" s="6"/>
      <c r="G40" s="7"/>
      <c r="H40" s="25">
        <v>0.0278</v>
      </c>
      <c r="I40" s="21">
        <f>H40*I35</f>
        <v>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9" t="s">
        <v>45</v>
      </c>
      <c r="B41" s="6"/>
      <c r="C41" s="6"/>
      <c r="D41" s="6"/>
      <c r="E41" s="6"/>
      <c r="F41" s="6"/>
      <c r="G41" s="7"/>
      <c r="H41" s="26">
        <f>TRUNC(SUM(H39:H40),4)</f>
        <v>0.1111</v>
      </c>
      <c r="I41" s="27">
        <f>TRUNC(SUM(I39:I40),2)</f>
        <v>0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28"/>
      <c r="B42" s="29"/>
      <c r="C42" s="29"/>
      <c r="D42" s="29"/>
      <c r="E42" s="29"/>
      <c r="F42" s="29"/>
      <c r="G42" s="29"/>
      <c r="H42" s="29"/>
      <c r="I42" s="30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9" t="s">
        <v>46</v>
      </c>
      <c r="B43" s="6"/>
      <c r="C43" s="6"/>
      <c r="D43" s="6"/>
      <c r="E43" s="6"/>
      <c r="F43" s="6"/>
      <c r="G43" s="7"/>
      <c r="H43" s="18" t="s">
        <v>26</v>
      </c>
      <c r="I43" s="18" t="s">
        <v>27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8" t="s">
        <v>3</v>
      </c>
      <c r="B44" s="9" t="s">
        <v>47</v>
      </c>
      <c r="C44" s="6"/>
      <c r="D44" s="6"/>
      <c r="E44" s="6"/>
      <c r="F44" s="6"/>
      <c r="G44" s="7"/>
      <c r="H44" s="20">
        <v>0.2</v>
      </c>
      <c r="I44" s="21">
        <f t="shared" ref="I44:I51" si="1">H44*$K$38</f>
        <v>0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8" t="s">
        <v>5</v>
      </c>
      <c r="B45" s="9" t="s">
        <v>48</v>
      </c>
      <c r="C45" s="6"/>
      <c r="D45" s="6"/>
      <c r="E45" s="6"/>
      <c r="F45" s="6"/>
      <c r="G45" s="7"/>
      <c r="H45" s="20">
        <v>0.025</v>
      </c>
      <c r="I45" s="21">
        <f t="shared" si="1"/>
        <v>0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8" t="s">
        <v>8</v>
      </c>
      <c r="B46" s="9" t="s">
        <v>49</v>
      </c>
      <c r="C46" s="6"/>
      <c r="D46" s="6"/>
      <c r="E46" s="6"/>
      <c r="F46" s="6"/>
      <c r="G46" s="7"/>
      <c r="H46" s="31">
        <v>0.01</v>
      </c>
      <c r="I46" s="21">
        <f t="shared" si="1"/>
        <v>0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8" t="s">
        <v>10</v>
      </c>
      <c r="B47" s="9" t="s">
        <v>50</v>
      </c>
      <c r="C47" s="6"/>
      <c r="D47" s="6"/>
      <c r="E47" s="6"/>
      <c r="F47" s="6"/>
      <c r="G47" s="7"/>
      <c r="H47" s="20">
        <v>0.015</v>
      </c>
      <c r="I47" s="21">
        <f t="shared" si="1"/>
        <v>0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8" t="s">
        <v>32</v>
      </c>
      <c r="B48" s="9" t="s">
        <v>51</v>
      </c>
      <c r="C48" s="6"/>
      <c r="D48" s="6"/>
      <c r="E48" s="6"/>
      <c r="F48" s="6"/>
      <c r="G48" s="7"/>
      <c r="H48" s="20">
        <v>0.01</v>
      </c>
      <c r="I48" s="21">
        <f t="shared" si="1"/>
        <v>0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8" t="s">
        <v>34</v>
      </c>
      <c r="B49" s="9" t="s">
        <v>52</v>
      </c>
      <c r="C49" s="6"/>
      <c r="D49" s="6"/>
      <c r="E49" s="6"/>
      <c r="F49" s="6"/>
      <c r="G49" s="7"/>
      <c r="H49" s="20">
        <v>0.006</v>
      </c>
      <c r="I49" s="21">
        <f t="shared" si="1"/>
        <v>0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8" t="s">
        <v>36</v>
      </c>
      <c r="B50" s="9" t="s">
        <v>53</v>
      </c>
      <c r="C50" s="6"/>
      <c r="D50" s="6"/>
      <c r="E50" s="6"/>
      <c r="F50" s="6"/>
      <c r="G50" s="7"/>
      <c r="H50" s="20">
        <v>0.002</v>
      </c>
      <c r="I50" s="21">
        <f t="shared" si="1"/>
        <v>0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8" t="s">
        <v>38</v>
      </c>
      <c r="B51" s="9" t="s">
        <v>54</v>
      </c>
      <c r="C51" s="6"/>
      <c r="D51" s="6"/>
      <c r="E51" s="6"/>
      <c r="F51" s="6"/>
      <c r="G51" s="7"/>
      <c r="H51" s="20">
        <v>0.08</v>
      </c>
      <c r="I51" s="21">
        <f t="shared" si="1"/>
        <v>0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9" t="s">
        <v>55</v>
      </c>
      <c r="B52" s="6"/>
      <c r="C52" s="6"/>
      <c r="D52" s="6"/>
      <c r="E52" s="6"/>
      <c r="F52" s="6"/>
      <c r="G52" s="7"/>
      <c r="H52" s="26">
        <f>SUM(H44:H51)</f>
        <v>0.348</v>
      </c>
      <c r="I52" s="27">
        <f>TRUNC(SUM(I44:I51),2)</f>
        <v>0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32"/>
      <c r="B53" s="6"/>
      <c r="C53" s="6"/>
      <c r="D53" s="6"/>
      <c r="E53" s="6"/>
      <c r="F53" s="6"/>
      <c r="G53" s="6"/>
      <c r="H53" s="6"/>
      <c r="I53" s="33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9" t="s">
        <v>56</v>
      </c>
      <c r="B54" s="6"/>
      <c r="C54" s="6"/>
      <c r="D54" s="6"/>
      <c r="E54" s="6"/>
      <c r="F54" s="6"/>
      <c r="G54" s="7"/>
      <c r="H54" s="26"/>
      <c r="I54" s="18" t="s">
        <v>27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28.5" customHeight="1">
      <c r="A55" s="18" t="s">
        <v>3</v>
      </c>
      <c r="B55" s="34" t="s">
        <v>57</v>
      </c>
      <c r="C55" s="6"/>
      <c r="D55" s="6"/>
      <c r="E55" s="6"/>
      <c r="F55" s="6"/>
      <c r="G55" s="7"/>
      <c r="H55" s="8" t="s">
        <v>58</v>
      </c>
      <c r="I55" s="35">
        <f>(K55*4)*22</f>
        <v>0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26.25" customHeight="1">
      <c r="A56" s="18" t="s">
        <v>5</v>
      </c>
      <c r="B56" s="34" t="s">
        <v>59</v>
      </c>
      <c r="C56" s="6"/>
      <c r="D56" s="6"/>
      <c r="E56" s="6"/>
      <c r="F56" s="6"/>
      <c r="G56" s="7"/>
      <c r="H56" s="8" t="s">
        <v>58</v>
      </c>
      <c r="I56" s="35">
        <v>0.0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8" t="s">
        <v>8</v>
      </c>
      <c r="B57" s="36" t="s">
        <v>60</v>
      </c>
      <c r="C57" s="6"/>
      <c r="D57" s="6"/>
      <c r="E57" s="6"/>
      <c r="F57" s="6"/>
      <c r="G57" s="7"/>
      <c r="H57" s="8" t="s">
        <v>58</v>
      </c>
      <c r="I57" s="35">
        <v>0.0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8" t="s">
        <v>32</v>
      </c>
      <c r="B58" s="9" t="s">
        <v>61</v>
      </c>
      <c r="C58" s="6"/>
      <c r="D58" s="6"/>
      <c r="E58" s="6"/>
      <c r="F58" s="6"/>
      <c r="G58" s="7"/>
      <c r="H58" s="8" t="s">
        <v>58</v>
      </c>
      <c r="I58" s="35">
        <v>0.0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8" t="s">
        <v>36</v>
      </c>
      <c r="B59" s="36" t="s">
        <v>62</v>
      </c>
      <c r="C59" s="6"/>
      <c r="D59" s="6"/>
      <c r="E59" s="6"/>
      <c r="F59" s="6"/>
      <c r="G59" s="7"/>
      <c r="H59" s="8" t="s">
        <v>58</v>
      </c>
      <c r="I59" s="35">
        <v>0.0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9" t="s">
        <v>63</v>
      </c>
      <c r="B60" s="6"/>
      <c r="C60" s="6"/>
      <c r="D60" s="6"/>
      <c r="E60" s="6"/>
      <c r="F60" s="6"/>
      <c r="G60" s="6"/>
      <c r="H60" s="7"/>
      <c r="I60" s="27">
        <f>SUM(I55:I59)</f>
        <v>0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32"/>
      <c r="B61" s="6"/>
      <c r="C61" s="6"/>
      <c r="D61" s="6"/>
      <c r="E61" s="6"/>
      <c r="F61" s="6"/>
      <c r="G61" s="6"/>
      <c r="H61" s="6"/>
      <c r="I61" s="33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5" t="s">
        <v>64</v>
      </c>
      <c r="B62" s="6"/>
      <c r="C62" s="6"/>
      <c r="D62" s="6"/>
      <c r="E62" s="6"/>
      <c r="F62" s="6"/>
      <c r="G62" s="6"/>
      <c r="H62" s="6"/>
      <c r="I62" s="7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9" t="s">
        <v>65</v>
      </c>
      <c r="B63" s="6"/>
      <c r="C63" s="6"/>
      <c r="D63" s="6"/>
      <c r="E63" s="6"/>
      <c r="F63" s="6"/>
      <c r="G63" s="6"/>
      <c r="H63" s="7"/>
      <c r="I63" s="18" t="s">
        <v>27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8" t="s">
        <v>66</v>
      </c>
      <c r="B64" s="11" t="s">
        <v>67</v>
      </c>
      <c r="C64" s="6"/>
      <c r="D64" s="6"/>
      <c r="E64" s="6"/>
      <c r="F64" s="6"/>
      <c r="G64" s="6"/>
      <c r="H64" s="7"/>
      <c r="I64" s="21">
        <f>I41</f>
        <v>0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8" t="s">
        <v>68</v>
      </c>
      <c r="B65" s="11" t="s">
        <v>69</v>
      </c>
      <c r="C65" s="6"/>
      <c r="D65" s="6"/>
      <c r="E65" s="6"/>
      <c r="F65" s="6"/>
      <c r="G65" s="6"/>
      <c r="H65" s="7"/>
      <c r="I65" s="21">
        <f>I52</f>
        <v>0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8" t="s">
        <v>70</v>
      </c>
      <c r="B66" s="11" t="s">
        <v>71</v>
      </c>
      <c r="C66" s="6"/>
      <c r="D66" s="6"/>
      <c r="E66" s="6"/>
      <c r="F66" s="6"/>
      <c r="G66" s="6"/>
      <c r="H66" s="7"/>
      <c r="I66" s="21">
        <f>I60</f>
        <v>0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9" t="s">
        <v>72</v>
      </c>
      <c r="B67" s="6"/>
      <c r="C67" s="6"/>
      <c r="D67" s="6"/>
      <c r="E67" s="6"/>
      <c r="F67" s="6"/>
      <c r="G67" s="6"/>
      <c r="H67" s="7"/>
      <c r="I67" s="22">
        <f>TRUNC(SUM(I64:I66),2)</f>
        <v>0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37"/>
      <c r="B68" s="38"/>
      <c r="C68" s="38"/>
      <c r="D68" s="38"/>
      <c r="E68" s="38"/>
      <c r="F68" s="38"/>
      <c r="G68" s="38"/>
      <c r="H68" s="38"/>
      <c r="I68" s="39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7" t="s">
        <v>73</v>
      </c>
      <c r="B69" s="6"/>
      <c r="C69" s="6"/>
      <c r="D69" s="6"/>
      <c r="E69" s="6"/>
      <c r="F69" s="6"/>
      <c r="G69" s="6"/>
      <c r="H69" s="6"/>
      <c r="I69" s="7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8">
        <v>3.0</v>
      </c>
      <c r="B70" s="19" t="s">
        <v>74</v>
      </c>
      <c r="C70" s="6"/>
      <c r="D70" s="6"/>
      <c r="E70" s="6"/>
      <c r="F70" s="6"/>
      <c r="G70" s="7"/>
      <c r="H70" s="18" t="s">
        <v>26</v>
      </c>
      <c r="I70" s="18" t="s">
        <v>27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8" t="s">
        <v>3</v>
      </c>
      <c r="B71" s="9" t="s">
        <v>75</v>
      </c>
      <c r="C71" s="6"/>
      <c r="D71" s="6"/>
      <c r="E71" s="6"/>
      <c r="F71" s="6"/>
      <c r="G71" s="7"/>
      <c r="H71" s="20">
        <v>0.0042</v>
      </c>
      <c r="I71" s="21">
        <f>$I$35*H71</f>
        <v>0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8" t="s">
        <v>5</v>
      </c>
      <c r="B72" s="9" t="s">
        <v>76</v>
      </c>
      <c r="C72" s="6"/>
      <c r="D72" s="6"/>
      <c r="E72" s="6"/>
      <c r="F72" s="6"/>
      <c r="G72" s="7"/>
      <c r="H72" s="40">
        <f>0.08*H71</f>
        <v>0.000336</v>
      </c>
      <c r="I72" s="21">
        <f>H72*I35</f>
        <v>0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8" t="s">
        <v>8</v>
      </c>
      <c r="B73" s="9" t="s">
        <v>77</v>
      </c>
      <c r="C73" s="6"/>
      <c r="D73" s="6"/>
      <c r="E73" s="6"/>
      <c r="F73" s="6"/>
      <c r="G73" s="7"/>
      <c r="H73" s="31">
        <f>0.5*H72</f>
        <v>0.000168</v>
      </c>
      <c r="I73" s="21">
        <f t="shared" ref="I73:I76" si="2">$I$35*H73</f>
        <v>0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8" t="s">
        <v>10</v>
      </c>
      <c r="B74" s="9" t="s">
        <v>78</v>
      </c>
      <c r="C74" s="6"/>
      <c r="D74" s="6"/>
      <c r="E74" s="6"/>
      <c r="F74" s="6"/>
      <c r="G74" s="7"/>
      <c r="H74" s="20">
        <v>0.0194</v>
      </c>
      <c r="I74" s="21">
        <f t="shared" si="2"/>
        <v>0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8" t="s">
        <v>32</v>
      </c>
      <c r="B75" s="9" t="s">
        <v>79</v>
      </c>
      <c r="C75" s="6"/>
      <c r="D75" s="6"/>
      <c r="E75" s="6"/>
      <c r="F75" s="6"/>
      <c r="G75" s="7"/>
      <c r="H75" s="25">
        <f>H52*H74</f>
        <v>0.0067512</v>
      </c>
      <c r="I75" s="21">
        <f t="shared" si="2"/>
        <v>0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8" t="s">
        <v>34</v>
      </c>
      <c r="B76" s="9" t="s">
        <v>80</v>
      </c>
      <c r="C76" s="6"/>
      <c r="D76" s="6"/>
      <c r="E76" s="6"/>
      <c r="F76" s="6"/>
      <c r="G76" s="7"/>
      <c r="H76" s="31">
        <f>0.5*0.08*H74</f>
        <v>0.000776</v>
      </c>
      <c r="I76" s="21">
        <f t="shared" si="2"/>
        <v>0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9" t="s">
        <v>81</v>
      </c>
      <c r="B77" s="6"/>
      <c r="C77" s="6"/>
      <c r="D77" s="6"/>
      <c r="E77" s="6"/>
      <c r="F77" s="6"/>
      <c r="G77" s="7"/>
      <c r="H77" s="26">
        <f>TRUNC(SUM(H71:H76),4)</f>
        <v>0.0316</v>
      </c>
      <c r="I77" s="27">
        <f>TRUNC(SUM(I71:I76),2)</f>
        <v>0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9"/>
      <c r="B78" s="6"/>
      <c r="C78" s="6"/>
      <c r="D78" s="6"/>
      <c r="E78" s="6"/>
      <c r="F78" s="6"/>
      <c r="G78" s="6"/>
      <c r="H78" s="6"/>
      <c r="I78" s="6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7" t="s">
        <v>82</v>
      </c>
      <c r="B79" s="6"/>
      <c r="C79" s="6"/>
      <c r="D79" s="6"/>
      <c r="E79" s="6"/>
      <c r="F79" s="6"/>
      <c r="G79" s="6"/>
      <c r="H79" s="6"/>
      <c r="I79" s="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9" t="s">
        <v>83</v>
      </c>
      <c r="B80" s="6"/>
      <c r="C80" s="6"/>
      <c r="D80" s="6"/>
      <c r="E80" s="6"/>
      <c r="F80" s="6"/>
      <c r="G80" s="7"/>
      <c r="H80" s="18" t="s">
        <v>26</v>
      </c>
      <c r="I80" s="18" t="s">
        <v>27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8" t="s">
        <v>3</v>
      </c>
      <c r="B81" s="9" t="s">
        <v>84</v>
      </c>
      <c r="C81" s="6"/>
      <c r="D81" s="6"/>
      <c r="E81" s="6"/>
      <c r="F81" s="6"/>
      <c r="G81" s="7"/>
      <c r="H81" s="20">
        <v>0.0833</v>
      </c>
      <c r="I81" s="21">
        <f t="shared" ref="I81:I84" si="3">$I$35*H81</f>
        <v>0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8" t="s">
        <v>5</v>
      </c>
      <c r="B82" s="9" t="s">
        <v>85</v>
      </c>
      <c r="C82" s="6"/>
      <c r="D82" s="6"/>
      <c r="E82" s="6"/>
      <c r="F82" s="6"/>
      <c r="G82" s="7"/>
      <c r="H82" s="20">
        <v>0.0082</v>
      </c>
      <c r="I82" s="21">
        <f t="shared" si="3"/>
        <v>0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8" t="s">
        <v>8</v>
      </c>
      <c r="B83" s="9" t="s">
        <v>86</v>
      </c>
      <c r="C83" s="6"/>
      <c r="D83" s="6"/>
      <c r="E83" s="6"/>
      <c r="F83" s="6"/>
      <c r="G83" s="7"/>
      <c r="H83" s="20">
        <v>2.0E-4</v>
      </c>
      <c r="I83" s="21">
        <f t="shared" si="3"/>
        <v>0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8" t="s">
        <v>10</v>
      </c>
      <c r="B84" s="41" t="s">
        <v>87</v>
      </c>
      <c r="C84" s="6"/>
      <c r="D84" s="6"/>
      <c r="E84" s="6"/>
      <c r="F84" s="6"/>
      <c r="G84" s="7"/>
      <c r="H84" s="20">
        <v>3.0E-4</v>
      </c>
      <c r="I84" s="21">
        <f t="shared" si="3"/>
        <v>0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8" t="s">
        <v>32</v>
      </c>
      <c r="B85" s="9" t="s">
        <v>88</v>
      </c>
      <c r="C85" s="6"/>
      <c r="D85" s="6"/>
      <c r="E85" s="6"/>
      <c r="F85" s="6"/>
      <c r="G85" s="7"/>
      <c r="H85" s="20">
        <v>3.0E-4</v>
      </c>
      <c r="I85" s="21">
        <f>H85*K85</f>
        <v>0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8" t="s">
        <v>34</v>
      </c>
      <c r="B86" s="9" t="s">
        <v>39</v>
      </c>
      <c r="C86" s="6"/>
      <c r="D86" s="6"/>
      <c r="E86" s="6"/>
      <c r="F86" s="6"/>
      <c r="G86" s="7"/>
      <c r="H86" s="20">
        <v>0.0</v>
      </c>
      <c r="I86" s="21">
        <f>$I$35*H86</f>
        <v>0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9" t="s">
        <v>89</v>
      </c>
      <c r="B87" s="6"/>
      <c r="C87" s="6"/>
      <c r="D87" s="6"/>
      <c r="E87" s="6"/>
      <c r="F87" s="6"/>
      <c r="G87" s="7"/>
      <c r="H87" s="26">
        <f>TRUNC(SUM(H81:H86),4)</f>
        <v>0.0923</v>
      </c>
      <c r="I87" s="27">
        <f>TRUNC(SUM(I81:I86),2)</f>
        <v>0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42"/>
      <c r="B88" s="6"/>
      <c r="C88" s="6"/>
      <c r="D88" s="6"/>
      <c r="E88" s="6"/>
      <c r="F88" s="6"/>
      <c r="G88" s="6"/>
      <c r="H88" s="6"/>
      <c r="I88" s="33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9" t="s">
        <v>90</v>
      </c>
      <c r="B89" s="6"/>
      <c r="C89" s="6"/>
      <c r="D89" s="6"/>
      <c r="E89" s="6"/>
      <c r="F89" s="6"/>
      <c r="G89" s="7"/>
      <c r="H89" s="18" t="s">
        <v>26</v>
      </c>
      <c r="I89" s="18" t="s">
        <v>27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8" t="s">
        <v>3</v>
      </c>
      <c r="B90" s="9" t="s">
        <v>91</v>
      </c>
      <c r="C90" s="6"/>
      <c r="D90" s="6"/>
      <c r="E90" s="6"/>
      <c r="F90" s="6"/>
      <c r="G90" s="7"/>
      <c r="H90" s="20">
        <v>0.0</v>
      </c>
      <c r="I90" s="21">
        <f>$I$35*H90</f>
        <v>0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9" t="s">
        <v>92</v>
      </c>
      <c r="B91" s="6"/>
      <c r="C91" s="6"/>
      <c r="D91" s="6"/>
      <c r="E91" s="6"/>
      <c r="F91" s="6"/>
      <c r="G91" s="7"/>
      <c r="H91" s="26">
        <f>TRUNC(SUM(H90),4)</f>
        <v>0</v>
      </c>
      <c r="I91" s="27">
        <f>TRUNC(SUM(I90),2)</f>
        <v>0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43"/>
      <c r="B92" s="44"/>
      <c r="C92" s="44"/>
      <c r="D92" s="44"/>
      <c r="E92" s="44"/>
      <c r="F92" s="44"/>
      <c r="G92" s="44"/>
      <c r="H92" s="44"/>
      <c r="I92" s="45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5" t="s">
        <v>93</v>
      </c>
      <c r="B93" s="6"/>
      <c r="C93" s="6"/>
      <c r="D93" s="6"/>
      <c r="E93" s="6"/>
      <c r="F93" s="6"/>
      <c r="G93" s="6"/>
      <c r="H93" s="6"/>
      <c r="I93" s="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9" t="s">
        <v>94</v>
      </c>
      <c r="B94" s="6"/>
      <c r="C94" s="6"/>
      <c r="D94" s="6"/>
      <c r="E94" s="6"/>
      <c r="F94" s="6"/>
      <c r="G94" s="6"/>
      <c r="H94" s="7"/>
      <c r="I94" s="18" t="s">
        <v>27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8" t="s">
        <v>95</v>
      </c>
      <c r="B95" s="11" t="s">
        <v>96</v>
      </c>
      <c r="C95" s="6"/>
      <c r="D95" s="6"/>
      <c r="E95" s="6"/>
      <c r="F95" s="6"/>
      <c r="G95" s="6"/>
      <c r="H95" s="7"/>
      <c r="I95" s="21">
        <f>I87</f>
        <v>0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8" t="s">
        <v>97</v>
      </c>
      <c r="B96" s="11" t="s">
        <v>98</v>
      </c>
      <c r="C96" s="6"/>
      <c r="D96" s="6"/>
      <c r="E96" s="6"/>
      <c r="F96" s="6"/>
      <c r="G96" s="6"/>
      <c r="H96" s="7"/>
      <c r="I96" s="21">
        <f>I91</f>
        <v>0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9" t="s">
        <v>99</v>
      </c>
      <c r="B97" s="6"/>
      <c r="C97" s="6"/>
      <c r="D97" s="6"/>
      <c r="E97" s="6"/>
      <c r="F97" s="6"/>
      <c r="G97" s="6"/>
      <c r="H97" s="7"/>
      <c r="I97" s="27">
        <f>TRUNC(SUM(I95:I96),2)</f>
        <v>0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37"/>
      <c r="B98" s="38"/>
      <c r="C98" s="38"/>
      <c r="D98" s="38"/>
      <c r="E98" s="38"/>
      <c r="F98" s="38"/>
      <c r="G98" s="38"/>
      <c r="H98" s="38"/>
      <c r="I98" s="39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7" t="s">
        <v>100</v>
      </c>
      <c r="B99" s="6"/>
      <c r="C99" s="6"/>
      <c r="D99" s="6"/>
      <c r="E99" s="6"/>
      <c r="F99" s="6"/>
      <c r="G99" s="6"/>
      <c r="H99" s="6"/>
      <c r="I99" s="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8">
        <v>5.0</v>
      </c>
      <c r="B100" s="19" t="s">
        <v>101</v>
      </c>
      <c r="C100" s="6"/>
      <c r="D100" s="6"/>
      <c r="E100" s="6"/>
      <c r="F100" s="6"/>
      <c r="G100" s="7"/>
      <c r="H100" s="18"/>
      <c r="I100" s="18" t="s">
        <v>27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8" t="s">
        <v>3</v>
      </c>
      <c r="B101" s="36" t="s">
        <v>102</v>
      </c>
      <c r="C101" s="6"/>
      <c r="D101" s="6"/>
      <c r="E101" s="6"/>
      <c r="F101" s="6"/>
      <c r="G101" s="7"/>
      <c r="H101" s="8" t="s">
        <v>58</v>
      </c>
      <c r="I101" s="21" t="str">
        <f>'[1]ANEXO V - Uniformes'!J20</f>
        <v>#REF!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8" t="s">
        <v>5</v>
      </c>
      <c r="B102" s="36" t="s">
        <v>103</v>
      </c>
      <c r="C102" s="6"/>
      <c r="D102" s="6"/>
      <c r="E102" s="6"/>
      <c r="F102" s="6"/>
      <c r="G102" s="7"/>
      <c r="H102" s="8" t="s">
        <v>58</v>
      </c>
      <c r="I102" s="21">
        <v>0.0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46" t="s">
        <v>8</v>
      </c>
      <c r="B103" s="36" t="s">
        <v>104</v>
      </c>
      <c r="C103" s="6"/>
      <c r="D103" s="6"/>
      <c r="E103" s="6"/>
      <c r="F103" s="6"/>
      <c r="G103" s="7"/>
      <c r="H103" s="8" t="s">
        <v>58</v>
      </c>
      <c r="I103" s="21" t="str">
        <f>'[1]ANEXO VII - Utensílios'!L16</f>
        <v>#REF!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46" t="s">
        <v>10</v>
      </c>
      <c r="B104" s="36" t="s">
        <v>105</v>
      </c>
      <c r="C104" s="6"/>
      <c r="D104" s="6"/>
      <c r="E104" s="6"/>
      <c r="F104" s="6"/>
      <c r="G104" s="7"/>
      <c r="H104" s="8" t="s">
        <v>58</v>
      </c>
      <c r="I104" s="21" t="str">
        <f>'[1]ANEXO VI – EPI'!L21</f>
        <v>#REF!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9" t="s">
        <v>106</v>
      </c>
      <c r="B105" s="6"/>
      <c r="C105" s="6"/>
      <c r="D105" s="6"/>
      <c r="E105" s="6"/>
      <c r="F105" s="6"/>
      <c r="G105" s="7"/>
      <c r="H105" s="26" t="s">
        <v>58</v>
      </c>
      <c r="I105" s="27" t="str">
        <f>TRUNC(SUM(I101:I104),2)</f>
        <v>#REF!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37"/>
      <c r="B106" s="38"/>
      <c r="C106" s="38"/>
      <c r="D106" s="38"/>
      <c r="E106" s="38"/>
      <c r="F106" s="38"/>
      <c r="G106" s="38"/>
      <c r="H106" s="38"/>
      <c r="I106" s="39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7" t="s">
        <v>107</v>
      </c>
      <c r="B107" s="6"/>
      <c r="C107" s="6"/>
      <c r="D107" s="6"/>
      <c r="E107" s="6"/>
      <c r="F107" s="6"/>
      <c r="G107" s="6"/>
      <c r="H107" s="6"/>
      <c r="I107" s="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8">
        <v>6.0</v>
      </c>
      <c r="B108" s="19" t="s">
        <v>108</v>
      </c>
      <c r="C108" s="6"/>
      <c r="D108" s="6"/>
      <c r="E108" s="6"/>
      <c r="F108" s="6"/>
      <c r="G108" s="7"/>
      <c r="H108" s="18" t="s">
        <v>26</v>
      </c>
      <c r="I108" s="18" t="s">
        <v>27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8" t="s">
        <v>3</v>
      </c>
      <c r="B109" s="9" t="s">
        <v>109</v>
      </c>
      <c r="C109" s="6"/>
      <c r="D109" s="6"/>
      <c r="E109" s="6"/>
      <c r="F109" s="6"/>
      <c r="G109" s="7"/>
      <c r="H109" s="47">
        <v>0.05</v>
      </c>
      <c r="I109" s="21" t="str">
        <f>TRUNC(H109*I133,2)</f>
        <v>#REF!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8" t="s">
        <v>5</v>
      </c>
      <c r="B110" s="9" t="s">
        <v>110</v>
      </c>
      <c r="C110" s="6"/>
      <c r="D110" s="6"/>
      <c r="E110" s="6"/>
      <c r="F110" s="6"/>
      <c r="G110" s="7"/>
      <c r="H110" s="48">
        <v>0.07</v>
      </c>
      <c r="I110" s="21" t="str">
        <f>TRUNC(H110*(I109+I133),2)</f>
        <v>#REF!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8" t="s">
        <v>8</v>
      </c>
      <c r="B111" s="49" t="s">
        <v>111</v>
      </c>
      <c r="C111" s="6"/>
      <c r="D111" s="6"/>
      <c r="E111" s="6"/>
      <c r="F111" s="6"/>
      <c r="G111" s="7"/>
      <c r="H111" s="20"/>
      <c r="I111" s="50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8" t="s">
        <v>112</v>
      </c>
      <c r="B112" s="9" t="s">
        <v>113</v>
      </c>
      <c r="C112" s="6"/>
      <c r="D112" s="6"/>
      <c r="E112" s="6"/>
      <c r="F112" s="6"/>
      <c r="G112" s="7"/>
      <c r="H112" s="48">
        <v>0.0165</v>
      </c>
      <c r="I112" s="21" t="str">
        <f>TRUNC(H112*I122,2)</f>
        <v>#REF!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8" t="s">
        <v>114</v>
      </c>
      <c r="B113" s="9" t="s">
        <v>115</v>
      </c>
      <c r="C113" s="6"/>
      <c r="D113" s="6"/>
      <c r="E113" s="6"/>
      <c r="F113" s="6"/>
      <c r="G113" s="7"/>
      <c r="H113" s="51">
        <v>0.076</v>
      </c>
      <c r="I113" s="21" t="str">
        <f>TRUNC(H113*I122,2)</f>
        <v>#REF!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8" t="s">
        <v>116</v>
      </c>
      <c r="B114" s="9" t="s">
        <v>117</v>
      </c>
      <c r="C114" s="6"/>
      <c r="D114" s="6"/>
      <c r="E114" s="6"/>
      <c r="F114" s="6"/>
      <c r="G114" s="7"/>
      <c r="H114" s="47">
        <v>0.05</v>
      </c>
      <c r="I114" s="21" t="str">
        <f>TRUNC(H114*I122,2)</f>
        <v>#REF!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9" t="s">
        <v>118</v>
      </c>
      <c r="B115" s="6"/>
      <c r="C115" s="6"/>
      <c r="D115" s="6"/>
      <c r="E115" s="6"/>
      <c r="F115" s="6"/>
      <c r="G115" s="7"/>
      <c r="H115" s="48">
        <f>SUM(H109:H114)</f>
        <v>0.2625</v>
      </c>
      <c r="I115" s="27" t="str">
        <f>TRUNC(SUM(I109:I114),2)</f>
        <v>#REF!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2"/>
      <c r="B116" s="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52" t="s">
        <v>119</v>
      </c>
      <c r="B117" s="53" t="s">
        <v>120</v>
      </c>
      <c r="C117" s="54"/>
      <c r="D117" s="54"/>
      <c r="E117" s="54"/>
      <c r="F117" s="54"/>
      <c r="G117" s="54"/>
      <c r="H117" s="55">
        <f>TRUNC(H112+H113+H114,4)</f>
        <v>0.1425</v>
      </c>
      <c r="I117" s="56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57"/>
      <c r="B118" s="58">
        <v>100.0</v>
      </c>
      <c r="H118" s="59"/>
      <c r="I118" s="60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61"/>
      <c r="B119" s="58"/>
      <c r="C119" s="58"/>
      <c r="D119" s="58"/>
      <c r="E119" s="58"/>
      <c r="F119" s="58"/>
      <c r="G119" s="58"/>
      <c r="H119" s="59"/>
      <c r="I119" s="60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57" t="s">
        <v>121</v>
      </c>
      <c r="B120" s="58" t="s">
        <v>122</v>
      </c>
      <c r="H120" s="59"/>
      <c r="I120" s="62" t="str">
        <f>TRUNC(I133+I109+I110,2)</f>
        <v>#REF!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57"/>
      <c r="B121" s="58"/>
      <c r="C121" s="58"/>
      <c r="D121" s="58"/>
      <c r="E121" s="58"/>
      <c r="F121" s="58"/>
      <c r="G121" s="58"/>
      <c r="H121" s="59"/>
      <c r="I121" s="60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57" t="s">
        <v>123</v>
      </c>
      <c r="B122" s="58" t="s">
        <v>124</v>
      </c>
      <c r="H122" s="59"/>
      <c r="I122" s="62" t="str">
        <f>TRUNC(I120/(1-H117),2)</f>
        <v>#REF!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57"/>
      <c r="B123" s="58"/>
      <c r="C123" s="58"/>
      <c r="D123" s="58"/>
      <c r="E123" s="58"/>
      <c r="F123" s="58"/>
      <c r="G123" s="58"/>
      <c r="H123" s="59"/>
      <c r="I123" s="60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63"/>
      <c r="B124" s="64" t="s">
        <v>125</v>
      </c>
      <c r="C124" s="65"/>
      <c r="D124" s="65"/>
      <c r="E124" s="65"/>
      <c r="F124" s="65"/>
      <c r="G124" s="65"/>
      <c r="H124" s="66"/>
      <c r="I124" s="67" t="str">
        <f>TRUNC(I122-I120,2)</f>
        <v>#REF!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2"/>
      <c r="B125" s="12"/>
      <c r="C125" s="12"/>
      <c r="D125" s="12"/>
      <c r="E125" s="12"/>
      <c r="F125" s="12"/>
      <c r="G125" s="12"/>
      <c r="H125" s="12"/>
      <c r="I125" s="2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5" t="s">
        <v>126</v>
      </c>
      <c r="B126" s="6"/>
      <c r="C126" s="6"/>
      <c r="D126" s="6"/>
      <c r="E126" s="6"/>
      <c r="F126" s="6"/>
      <c r="G126" s="6"/>
      <c r="H126" s="6"/>
      <c r="I126" s="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9" t="s">
        <v>127</v>
      </c>
      <c r="B127" s="6"/>
      <c r="C127" s="6"/>
      <c r="D127" s="6"/>
      <c r="E127" s="6"/>
      <c r="F127" s="6"/>
      <c r="G127" s="6"/>
      <c r="H127" s="7"/>
      <c r="I127" s="18" t="s">
        <v>27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8" t="s">
        <v>3</v>
      </c>
      <c r="B128" s="9" t="str">
        <f>A25</f>
        <v>MÓDULO 1 - COMPOSIÇÃO DA REMUNERAÇÃO</v>
      </c>
      <c r="C128" s="6"/>
      <c r="D128" s="6"/>
      <c r="E128" s="6"/>
      <c r="F128" s="6"/>
      <c r="G128" s="6"/>
      <c r="H128" s="7"/>
      <c r="I128" s="21">
        <f>I35</f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8" t="s">
        <v>5</v>
      </c>
      <c r="B129" s="9" t="str">
        <f>A37</f>
        <v>MÓDULO 2 – ENCARGOS E BENEFÍCIOS ANUAIS, MENSAIS E DIÁRIOS</v>
      </c>
      <c r="C129" s="6"/>
      <c r="D129" s="6"/>
      <c r="E129" s="6"/>
      <c r="F129" s="6"/>
      <c r="G129" s="6"/>
      <c r="H129" s="7"/>
      <c r="I129" s="21">
        <f>I67</f>
        <v>0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8" t="s">
        <v>8</v>
      </c>
      <c r="B130" s="9" t="str">
        <f>A69</f>
        <v>MÓDULO 3 – PROVISÃO PARA RESCISÃO</v>
      </c>
      <c r="C130" s="6"/>
      <c r="D130" s="6"/>
      <c r="E130" s="6"/>
      <c r="F130" s="6"/>
      <c r="G130" s="6"/>
      <c r="H130" s="7"/>
      <c r="I130" s="21">
        <f>I77</f>
        <v>0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8" t="s">
        <v>10</v>
      </c>
      <c r="B131" s="9" t="str">
        <f>A79</f>
        <v>MÓDULO 4 – CUSTO DE REPOSIÇÃO DO PROFISSIONAL AUSENTE</v>
      </c>
      <c r="C131" s="6"/>
      <c r="D131" s="6"/>
      <c r="E131" s="6"/>
      <c r="F131" s="6"/>
      <c r="G131" s="6"/>
      <c r="H131" s="7"/>
      <c r="I131" s="21">
        <f>I97</f>
        <v>0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8" t="s">
        <v>32</v>
      </c>
      <c r="B132" s="9" t="str">
        <f>A99</f>
        <v>MÓDULO 5 – INSUMOS DIVERSOS</v>
      </c>
      <c r="C132" s="6"/>
      <c r="D132" s="6"/>
      <c r="E132" s="6"/>
      <c r="F132" s="6"/>
      <c r="G132" s="6"/>
      <c r="H132" s="7"/>
      <c r="I132" s="21" t="str">
        <f>I105</f>
        <v>#REF!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8"/>
      <c r="B133" s="19" t="s">
        <v>128</v>
      </c>
      <c r="C133" s="6"/>
      <c r="D133" s="6"/>
      <c r="E133" s="6"/>
      <c r="F133" s="6"/>
      <c r="G133" s="6"/>
      <c r="H133" s="7"/>
      <c r="I133" s="22" t="str">
        <f>TRUNC(SUM(I128:I132),2)</f>
        <v>#REF!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8" t="s">
        <v>34</v>
      </c>
      <c r="B134" s="9" t="str">
        <f>A107</f>
        <v>MÓDULO 6 – CUSTOS INDIRETOS, TRIBUTOS E LUCRO</v>
      </c>
      <c r="C134" s="6"/>
      <c r="D134" s="6"/>
      <c r="E134" s="6"/>
      <c r="F134" s="6"/>
      <c r="G134" s="6"/>
      <c r="H134" s="7"/>
      <c r="I134" s="21" t="str">
        <f>I115</f>
        <v>#REF!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9" t="s">
        <v>129</v>
      </c>
      <c r="B135" s="6"/>
      <c r="C135" s="6"/>
      <c r="D135" s="6"/>
      <c r="E135" s="6"/>
      <c r="F135" s="6"/>
      <c r="G135" s="6"/>
      <c r="H135" s="7"/>
      <c r="I135" s="22" t="str">
        <f>TRUNC(SUM(I133:I134),2)</f>
        <v>#REF!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68"/>
      <c r="B136" s="68"/>
      <c r="C136" s="68"/>
      <c r="D136" s="68"/>
      <c r="E136" s="68"/>
      <c r="F136" s="68"/>
      <c r="G136" s="68"/>
      <c r="H136" s="68"/>
      <c r="I136" s="69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68"/>
      <c r="B137" s="68"/>
      <c r="C137" s="68"/>
      <c r="D137" s="68"/>
      <c r="E137" s="68"/>
      <c r="F137" s="68"/>
      <c r="G137" s="68"/>
      <c r="H137" s="68"/>
      <c r="I137" s="68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68"/>
      <c r="B138" s="68"/>
      <c r="C138" s="68"/>
      <c r="D138" s="68"/>
      <c r="E138" s="68"/>
      <c r="F138" s="68"/>
      <c r="G138" s="68"/>
      <c r="H138" s="68"/>
      <c r="I138" s="68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70" t="s">
        <v>130</v>
      </c>
      <c r="B139" s="24" t="str">
        <f>I135/I128</f>
        <v>#REF!</v>
      </c>
      <c r="C139" s="68"/>
      <c r="D139" s="68"/>
      <c r="E139" s="68"/>
      <c r="F139" s="68"/>
      <c r="G139" s="68"/>
      <c r="H139" s="68"/>
      <c r="I139" s="68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71"/>
      <c r="B140" s="70"/>
      <c r="C140" s="68"/>
      <c r="D140" s="68"/>
      <c r="E140" s="72"/>
      <c r="F140" s="68"/>
      <c r="G140" s="68"/>
      <c r="H140" s="68"/>
      <c r="I140" s="68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73"/>
      <c r="B141" s="73"/>
      <c r="C141" s="74"/>
      <c r="D141" s="68"/>
      <c r="E141" s="68"/>
      <c r="F141" s="68"/>
      <c r="G141" s="68"/>
      <c r="H141" s="68"/>
      <c r="I141" s="68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73"/>
      <c r="B142" s="73"/>
      <c r="C142" s="74"/>
      <c r="D142" s="68"/>
      <c r="E142" s="68"/>
      <c r="F142" s="68"/>
      <c r="G142" s="68"/>
      <c r="H142" s="68"/>
      <c r="I142" s="68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75"/>
      <c r="B143" s="76"/>
      <c r="C143" s="76"/>
      <c r="D143" s="68"/>
      <c r="E143" s="68"/>
      <c r="F143" s="68"/>
      <c r="G143" s="68"/>
      <c r="H143" s="68"/>
      <c r="I143" s="68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75" t="s">
        <v>131</v>
      </c>
      <c r="B144" s="77" t="str">
        <f>I135/I35</f>
        <v>#REF!</v>
      </c>
      <c r="C144" s="76"/>
      <c r="D144" s="68"/>
      <c r="E144" s="68"/>
      <c r="F144" s="68"/>
      <c r="G144" s="68"/>
      <c r="H144" s="68"/>
      <c r="I144" s="68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68"/>
      <c r="B145" s="68"/>
      <c r="C145" s="68"/>
      <c r="D145" s="68"/>
      <c r="E145" s="68"/>
      <c r="F145" s="68"/>
      <c r="G145" s="68"/>
      <c r="H145" s="68"/>
      <c r="I145" s="68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2">
    <mergeCell ref="A42:I42"/>
    <mergeCell ref="A43:G43"/>
    <mergeCell ref="B44:G44"/>
    <mergeCell ref="B45:G45"/>
    <mergeCell ref="B46:G46"/>
    <mergeCell ref="B47:G47"/>
    <mergeCell ref="B48:G48"/>
    <mergeCell ref="B49:G49"/>
    <mergeCell ref="B50:G50"/>
    <mergeCell ref="B51:G51"/>
    <mergeCell ref="A52:G52"/>
    <mergeCell ref="A53:I53"/>
    <mergeCell ref="A54:G54"/>
    <mergeCell ref="B55:G55"/>
    <mergeCell ref="B56:G56"/>
    <mergeCell ref="B57:G57"/>
    <mergeCell ref="B58:G58"/>
    <mergeCell ref="B59:G59"/>
    <mergeCell ref="A60:H60"/>
    <mergeCell ref="A61:I61"/>
    <mergeCell ref="A62:I62"/>
    <mergeCell ref="A63:H63"/>
    <mergeCell ref="B64:H64"/>
    <mergeCell ref="B65:H65"/>
    <mergeCell ref="B66:H66"/>
    <mergeCell ref="A67:H67"/>
    <mergeCell ref="A68:I68"/>
    <mergeCell ref="A69:I69"/>
    <mergeCell ref="A77:G77"/>
    <mergeCell ref="A78:I78"/>
    <mergeCell ref="A79:I79"/>
    <mergeCell ref="A80:G80"/>
    <mergeCell ref="B81:G81"/>
    <mergeCell ref="B82:G82"/>
    <mergeCell ref="B83:G83"/>
    <mergeCell ref="B84:G84"/>
    <mergeCell ref="B85:G85"/>
    <mergeCell ref="B86:G86"/>
    <mergeCell ref="A87:G87"/>
    <mergeCell ref="A88:I88"/>
    <mergeCell ref="A89:G89"/>
    <mergeCell ref="B90:G90"/>
    <mergeCell ref="A91:G91"/>
    <mergeCell ref="A92:I92"/>
    <mergeCell ref="A93:I93"/>
    <mergeCell ref="A94:H94"/>
    <mergeCell ref="B95:H95"/>
    <mergeCell ref="B96:H96"/>
    <mergeCell ref="A97:H97"/>
    <mergeCell ref="A98:I98"/>
    <mergeCell ref="A99:I99"/>
    <mergeCell ref="B100:G100"/>
    <mergeCell ref="B101:G101"/>
    <mergeCell ref="B102:G102"/>
    <mergeCell ref="B103:G103"/>
    <mergeCell ref="B104:G104"/>
    <mergeCell ref="A105:G105"/>
    <mergeCell ref="A106:I106"/>
    <mergeCell ref="A107:I107"/>
    <mergeCell ref="B108:G108"/>
    <mergeCell ref="B109:G109"/>
    <mergeCell ref="B110:G110"/>
    <mergeCell ref="B111:G111"/>
    <mergeCell ref="B112:G112"/>
    <mergeCell ref="B113:G113"/>
    <mergeCell ref="B114:G114"/>
    <mergeCell ref="A115:G115"/>
    <mergeCell ref="B116:I116"/>
    <mergeCell ref="B117:G117"/>
    <mergeCell ref="B118:G118"/>
    <mergeCell ref="B130:H130"/>
    <mergeCell ref="B131:H131"/>
    <mergeCell ref="B132:H132"/>
    <mergeCell ref="B133:H133"/>
    <mergeCell ref="B134:H134"/>
    <mergeCell ref="A135:H135"/>
    <mergeCell ref="B120:G120"/>
    <mergeCell ref="B122:G122"/>
    <mergeCell ref="B124:G124"/>
    <mergeCell ref="A126:I126"/>
    <mergeCell ref="A127:H127"/>
    <mergeCell ref="B128:H128"/>
    <mergeCell ref="B129:H129"/>
    <mergeCell ref="A6:I6"/>
    <mergeCell ref="A8:I8"/>
    <mergeCell ref="B9:G9"/>
    <mergeCell ref="H9:I9"/>
    <mergeCell ref="B10:G10"/>
    <mergeCell ref="H10:I10"/>
    <mergeCell ref="H11:I11"/>
    <mergeCell ref="B11:G11"/>
    <mergeCell ref="B12:G12"/>
    <mergeCell ref="H12:I12"/>
    <mergeCell ref="A14:I14"/>
    <mergeCell ref="A15:B15"/>
    <mergeCell ref="C15:I15"/>
    <mergeCell ref="A16:B16"/>
    <mergeCell ref="A18:I18"/>
    <mergeCell ref="B19:G19"/>
    <mergeCell ref="H19:I19"/>
    <mergeCell ref="B20:G20"/>
    <mergeCell ref="H20:I20"/>
    <mergeCell ref="B21:G21"/>
    <mergeCell ref="H21:I21"/>
    <mergeCell ref="B22:G22"/>
    <mergeCell ref="H22:I22"/>
    <mergeCell ref="B23:G23"/>
    <mergeCell ref="H23:I23"/>
    <mergeCell ref="A24:I24"/>
    <mergeCell ref="A25:I25"/>
    <mergeCell ref="B26:G26"/>
    <mergeCell ref="B27:G27"/>
    <mergeCell ref="B28:G28"/>
    <mergeCell ref="B29:G29"/>
    <mergeCell ref="B30:G30"/>
    <mergeCell ref="B31:G31"/>
    <mergeCell ref="B32:G32"/>
    <mergeCell ref="B33:G33"/>
    <mergeCell ref="B34:G34"/>
    <mergeCell ref="A35:H35"/>
    <mergeCell ref="A37:I37"/>
    <mergeCell ref="A38:G38"/>
    <mergeCell ref="B39:G39"/>
    <mergeCell ref="B40:G40"/>
    <mergeCell ref="A41:G41"/>
    <mergeCell ref="B70:G70"/>
    <mergeCell ref="B71:G71"/>
    <mergeCell ref="B72:G72"/>
    <mergeCell ref="B73:G73"/>
    <mergeCell ref="B74:G74"/>
    <mergeCell ref="B75:G75"/>
    <mergeCell ref="B76:G76"/>
  </mergeCells>
  <printOptions/>
  <pageMargins bottom="1.025" footer="0.0" header="0.0" left="0.7875" right="0.7875" top="1.025"/>
  <pageSetup paperSize="9" orientation="portrait"/>
  <headerFooter>
    <oddHeader>&amp;C&amp;A</oddHeader>
    <oddFooter>&amp;CPágina &amp;P</oddFooter>
  </headerFooter>
  <drawing r:id="rId1"/>
</worksheet>
</file>