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eale\Desktop\CE 000-24- Proc. 1317-24- LOCAÇÃO DE ATIVOS\"/>
    </mc:Choice>
  </mc:AlternateContent>
  <xr:revisionPtr revIDLastSave="0" documentId="8_{E066856E-F7DD-429A-8867-9A80C45DAFF9}" xr6:coauthVersionLast="47" xr6:coauthVersionMax="47" xr10:uidLastSave="{00000000-0000-0000-0000-000000000000}"/>
  <bookViews>
    <workbookView xWindow="-120" yWindow="-120" windowWidth="25440" windowHeight="15390" xr2:uid="{899CE09D-E013-4C7E-9049-7A54A18AF25D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6" i="1" l="1"/>
  <c r="C9" i="1" l="1"/>
  <c r="D9" i="1" s="1"/>
  <c r="D7" i="1"/>
  <c r="I6" i="1"/>
  <c r="I5" i="1" s="1"/>
  <c r="H6" i="1"/>
  <c r="G6" i="1"/>
  <c r="F6" i="1"/>
  <c r="E6" i="1"/>
  <c r="D6" i="1"/>
  <c r="D5" i="1" s="1"/>
  <c r="P5" i="1"/>
  <c r="J5" i="1"/>
  <c r="K5" i="1"/>
  <c r="L5" i="1"/>
  <c r="M5" i="1"/>
  <c r="N5" i="1"/>
  <c r="C5" i="1"/>
  <c r="C16" i="1"/>
  <c r="E9" i="1" l="1"/>
  <c r="F9" i="1"/>
  <c r="G9" i="1"/>
  <c r="H9" i="1"/>
  <c r="E5" i="1"/>
  <c r="E7" i="1"/>
  <c r="F7" i="1" l="1"/>
  <c r="F5" i="1"/>
  <c r="G7" i="1" l="1"/>
  <c r="G5" i="1"/>
  <c r="H7" i="1" l="1"/>
  <c r="H5" i="1"/>
</calcChain>
</file>

<file path=xl/sharedStrings.xml><?xml version="1.0" encoding="utf-8"?>
<sst xmlns="http://schemas.openxmlformats.org/spreadsheetml/2006/main" count="50" uniqueCount="50">
  <si>
    <t>CIP (em mil R$)</t>
  </si>
  <si>
    <t>Mês 1</t>
  </si>
  <si>
    <t>SET/2024</t>
  </si>
  <si>
    <t>Variação Percentual prevista no gasto com Energia Elétrica de Iluminação Pública (%)</t>
  </si>
  <si>
    <t>Referência</t>
  </si>
  <si>
    <t>OUT/2024</t>
  </si>
  <si>
    <t>DEZ/2024</t>
  </si>
  <si>
    <t>JAN/2025</t>
  </si>
  <si>
    <t>FEV/2025</t>
  </si>
  <si>
    <t>MAR/2025</t>
  </si>
  <si>
    <t>ABR/2025</t>
  </si>
  <si>
    <t>MAI/2025</t>
  </si>
  <si>
    <t>JUN/2025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</si>
  <si>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</si>
  <si>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</si>
  <si>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</si>
  <si>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</si>
  <si>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</si>
  <si>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</si>
  <si>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</si>
  <si>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</si>
  <si>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</si>
  <si>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</si>
  <si>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</si>
  <si>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 xml:space="preserve">Período Contratual </t>
  </si>
  <si>
    <t>Previsão de início das obras</t>
  </si>
  <si>
    <t>Mês 60</t>
  </si>
  <si>
    <t>Quantidade Estimada de luminárias trocadas (valores cumulativos)</t>
  </si>
  <si>
    <t>Inflação dos últimos 03 anos</t>
  </si>
  <si>
    <t>média utilizada:</t>
  </si>
  <si>
    <t>Percentual da CIP pgto grupo IP</t>
  </si>
  <si>
    <t>Percentual de troca de Luminárias</t>
  </si>
  <si>
    <t>Refere-se à previsão do mês de início da obra - Troca de Luminárias velhas por LEDs (mês)</t>
  </si>
  <si>
    <t>Refere-se à previsão do mês de início da obra no calendário contratual (mês)</t>
  </si>
  <si>
    <t>Refere-se ao recolhimento da CIP mensal até o primeiro ano, sendo o crescimento de 6,82% a partir do segundo ano até o quinto ano (em mil reais)</t>
  </si>
  <si>
    <t>Gasto com Enrgia Elétrica de Iluminação Pública  (em mil R$)</t>
  </si>
  <si>
    <t>Refere-se ao percentual de gastos no pagamento da Iluminação em relação ao montante arrecadado da CIP (%)</t>
  </si>
  <si>
    <t>Refere-se aos percentuais de economia dos gastos com o grupo B4 Iluminação Pública em relação ao montante da CIP (%)</t>
  </si>
  <si>
    <t>Refere-se aos valores pagos mensais do grupo B4 da Iluminação Pública (em mil reais)</t>
  </si>
  <si>
    <t>Refere-se à estimativa da quantidade de trocas de luminárias por mês até a troca total das 8969 unidades do Inventário (un)</t>
  </si>
  <si>
    <t>Refere-se ao percentual parcial da quantidade de trocas de luminárias por mês até a troca de 100% do parque IP</t>
  </si>
  <si>
    <t>JUL/2024</t>
  </si>
  <si>
    <t>JUL/2029</t>
  </si>
  <si>
    <t>AGO/2024</t>
  </si>
  <si>
    <t>NOV/2024</t>
  </si>
  <si>
    <t>Remuneração do Licitante (mensal em mil R$)</t>
  </si>
  <si>
    <t>Refere-se à remuneração da empresa vencedora da Licitação em questão. A partir do primeiro ano se considera o reajuste pela inflação</t>
  </si>
  <si>
    <t>O valor da CIP  (L3) no mês 60 é o juros compostos do valor inicial mês 1 sob a taxa de 6,82 ao ano</t>
  </si>
  <si>
    <t>O mesmo para o valor do pagamento no mês 60 das linhas 5 e 9</t>
  </si>
  <si>
    <t>Dotação 2024: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</si>
</sst>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&quot;R$&quot;\ #,##0.00"/>
    <numFmt numFmtId="166" formatCode="&quot;R$&quot;\ 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 Nova"/>
      <family val="2"/>
    </font>
    <font>
      <b/>
      <sz val="11"/>
      <color theme="1"/>
      <name val="Arial Nova"/>
      <family val="2"/>
    </font>
    <font>
      <sz val="10"/>
      <color theme="1"/>
      <name val="Arial Nova"/>
      <family val="2"/>
    </font>
    <font>
      <sz val="12"/>
      <color theme="1"/>
      <name val="Arial Nova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4" fontId="0" fillId="0" borderId="0" xfId="0" applyNumberFormat="1"/>
    <xf numFmtId="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3" fontId="3" fillId="0" borderId="0" xfId="0" applyNumberFormat="1" applyFont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6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0" fontId="3" fillId="0" borderId="0" xfId="1" applyNumberFormat="1" applyFont="1" applyAlignment="1">
      <alignment horizontal="center" vertical="center"/>
    </xf>
    <xf numFmtId="10" fontId="3" fillId="0" borderId="0" xfId="1" applyNumberFormat="1" applyFont="1" applyAlignment="1">
      <alignment horizontal="center"/>
    </xf>
    <xf numFmtId="10" fontId="3" fillId="0" borderId="1" xfId="1" applyNumberFormat="1" applyFont="1" applyBorder="1" applyAlignment="1">
      <alignment horizontal="center" vertical="center"/>
    </xf>
    <xf numFmtId="9" fontId="6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49" fontId="3" fillId="4" borderId="1" xfId="0" applyNumberFormat="1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9" fontId="0" fillId="0" borderId="0" xfId="1" applyFont="1" applyAlignment="1">
      <alignment vertical="center"/>
    </xf>
    <xf numFmtId="9" fontId="0" fillId="0" borderId="0" xfId="1" applyFont="1"/>
    <xf numFmtId="166" fontId="3" fillId="5" borderId="1" xfId="0" applyNumberFormat="1" applyFont="1" applyFill="1" applyBorder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left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A7C8C-8610-4283-8BD5-04C9EC510A76}">
  <sheetPr>
    <pageSetUpPr fitToPage="1"/>
  </sheetPr>
  <dimension ref="A2:R28"/>
  <sheetViews>
    <sheetView tabSelected="1" zoomScale="90" zoomScaleNormal="90" workbookViewId="0">
      <selection activeCell="Q7" sqref="Q7"/>
    </sheetView>
  </sheetViews>
  <sheetFormatPr defaultRowHeight="15" x14ac:dyDescent="0.25"/>
  <cols>
    <col min="2" max="2" width="36.42578125" customWidth="1"/>
    <col min="3" max="3" width="12.7109375" style="1" customWidth="1"/>
    <col min="4" max="14" width="12.7109375" customWidth="1"/>
    <col min="16" max="16" width="12.7109375" customWidth="1"/>
    <col min="17" max="17" width="21.140625" customWidth="1"/>
  </cols>
  <sheetData>
    <row r="2" spans="1:18" ht="18" customHeight="1" x14ac:dyDescent="0.25">
      <c r="A2" s="23">
        <v>1</v>
      </c>
      <c r="B2" s="24" t="s">
        <v>25</v>
      </c>
      <c r="C2" s="8" t="s">
        <v>41</v>
      </c>
      <c r="D2" s="8" t="s">
        <v>43</v>
      </c>
      <c r="E2" s="8" t="s">
        <v>2</v>
      </c>
      <c r="F2" s="8" t="s">
        <v>5</v>
      </c>
      <c r="G2" s="8" t="s">
        <v>44</v>
      </c>
      <c r="H2" s="8" t="s">
        <v>6</v>
      </c>
      <c r="I2" s="8" t="s">
        <v>7</v>
      </c>
      <c r="J2" s="8" t="s">
        <v>8</v>
      </c>
      <c r="K2" s="8" t="s">
        <v>9</v>
      </c>
      <c r="L2" s="8" t="s">
        <v>10</v>
      </c>
      <c r="M2" s="8" t="s">
        <v>11</v>
      </c>
      <c r="N2" s="8" t="s">
        <v>12</v>
      </c>
      <c r="P2" s="8" t="s">
        <v>42</v>
      </c>
      <c r="Q2" s="12"/>
    </row>
    <row r="3" spans="1:18" ht="20.100000000000001" customHeight="1" x14ac:dyDescent="0.25">
      <c r="A3" s="23">
        <v>2</v>
      </c>
      <c r="B3" s="24" t="s">
        <v>24</v>
      </c>
      <c r="C3" s="9" t="s">
        <v>1</v>
      </c>
      <c r="D3" s="9" t="s">
        <v>13</v>
      </c>
      <c r="E3" s="9" t="s">
        <v>14</v>
      </c>
      <c r="F3" s="9" t="s">
        <v>15</v>
      </c>
      <c r="G3" s="9" t="s">
        <v>16</v>
      </c>
      <c r="H3" s="9" t="s">
        <v>17</v>
      </c>
      <c r="I3" s="9" t="s">
        <v>18</v>
      </c>
      <c r="J3" s="9" t="s">
        <v>19</v>
      </c>
      <c r="K3" s="9" t="s">
        <v>20</v>
      </c>
      <c r="L3" s="9" t="s">
        <v>21</v>
      </c>
      <c r="M3" s="9" t="s">
        <v>22</v>
      </c>
      <c r="N3" s="9" t="s">
        <v>23</v>
      </c>
      <c r="P3" s="9" t="s">
        <v>26</v>
      </c>
      <c r="Q3" s="13"/>
    </row>
    <row r="4" spans="1:18" ht="18" customHeight="1" x14ac:dyDescent="0.25">
      <c r="A4" s="23">
        <v>3</v>
      </c>
      <c r="B4" s="24" t="s">
        <v>0</v>
      </c>
      <c r="C4" s="5">
        <v>530945.15</v>
      </c>
      <c r="D4" s="5">
        <v>530945.15</v>
      </c>
      <c r="E4" s="5">
        <v>530945.15</v>
      </c>
      <c r="F4" s="5">
        <v>530945.15</v>
      </c>
      <c r="G4" s="5">
        <v>530945.15</v>
      </c>
      <c r="H4" s="5">
        <v>530945.15</v>
      </c>
      <c r="I4" s="5">
        <v>530945.15</v>
      </c>
      <c r="J4" s="5">
        <v>530945.15</v>
      </c>
      <c r="K4" s="5">
        <v>530945.15</v>
      </c>
      <c r="L4" s="5">
        <v>530945.15</v>
      </c>
      <c r="M4" s="5">
        <v>530945.15</v>
      </c>
      <c r="N4" s="5">
        <v>530945.15</v>
      </c>
      <c r="P4" s="6">
        <v>738435.22</v>
      </c>
      <c r="Q4" s="4"/>
      <c r="R4" s="11"/>
    </row>
    <row r="5" spans="1:18" ht="18" customHeight="1" x14ac:dyDescent="0.25">
      <c r="A5" s="23">
        <v>4</v>
      </c>
      <c r="B5" s="24" t="s">
        <v>30</v>
      </c>
      <c r="C5" s="7">
        <f>C6/C4</f>
        <v>0.45390752698277775</v>
      </c>
      <c r="D5" s="7">
        <f t="shared" ref="D5:N5" si="0">D6/D4</f>
        <v>0.41146717320988807</v>
      </c>
      <c r="E5" s="7">
        <f t="shared" si="0"/>
        <v>0.36902681943699833</v>
      </c>
      <c r="F5" s="7">
        <f t="shared" si="0"/>
        <v>0.32658646566410859</v>
      </c>
      <c r="G5" s="7">
        <f t="shared" si="0"/>
        <v>0.28414611189121886</v>
      </c>
      <c r="H5" s="7">
        <f t="shared" si="0"/>
        <v>0.24170575811832917</v>
      </c>
      <c r="I5" s="7">
        <f t="shared" si="0"/>
        <v>0.19926540434543946</v>
      </c>
      <c r="J5" s="7">
        <f t="shared" si="0"/>
        <v>0.19926540434543943</v>
      </c>
      <c r="K5" s="7">
        <f t="shared" si="0"/>
        <v>0.19926540434543943</v>
      </c>
      <c r="L5" s="7">
        <f t="shared" si="0"/>
        <v>0.19926540434543943</v>
      </c>
      <c r="M5" s="7">
        <f t="shared" si="0"/>
        <v>0.19926540434543943</v>
      </c>
      <c r="N5" s="7">
        <f t="shared" si="0"/>
        <v>0.19926540434543943</v>
      </c>
      <c r="P5" s="10">
        <f>P6/P4</f>
        <v>0.19926545486278405</v>
      </c>
      <c r="Q5" s="4"/>
      <c r="R5" s="11"/>
    </row>
    <row r="6" spans="1:18" ht="28.5" x14ac:dyDescent="0.25">
      <c r="A6" s="23">
        <v>5</v>
      </c>
      <c r="B6" s="25" t="s">
        <v>35</v>
      </c>
      <c r="C6" s="5">
        <v>241000</v>
      </c>
      <c r="D6" s="5">
        <f>C6*(1-0.0935)</f>
        <v>218466.5</v>
      </c>
      <c r="E6" s="5">
        <f>C6*(1-0.187)</f>
        <v>195933</v>
      </c>
      <c r="F6" s="5">
        <f>C6*(1-(3*0.0935))</f>
        <v>173399.5</v>
      </c>
      <c r="G6" s="5">
        <f>C6*(1-(4*0.0935))</f>
        <v>150866</v>
      </c>
      <c r="H6" s="5">
        <f>C6*(1-(5*0.0935))</f>
        <v>128332.5</v>
      </c>
      <c r="I6" s="5">
        <f>C6*(1-(6*0.0935))</f>
        <v>105799.00000000001</v>
      </c>
      <c r="J6" s="5">
        <v>105799</v>
      </c>
      <c r="K6" s="5">
        <v>105799</v>
      </c>
      <c r="L6" s="5">
        <v>105799</v>
      </c>
      <c r="M6" s="5">
        <v>105799</v>
      </c>
      <c r="N6" s="5">
        <v>105799</v>
      </c>
      <c r="P6" s="6">
        <v>147144.63</v>
      </c>
      <c r="Q6" s="14"/>
    </row>
    <row r="7" spans="1:18" ht="42.75" x14ac:dyDescent="0.25">
      <c r="A7" s="23">
        <v>6</v>
      </c>
      <c r="B7" s="26" t="s">
        <v>3</v>
      </c>
      <c r="C7" s="6" t="s">
        <v>4</v>
      </c>
      <c r="D7" s="21">
        <f>(D6/$C$6)-1</f>
        <v>-9.3500000000000028E-2</v>
      </c>
      <c r="E7" s="7">
        <f t="shared" ref="E7" si="1">(E6/$C$6)-1</f>
        <v>-0.18700000000000006</v>
      </c>
      <c r="F7" s="7">
        <f>(F6/$C$6)-1</f>
        <v>-0.28049999999999997</v>
      </c>
      <c r="G7" s="7">
        <f>(G6/$C$6)-1</f>
        <v>-0.374</v>
      </c>
      <c r="H7" s="7">
        <f>(H6/$C$6)-1</f>
        <v>-0.46750000000000003</v>
      </c>
      <c r="I7" s="7">
        <v>-0.56130000000000002</v>
      </c>
      <c r="J7" s="7">
        <v>-0.56130000000000002</v>
      </c>
      <c r="K7" s="7">
        <v>-0.56130000000000002</v>
      </c>
      <c r="L7" s="7">
        <v>-0.56130000000000002</v>
      </c>
      <c r="M7" s="7">
        <v>-0.56130000000000002</v>
      </c>
      <c r="N7" s="7">
        <v>-0.56130000000000002</v>
      </c>
      <c r="P7" s="10">
        <v>-0.56130000000000002</v>
      </c>
      <c r="Q7" s="15"/>
    </row>
    <row r="8" spans="1:18" ht="28.5" x14ac:dyDescent="0.25">
      <c r="A8" s="23">
        <v>7</v>
      </c>
      <c r="B8" s="26" t="s">
        <v>27</v>
      </c>
      <c r="C8" s="16">
        <v>1494</v>
      </c>
      <c r="D8" s="16">
        <v>2989</v>
      </c>
      <c r="E8" s="16">
        <v>4484</v>
      </c>
      <c r="F8" s="16">
        <v>5979</v>
      </c>
      <c r="G8" s="16">
        <v>7474</v>
      </c>
      <c r="H8" s="16">
        <v>8969</v>
      </c>
      <c r="I8" s="16">
        <v>8969</v>
      </c>
      <c r="J8" s="16">
        <v>8969</v>
      </c>
      <c r="K8" s="16">
        <v>8969</v>
      </c>
      <c r="L8" s="16">
        <v>8969</v>
      </c>
      <c r="M8" s="16">
        <v>8969</v>
      </c>
      <c r="N8" s="16">
        <v>8969</v>
      </c>
      <c r="O8" s="17"/>
      <c r="P8" s="16">
        <v>8969</v>
      </c>
    </row>
    <row r="9" spans="1:18" ht="15.75" x14ac:dyDescent="0.25">
      <c r="A9" s="23">
        <v>8</v>
      </c>
      <c r="B9" s="26" t="s">
        <v>31</v>
      </c>
      <c r="C9" s="22">
        <f>C8/I8</f>
        <v>0.16657375404169919</v>
      </c>
      <c r="D9" s="22">
        <f>$C$9*2</f>
        <v>0.33314750808339838</v>
      </c>
      <c r="E9" s="22">
        <f>$C$9*3</f>
        <v>0.4997212621250976</v>
      </c>
      <c r="F9" s="22">
        <f>$C$9*4</f>
        <v>0.66629501616679676</v>
      </c>
      <c r="G9" s="22">
        <f>$C$9*5</f>
        <v>0.83286877020849592</v>
      </c>
      <c r="H9" s="22">
        <f>$C$9*6</f>
        <v>0.9994425242501952</v>
      </c>
      <c r="I9" s="22">
        <v>1</v>
      </c>
      <c r="J9" s="22">
        <v>1</v>
      </c>
      <c r="K9" s="22">
        <v>1</v>
      </c>
      <c r="L9" s="22">
        <v>1</v>
      </c>
      <c r="M9" s="22">
        <v>1</v>
      </c>
      <c r="N9" s="22">
        <v>1</v>
      </c>
      <c r="P9" s="22">
        <v>1</v>
      </c>
    </row>
    <row r="10" spans="1:18" ht="28.5" x14ac:dyDescent="0.25">
      <c r="A10" s="23">
        <v>9</v>
      </c>
      <c r="B10" s="26" t="s">
        <v>45</v>
      </c>
      <c r="C10" s="5">
        <v>68410.929999999993</v>
      </c>
      <c r="D10" s="5">
        <v>125420.1</v>
      </c>
      <c r="E10" s="5">
        <v>190030</v>
      </c>
      <c r="F10" s="5">
        <v>254640.8</v>
      </c>
      <c r="G10" s="5">
        <v>315450.53999999998</v>
      </c>
      <c r="H10" s="5">
        <v>380060.9</v>
      </c>
      <c r="I10" s="5">
        <v>380060.9</v>
      </c>
      <c r="J10" s="5">
        <v>380060.9</v>
      </c>
      <c r="K10" s="5">
        <v>380060.9</v>
      </c>
      <c r="L10" s="5">
        <v>380060.9</v>
      </c>
      <c r="M10" s="5">
        <v>380060.9</v>
      </c>
      <c r="N10" s="5">
        <v>380060.9</v>
      </c>
      <c r="P10" s="6">
        <v>528586.5</v>
      </c>
    </row>
    <row r="11" spans="1:18" x14ac:dyDescent="0.25">
      <c r="B11" s="3"/>
      <c r="C11" s="2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8" x14ac:dyDescent="0.25">
      <c r="B12" s="3"/>
      <c r="C12" s="2"/>
      <c r="D12" s="3"/>
      <c r="E12" s="3"/>
      <c r="F12" s="3"/>
      <c r="G12" s="3"/>
      <c r="H12" s="3"/>
      <c r="I12" s="28"/>
      <c r="J12" s="3"/>
      <c r="K12" s="3"/>
      <c r="L12" s="3"/>
      <c r="M12" s="3"/>
      <c r="N12" s="3"/>
      <c r="P12" s="29"/>
    </row>
    <row r="13" spans="1:18" x14ac:dyDescent="0.25">
      <c r="C13" s="4">
        <v>2021</v>
      </c>
      <c r="D13" s="27">
        <v>2022</v>
      </c>
      <c r="E13" s="27">
        <v>2023</v>
      </c>
      <c r="F13" s="3"/>
      <c r="G13" s="3"/>
      <c r="H13" s="3"/>
      <c r="I13" s="3"/>
      <c r="J13" s="3"/>
      <c r="K13" s="3"/>
      <c r="L13" s="3"/>
      <c r="M13" s="3"/>
      <c r="N13" s="3"/>
    </row>
    <row r="14" spans="1:18" x14ac:dyDescent="0.25">
      <c r="B14" s="18" t="s">
        <v>28</v>
      </c>
      <c r="C14" s="19">
        <v>0.10059999999999999</v>
      </c>
      <c r="D14" s="20">
        <v>5.79E-2</v>
      </c>
      <c r="E14" s="20">
        <v>4.6199999999999998E-2</v>
      </c>
    </row>
    <row r="15" spans="1:18" x14ac:dyDescent="0.25">
      <c r="C15" s="2"/>
    </row>
    <row r="16" spans="1:18" x14ac:dyDescent="0.25">
      <c r="B16" s="18" t="s">
        <v>29</v>
      </c>
      <c r="C16" s="19">
        <f>(C14+D14+E14)/3</f>
        <v>6.8233333333333326E-2</v>
      </c>
      <c r="D16" s="31" t="s">
        <v>47</v>
      </c>
      <c r="E16" s="31"/>
      <c r="F16" s="31"/>
      <c r="G16" s="31"/>
      <c r="H16" s="31"/>
      <c r="I16" s="31"/>
      <c r="J16" s="31"/>
      <c r="K16" s="31"/>
      <c r="O16" s="32" t="s">
        <v>49</v>
      </c>
      <c r="P16" s="32"/>
      <c r="Q16" s="30">
        <f>SUM(C10:H10)</f>
        <v>1334013.27</v>
      </c>
    </row>
    <row r="17" spans="3:14" x14ac:dyDescent="0.25">
      <c r="C17" s="2"/>
      <c r="D17" s="31" t="s">
        <v>48</v>
      </c>
      <c r="E17" s="31"/>
      <c r="F17" s="31"/>
      <c r="G17" s="31"/>
      <c r="H17" s="31"/>
      <c r="I17" s="31"/>
      <c r="J17" s="31"/>
      <c r="K17" s="31"/>
    </row>
    <row r="18" spans="3:14" x14ac:dyDescent="0.25">
      <c r="C18" s="2"/>
    </row>
    <row r="20" spans="3:14" x14ac:dyDescent="0.25">
      <c r="C20" s="4">
        <v>1</v>
      </c>
      <c r="D20" s="31" t="s">
        <v>32</v>
      </c>
      <c r="E20" s="31"/>
      <c r="F20" s="31"/>
      <c r="G20" s="31"/>
      <c r="H20" s="31"/>
      <c r="I20" s="31"/>
      <c r="J20" s="31"/>
      <c r="K20" s="31"/>
      <c r="L20" s="31"/>
    </row>
    <row r="21" spans="3:14" x14ac:dyDescent="0.25">
      <c r="C21" s="4">
        <v>2</v>
      </c>
      <c r="D21" s="31" t="s">
        <v>33</v>
      </c>
      <c r="E21" s="31"/>
      <c r="F21" s="31"/>
      <c r="G21" s="31"/>
      <c r="H21" s="31"/>
      <c r="I21" s="31"/>
      <c r="J21" s="31"/>
      <c r="K21" s="31"/>
      <c r="L21" s="31"/>
    </row>
    <row r="22" spans="3:14" x14ac:dyDescent="0.25">
      <c r="C22" s="4">
        <v>3</v>
      </c>
      <c r="D22" s="31" t="s">
        <v>34</v>
      </c>
      <c r="E22" s="31"/>
      <c r="F22" s="31"/>
      <c r="G22" s="31"/>
      <c r="H22" s="31"/>
      <c r="I22" s="31"/>
      <c r="J22" s="31"/>
      <c r="K22" s="31"/>
      <c r="L22" s="31"/>
      <c r="M22" s="31"/>
      <c r="N22" s="31"/>
    </row>
    <row r="23" spans="3:14" x14ac:dyDescent="0.25">
      <c r="C23" s="4">
        <v>4</v>
      </c>
      <c r="D23" s="31" t="s">
        <v>36</v>
      </c>
      <c r="E23" s="31"/>
      <c r="F23" s="31"/>
      <c r="G23" s="31"/>
      <c r="H23" s="31"/>
      <c r="I23" s="31"/>
      <c r="J23" s="31"/>
      <c r="K23" s="31"/>
      <c r="L23" s="31"/>
    </row>
    <row r="24" spans="3:14" x14ac:dyDescent="0.25">
      <c r="C24" s="4">
        <v>5</v>
      </c>
      <c r="D24" s="31" t="s">
        <v>38</v>
      </c>
      <c r="E24" s="31"/>
      <c r="F24" s="31"/>
      <c r="G24" s="31"/>
      <c r="H24" s="31"/>
      <c r="I24" s="31"/>
      <c r="J24" s="31"/>
      <c r="K24" s="31"/>
      <c r="L24" s="31"/>
    </row>
    <row r="25" spans="3:14" x14ac:dyDescent="0.25">
      <c r="C25" s="4">
        <v>6</v>
      </c>
      <c r="D25" s="31" t="s">
        <v>37</v>
      </c>
      <c r="E25" s="31"/>
      <c r="F25" s="31"/>
      <c r="G25" s="31"/>
      <c r="H25" s="31"/>
      <c r="I25" s="31"/>
      <c r="J25" s="31"/>
      <c r="K25" s="31"/>
      <c r="L25" s="31"/>
    </row>
    <row r="26" spans="3:14" x14ac:dyDescent="0.25">
      <c r="C26" s="4">
        <v>7</v>
      </c>
      <c r="D26" s="31" t="s">
        <v>39</v>
      </c>
      <c r="E26" s="31"/>
      <c r="F26" s="31"/>
      <c r="G26" s="31"/>
      <c r="H26" s="31"/>
      <c r="I26" s="31"/>
      <c r="J26" s="31"/>
      <c r="K26" s="31"/>
      <c r="L26" s="31"/>
    </row>
    <row r="27" spans="3:14" x14ac:dyDescent="0.25">
      <c r="C27" s="4">
        <v>8</v>
      </c>
      <c r="D27" s="31" t="s">
        <v>40</v>
      </c>
      <c r="E27" s="31"/>
      <c r="F27" s="31"/>
      <c r="G27" s="31"/>
      <c r="H27" s="31"/>
      <c r="I27" s="31"/>
      <c r="J27" s="31"/>
      <c r="K27" s="31"/>
      <c r="L27" s="31"/>
    </row>
    <row r="28" spans="3:14" x14ac:dyDescent="0.25">
      <c r="C28" s="4">
        <v>9</v>
      </c>
      <c r="D28" s="31" t="s">
        <v>46</v>
      </c>
      <c r="E28" s="31"/>
      <c r="F28" s="31"/>
      <c r="G28" s="31"/>
      <c r="H28" s="31"/>
      <c r="I28" s="31"/>
      <c r="J28" s="31"/>
      <c r="K28" s="31"/>
      <c r="L28" s="31"/>
      <c r="M28" s="31"/>
      <c r="N28" s="31"/>
    </row>
  </sheetData>
  <mergeCells count="12">
    <mergeCell ref="O16:P16"/>
    <mergeCell ref="D16:K16"/>
    <mergeCell ref="D17:K17"/>
    <mergeCell ref="D20:L20"/>
    <mergeCell ref="D21:L21"/>
    <mergeCell ref="D27:L27"/>
    <mergeCell ref="D28:N28"/>
    <mergeCell ref="D22:N22"/>
    <mergeCell ref="D23:L23"/>
    <mergeCell ref="D24:L24"/>
    <mergeCell ref="D25:L25"/>
    <mergeCell ref="D26:L26"/>
  </mergeCells>
  <phoneticPr fontId="2" type="noConversion"/>
  <pageMargins left="0.25" right="0.25" top="0.75" bottom="0.75" header="0.3" footer="0.3"/>
  <pageSetup paperSize="9" scale="64" fitToHeight="0" orientation="landscape" r:id="rId1"/>
  <ignoredErrors>
    <ignoredError sqref="Q1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Aparecido De Souza Moreira</dc:creator>
  <cp:lastModifiedBy>Renata Reale</cp:lastModifiedBy>
  <cp:lastPrinted>2024-05-20T17:51:49Z</cp:lastPrinted>
  <dcterms:created xsi:type="dcterms:W3CDTF">2024-05-16T13:33:18Z</dcterms:created>
  <dcterms:modified xsi:type="dcterms:W3CDTF">2024-05-28T20:43:57Z</dcterms:modified>
</cp:coreProperties>
</file>