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assis\Desktop\"/>
    </mc:Choice>
  </mc:AlternateContent>
  <xr:revisionPtr revIDLastSave="0" documentId="13_ncr:1_{C95F78B0-86C7-4E68-A0C4-3F6E35741878}" xr6:coauthVersionLast="47" xr6:coauthVersionMax="47" xr10:uidLastSave="{00000000-0000-0000-0000-000000000000}"/>
  <bookViews>
    <workbookView xWindow="-120" yWindow="-120" windowWidth="29040" windowHeight="15720" tabRatio="683" xr2:uid="{00000000-000D-0000-FFFF-FFFF00000000}"/>
  </bookViews>
  <sheets>
    <sheet name="Planilha Modelo" sheetId="2" r:id="rId1"/>
    <sheet name="CRONOGRAMA" sheetId="3" r:id="rId2"/>
  </sheets>
  <externalReferences>
    <externalReference r:id="rId3"/>
  </externalReferences>
  <definedNames>
    <definedName name="__xlfn_ANCHORARRAY">#N/A</definedName>
    <definedName name="_xlnm.Print_Area" localSheetId="1">CRONOGRAMA!$A$1:$Y$30</definedName>
    <definedName name="_xlnm.Print_Area" localSheetId="0">'Planilha Modelo'!$A$1:$J$107</definedName>
    <definedName name="Excel_BuiltIn_Print_Area" localSheetId="0">'Planilha Modelo'!$A$1:$J$107</definedName>
    <definedName name="Excel_BuiltIn_Print_Area_1_1" localSheetId="1">'[1]Planilha Modelo - D.P.O.O.P.'!$A$1:$J$349</definedName>
    <definedName name="Excel_BuiltIn_Print_Area_1_1">'Planilha Modelo'!$A$1:$J$107</definedName>
    <definedName name="Excel_BuiltIn_Print_Area_1_1_1" localSheetId="1">'[1]Planilha Modelo - D.P.O.O.P.'!$A$1:$J$354</definedName>
    <definedName name="Excel_BuiltIn_Print_Area_1_1_1">'Planilha Modelo'!$A$1:$J$107</definedName>
    <definedName name="Excel_BuiltIn_Print_Area_1_1_1_1">'Planilha Modelo'!$A$1:$J$107</definedName>
    <definedName name="Excel_BuiltIn_Print_Area_2_1" localSheetId="1">#REF!</definedName>
    <definedName name="Excel_BuiltIn_Print_Area_2_1">#REF!</definedName>
    <definedName name="Excel_BuiltIn_Print_Area_3_1">#REF!</definedName>
    <definedName name="Excel_BuiltIn_Print_Titles" localSheetId="0">'Planilha Modelo'!$1:$11</definedName>
    <definedName name="Print_Area" localSheetId="1">CRONOGRAMA!$A$1:$Y$30</definedName>
    <definedName name="Print_Area" localSheetId="0">'Planilha Modelo'!$A$1:$J$107</definedName>
    <definedName name="_xlnm.Print_Titles" localSheetId="0">'Planilha Modelo'!$1:$11</definedName>
  </definedName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0" i="3" l="1"/>
  <c r="J99" i="2"/>
  <c r="J79" i="2"/>
  <c r="J67" i="2" l="1"/>
  <c r="J68" i="2"/>
  <c r="J26" i="2"/>
  <c r="J25" i="2"/>
  <c r="J24" i="2"/>
  <c r="J15" i="2"/>
  <c r="J93" i="2"/>
  <c r="J92" i="2"/>
  <c r="J98" i="2" l="1"/>
  <c r="J80" i="2" l="1"/>
  <c r="J78" i="2"/>
  <c r="J39" i="2"/>
  <c r="J48" i="2" l="1"/>
  <c r="J22" i="2"/>
  <c r="J58" i="2"/>
  <c r="J51" i="2" l="1"/>
  <c r="J50" i="2"/>
  <c r="J49" i="2"/>
  <c r="J59" i="2"/>
  <c r="J60" i="2"/>
  <c r="J91" i="2"/>
  <c r="J94" i="2"/>
  <c r="J63" i="2" l="1"/>
  <c r="J62" i="2" l="1"/>
  <c r="J61" i="2"/>
  <c r="J106" i="2" l="1"/>
  <c r="J100" i="2" l="1"/>
  <c r="J96" i="2"/>
  <c r="J103" i="2"/>
  <c r="J101" i="2"/>
  <c r="C27" i="3" l="1"/>
  <c r="C17" i="3"/>
  <c r="Y18" i="3"/>
  <c r="J55" i="2"/>
  <c r="J54" i="2" l="1"/>
  <c r="J56" i="2"/>
  <c r="J88" i="2"/>
  <c r="J57" i="2"/>
  <c r="J53" i="2"/>
  <c r="J86" i="2" l="1"/>
  <c r="J45" i="2"/>
  <c r="J42" i="2"/>
  <c r="J19" i="2"/>
  <c r="J44" i="2" l="1"/>
  <c r="J43" i="2"/>
  <c r="J17" i="2"/>
  <c r="J52" i="2" l="1"/>
  <c r="Y17" i="3" l="1"/>
  <c r="Q17" i="3"/>
  <c r="M17" i="3"/>
  <c r="J77" i="2" l="1"/>
  <c r="J28" i="2"/>
  <c r="C6" i="3" l="1"/>
  <c r="C7" i="3"/>
  <c r="C13" i="3"/>
  <c r="Y14" i="3"/>
  <c r="C15" i="3"/>
  <c r="Y16" i="3"/>
  <c r="C19" i="3"/>
  <c r="Y20" i="3"/>
  <c r="C21" i="3"/>
  <c r="Y22" i="3"/>
  <c r="C23" i="3"/>
  <c r="Y24" i="3"/>
  <c r="C25" i="3"/>
  <c r="Y26" i="3"/>
  <c r="Y28" i="3"/>
  <c r="J105" i="2" l="1"/>
  <c r="J76" i="2"/>
  <c r="J16" i="2"/>
  <c r="J27" i="2"/>
  <c r="J14" i="2"/>
  <c r="J21" i="2"/>
  <c r="J75" i="2" l="1"/>
  <c r="J35" i="2"/>
  <c r="J32" i="2"/>
  <c r="J87" i="2"/>
  <c r="J85" i="2" s="1"/>
  <c r="J20" i="2"/>
  <c r="J95" i="2"/>
  <c r="J40" i="2" l="1"/>
  <c r="J31" i="2"/>
  <c r="J72" i="2"/>
  <c r="J33" i="2"/>
  <c r="J36" i="2"/>
  <c r="J66" i="2"/>
  <c r="J74" i="2"/>
  <c r="J104" i="2" l="1"/>
  <c r="J84" i="2"/>
  <c r="J37" i="2"/>
  <c r="J34" i="2" l="1"/>
  <c r="J65" i="2"/>
  <c r="J46" i="2"/>
  <c r="J83" i="2"/>
  <c r="J71" i="2"/>
  <c r="J90" i="2"/>
  <c r="J73" i="2"/>
  <c r="J82" i="2"/>
  <c r="J38" i="2"/>
  <c r="J64" i="2" l="1"/>
  <c r="J29" i="2"/>
  <c r="J89" i="2"/>
  <c r="Y19" i="3"/>
  <c r="J69" i="2"/>
  <c r="J12" i="2"/>
  <c r="J97" i="2" l="1"/>
  <c r="Y25" i="3"/>
  <c r="Y13" i="3"/>
  <c r="M19" i="3"/>
  <c r="Y21" i="3"/>
  <c r="Y23" i="3"/>
  <c r="Q23" i="3" s="1"/>
  <c r="Y27" i="3" l="1"/>
  <c r="U27" i="3" s="1"/>
  <c r="U25" i="3"/>
  <c r="U23" i="3"/>
  <c r="U21" i="3"/>
  <c r="Q21" i="3"/>
  <c r="E13" i="3"/>
  <c r="Y15" i="3" l="1"/>
  <c r="Y30" i="3" l="1"/>
  <c r="Y6" i="3" s="1"/>
  <c r="E15" i="3"/>
  <c r="E30" i="3" s="1"/>
  <c r="Q30" i="3"/>
  <c r="J107" i="2"/>
  <c r="B52" i="2" s="1"/>
  <c r="I15" i="3"/>
  <c r="I30" i="3" s="1"/>
  <c r="M15" i="3"/>
  <c r="M30" i="3" s="1"/>
  <c r="B17" i="3" l="1"/>
  <c r="M29" i="3"/>
  <c r="E29" i="3"/>
  <c r="I29" i="3"/>
  <c r="U29" i="3"/>
  <c r="Q29" i="3"/>
  <c r="B29" i="2"/>
  <c r="B85" i="2"/>
  <c r="B89" i="2"/>
  <c r="B69" i="2"/>
  <c r="B97" i="2"/>
  <c r="J6" i="2"/>
  <c r="B64" i="2"/>
  <c r="B12" i="2"/>
  <c r="B25" i="3" l="1"/>
  <c r="B15" i="3"/>
  <c r="B23" i="3"/>
  <c r="B13" i="3"/>
  <c r="B19" i="3"/>
  <c r="B27" i="3"/>
  <c r="B21" i="3"/>
</calcChain>
</file>

<file path=xl/sharedStrings.xml><?xml version="1.0" encoding="utf-8"?>
<sst xmlns="http://schemas.openxmlformats.org/spreadsheetml/2006/main" count="372" uniqueCount="216">
  <si>
    <t>Obra:</t>
  </si>
  <si>
    <t>Local:</t>
  </si>
  <si>
    <t>Item</t>
  </si>
  <si>
    <t>Subitem</t>
  </si>
  <si>
    <t>Descrição dos Serviços</t>
  </si>
  <si>
    <t>KG</t>
  </si>
  <si>
    <t>TOTAL</t>
  </si>
  <si>
    <t>INSTALAÇÕES ELÉTRICAS</t>
  </si>
  <si>
    <t>UN</t>
  </si>
  <si>
    <t xml:space="preserve">Memorial Físico-Financeiro  </t>
  </si>
  <si>
    <t xml:space="preserve">Obra: </t>
  </si>
  <si>
    <t>Valor Final</t>
  </si>
  <si>
    <t xml:space="preserve">Local: </t>
  </si>
  <si>
    <t xml:space="preserve">Área de intervenção (m²): </t>
  </si>
  <si>
    <t>Fonte</t>
  </si>
  <si>
    <t>Código</t>
  </si>
  <si>
    <t>Unid</t>
  </si>
  <si>
    <t>Qtde</t>
  </si>
  <si>
    <t>V. Unitário (s/ BDI)</t>
  </si>
  <si>
    <t>V. Unitário (R$)</t>
  </si>
  <si>
    <t>Valor Total</t>
  </si>
  <si>
    <t>1</t>
  </si>
  <si>
    <t>SERVIÇOS PRELIMINARES</t>
  </si>
  <si>
    <t>CANTEIRO DE OBRAS</t>
  </si>
  <si>
    <t>1.1</t>
  </si>
  <si>
    <t>CDHU</t>
  </si>
  <si>
    <t>1.2</t>
  </si>
  <si>
    <t>SINAPI</t>
  </si>
  <si>
    <t>FDE</t>
  </si>
  <si>
    <t>SONDAGEM E PROJETOS EXECUTIVOS</t>
  </si>
  <si>
    <t>SIURB-E</t>
  </si>
  <si>
    <t>2</t>
  </si>
  <si>
    <t>2.1</t>
  </si>
  <si>
    <t>2.2</t>
  </si>
  <si>
    <t>2.3</t>
  </si>
  <si>
    <t>2.4</t>
  </si>
  <si>
    <t>3</t>
  </si>
  <si>
    <t>3.1</t>
  </si>
  <si>
    <t>3.2</t>
  </si>
  <si>
    <t>4</t>
  </si>
  <si>
    <t>FUNDAÇÃO E ESTRUTURA</t>
  </si>
  <si>
    <t>FUNDAÇÃO</t>
  </si>
  <si>
    <t>4.1</t>
  </si>
  <si>
    <t>4.2</t>
  </si>
  <si>
    <t>ESTRUTURA</t>
  </si>
  <si>
    <t>5</t>
  </si>
  <si>
    <t>5.1</t>
  </si>
  <si>
    <t>5.2</t>
  </si>
  <si>
    <t>5.3</t>
  </si>
  <si>
    <t>6</t>
  </si>
  <si>
    <t>7</t>
  </si>
  <si>
    <t>PAREDE</t>
  </si>
  <si>
    <t>8</t>
  </si>
  <si>
    <t>PINTURA</t>
  </si>
  <si>
    <t>SERVIÇOS COMPLEMENTARES</t>
  </si>
  <si>
    <t>%</t>
  </si>
  <si>
    <t xml:space="preserve">           Descrição dos Serviços</t>
  </si>
  <si>
    <t>MÊS 01</t>
  </si>
  <si>
    <t>MÊS 02</t>
  </si>
  <si>
    <t>MÊS 03</t>
  </si>
  <si>
    <t>MÊS 04</t>
  </si>
  <si>
    <t>VALOR DA ETAPA COM BDI</t>
  </si>
  <si>
    <t>PORCENTAGEM NO MÊS</t>
  </si>
  <si>
    <t>TOTAL GERAL</t>
  </si>
  <si>
    <t>Total por mês com BDI</t>
  </si>
  <si>
    <t>RETIRANDO A VEGETACAO, TRONCOS ATE 5CM DE DIAMETRO E RASPAGEM.</t>
  </si>
  <si>
    <t>M2</t>
  </si>
  <si>
    <t>M3</t>
  </si>
  <si>
    <t>ESCAVACAO MANUAL - PROFUNDIDADE ATE 1.80 M</t>
  </si>
  <si>
    <t>REATERRO INTERNO APILOADO</t>
  </si>
  <si>
    <t>LASTRO DE PEDRA BRITADA - 5CM</t>
  </si>
  <si>
    <t>M</t>
  </si>
  <si>
    <t>GABARITO DE MADEIRA ESQUADRADO E NIVELADO PARA LOCAÇÃO DE OBRA</t>
  </si>
  <si>
    <t>ACO CA 60 (A OU B) FYK= 600 M PA</t>
  </si>
  <si>
    <t>BROCA DE CONCRETO DE DIAMETRO 25CM - INCL ARRANQUES</t>
  </si>
  <si>
    <t>FORMA DE MADEIRA MACICA</t>
  </si>
  <si>
    <t>ACO CA 50 (A OU B) FYK= 500 M PA</t>
  </si>
  <si>
    <t>CONCRETO DOSADO,BOMBEADO E LANCADO FCK=25MPA</t>
  </si>
  <si>
    <t>ALVENARIA EMBASAMENTO BLOCO CONCRETO ESTRUTURAL 14X19X39CM CLASSE A</t>
  </si>
  <si>
    <t>IMPERM RESP ALV EMBAS C/ CIM-AREIA 1-3 HIDROFUGO/TINTA BETUMINOSA</t>
  </si>
  <si>
    <t>FORMAS DE MADEIRA MACICA</t>
  </si>
  <si>
    <t>FORMAS PLANAS PLASTIFICADA PARA CONCRETO APARENTE</t>
  </si>
  <si>
    <t>CONCRETO DOSADO,BOMBEADO E LANCADO FCK 25 MPA</t>
  </si>
  <si>
    <t>ALVENARIA DE BLOCO DE CONCRETO 14X19X39 CM CLASSE C</t>
  </si>
  <si>
    <t>VERGA/CINTA EM BLOCO DE CONCRETO CANALETA - 14 CM</t>
  </si>
  <si>
    <t>CO-28 CORRIMÃO DUPLO COM MONTANTE VERTICAL AÇO INOX FORNECIDO E INSTALADO</t>
  </si>
  <si>
    <t>CO-31 CORRIMÃO SIMPLES AÇO INOX FORNECIDO E INSTALADO</t>
  </si>
  <si>
    <t>TELHA CERAMICA TIPO ROMANA</t>
  </si>
  <si>
    <t>CUMEEIRA E ESPIGAO EMBOCADOS PARA TELHA CERAMICA</t>
  </si>
  <si>
    <t>EMBOCAMENTO DE BEIRAL EM TELHA CERAMICA</t>
  </si>
  <si>
    <t>TUBO DE PVC REFORÇADO "SR" JUNTA ELÁSTICA DN 100 INCL CONEXÕES</t>
  </si>
  <si>
    <t>LIGACAO CALHA CONDUTOR DE CHAPA ACO GALVANIZADO N.24 DIAMETRO DE 4"</t>
  </si>
  <si>
    <t>CALHA OU AGUA FURTADA EM CHAPA GALV. N 24 - CORTE 0,50M</t>
  </si>
  <si>
    <t>DISJUNTOR BIPOLAR TERMOMAGNETICO 2X10A A 2X50A</t>
  </si>
  <si>
    <t>ELETRODUTO DE PVC RIGIDO ROSCAVEL DE 25MM - INCL CONEXOES</t>
  </si>
  <si>
    <t>INTERRUPTOR 2 TECLAS SIMPLES CAIXA DE 4"X2"-ELETR PVC RIGIDO</t>
  </si>
  <si>
    <t>CENTRO DE LUZ EM CONDULETE-ELETRODUTO DE PVC</t>
  </si>
  <si>
    <t>LAMPADA LED TUBULAR POLICARBONATO DE 18W C/TEMPERATURA DE COR 4000° K</t>
  </si>
  <si>
    <t>IMPERM C/ EMULSAO ACRILICA ESTRUT C/ VEU DE POLIESTER-6 DEMAOS / 2 EST</t>
  </si>
  <si>
    <t>REGULARIZACAO DE SUPERFICIE P/ PREPARO IMPERM 1:3 E=2,5CM</t>
  </si>
  <si>
    <t>ARGAMASSA PARA PROTEÇAO MECANICA SOBRE SUPERFICIE IMPERMEABILIZADA TRAÇO 1:4  ESPESSURA 3CM</t>
  </si>
  <si>
    <t>CHAPISCO</t>
  </si>
  <si>
    <t>EMBOCO DESEMPENADO</t>
  </si>
  <si>
    <t>CERAMICA ESMALTADA 10X10CM - BRANCO,AREIA,BEGE,OCRE,CINZA</t>
  </si>
  <si>
    <t>LASTRO DE CONCRETO C/ HIDROFUGO E=5CM</t>
  </si>
  <si>
    <t>ARGAMASSA DE REGULARIZACAO CIM/AREIA 1:3 ESP=2,50CM</t>
  </si>
  <si>
    <t>CIMENTADO DESEMPENADO ALISADO E=3,50CM INCL ARG REG</t>
  </si>
  <si>
    <t>DEGRAUS EM ARGAMASSA DE CIMENTO E AREIA 1:3 ESPESSURA DE 2 CM</t>
  </si>
  <si>
    <t>FACE EXTERNA DE CALHAS/CONDUTORES COM ESMALTE A BASE DE AGUA</t>
  </si>
  <si>
    <t>GRAMA ESMERALDA EM PLACAS</t>
  </si>
  <si>
    <t>CANTEIRO DE OBRAS - LARG 2,20M</t>
  </si>
  <si>
    <t>TAPUME H=225CM ENGASTADO NO TERRENO E PINTURA LATEX FACE EXTERNA CO LOGOTIPO</t>
  </si>
  <si>
    <t>FORNECIMENTO E INSTALAÇAO DE PLACA DE IDENTIFICAÇAO DE OBRA   INCLUSO SUPORTE ESTRUTURA DE MADEIRA.</t>
  </si>
  <si>
    <t>CAÇAMBA DE 4M3 PARA RETIRADA DE ENTULHO</t>
  </si>
  <si>
    <t>MURO DE ARRIMO H=1,40M, COM DRENAGEM</t>
  </si>
  <si>
    <t>LIMPEZA DE PISO CERÂMICO OU PORCELANATO COM PANO ÚMIDO. AF_04/2019</t>
  </si>
  <si>
    <t>LIMPEZA DE REVESTIMENTO CERÂMICO EM PAREDE COM PANO ÚMIDO AF_04/2019</t>
  </si>
  <si>
    <t>LIMPEZA DE MÁRMORE/GRANITO EM PAREDE UTILIZANDO DETERGENTE NEUTRO E ESCOVAÇÃO MANUAL. AF_04/2019</t>
  </si>
  <si>
    <t>ALAMBRADO EM MOURÕES DE CONCRETO, COM TELA DE ARAME GALVANIZADO (INCLUSIVE MURETA EM CONCRETO). AF_05/2018</t>
  </si>
  <si>
    <t>1.3</t>
  </si>
  <si>
    <t>1.4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</si>
  <si>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</si>
  <si>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</si>
  <si>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</si>
  <si>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</si>
  <si>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</si>
  <si>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</si>
  <si>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</si>
  <si>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</si>
  <si>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</si>
  <si>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</si>
  <si>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</si>
  <si>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6.1</t>
  </si>
  <si>
    <t>6.2</t>
  </si>
  <si>
    <t>6.3</t>
  </si>
  <si>
    <t>8.1</t>
  </si>
  <si>
    <t>8.2</t>
  </si>
  <si>
    <t>8.5</t>
  </si>
  <si>
    <t>3.3</t>
  </si>
  <si>
    <t>5.4</t>
  </si>
  <si>
    <t>5.5</t>
  </si>
  <si>
    <t>5.6</t>
  </si>
  <si>
    <t>COBERTURA</t>
  </si>
  <si>
    <t>7.1</t>
  </si>
  <si>
    <t>5.7</t>
  </si>
  <si>
    <t>5.8</t>
  </si>
  <si>
    <t>5.9</t>
  </si>
  <si>
    <t>5.10</t>
  </si>
  <si>
    <t>7.2</t>
  </si>
  <si>
    <t>7.3</t>
  </si>
  <si>
    <t>7.4</t>
  </si>
  <si>
    <t>8.3</t>
  </si>
  <si>
    <t>8.4</t>
  </si>
  <si>
    <t>MÊS 05</t>
  </si>
  <si>
    <t>2.16</t>
  </si>
  <si>
    <t>2.17</t>
  </si>
  <si>
    <t>limpeza</t>
  </si>
  <si>
    <t>1.5</t>
  </si>
  <si>
    <t>1.6</t>
  </si>
  <si>
    <t>1.7</t>
  </si>
  <si>
    <t>3.4</t>
  </si>
  <si>
    <t>3.5</t>
  </si>
  <si>
    <t>3.6</t>
  </si>
  <si>
    <t>3.7</t>
  </si>
  <si>
    <t>3.8</t>
  </si>
  <si>
    <t>3.9</t>
  </si>
  <si>
    <t>3.10</t>
  </si>
  <si>
    <t>5.11</t>
  </si>
  <si>
    <t>5.12</t>
  </si>
  <si>
    <t>7.5</t>
  </si>
  <si>
    <t>8.6</t>
  </si>
  <si>
    <t>2.18</t>
  </si>
  <si>
    <t>2.19</t>
  </si>
  <si>
    <t>BDI:</t>
  </si>
  <si>
    <t>3.11</t>
  </si>
  <si>
    <t>Rua Anna Mathias Vairo, 75 – Campos de Atibaia</t>
  </si>
  <si>
    <t>Cronograma Físico-Financeiro</t>
  </si>
  <si>
    <t>Construção de Pátio Coberto da EMEIF Rosiris Stopa</t>
  </si>
  <si>
    <t>ARQUIBANCADA</t>
  </si>
  <si>
    <t>REVESTIMENTOS - PISOS E PAREDES</t>
  </si>
  <si>
    <t>8.7</t>
  </si>
  <si>
    <t>FIO DE 2,50 MM2 750V (ISOLAÇAO NAO HALOGENADO)</t>
  </si>
  <si>
    <t>7.6</t>
  </si>
  <si>
    <t>7.7</t>
  </si>
  <si>
    <t>1.8</t>
  </si>
  <si>
    <t>1.9</t>
  </si>
  <si>
    <t>1.10</t>
  </si>
  <si>
    <t>DEMOLIÇÕES E RETIRADAS</t>
  </si>
  <si>
    <t>ALVENARIAS E FECHAMENTOS</t>
  </si>
  <si>
    <t>1.11</t>
  </si>
  <si>
    <t>1.12</t>
  </si>
  <si>
    <t>1.13</t>
  </si>
  <si>
    <t>4.3</t>
  </si>
  <si>
    <t>PISOS E MÁRMORE</t>
  </si>
  <si>
    <t>4.4</t>
  </si>
  <si>
    <t>5.13</t>
  </si>
  <si>
    <t>8.8</t>
  </si>
  <si>
    <t>SONDAGEM DO TERRENO A TRADO</t>
  </si>
  <si>
    <t>PROJETO EXECUTIVO DE ESTRUTURA EM FORMATO A1</t>
  </si>
  <si>
    <t>PROJETO EXECUTIVO DE INSTALAÇÕES ELÉTRICAS EM FORMATO A1</t>
  </si>
  <si>
    <t>PROJETO EXECUTIVO DE INSTALAÇÕES HIDRÁULICAS EM FORMATO A1</t>
  </si>
  <si>
    <t>RETIRADA DE POSTE OU SISTEMA DE SUSTENTAÇÃO PARA ALAMBRADO OU FECHAMENTO</t>
  </si>
  <si>
    <t>RETIRADA DE ENTELAMENTO METÁLICO EM GERAL</t>
  </si>
  <si>
    <t>DEMOLIÇÃO MANUAL DE ALVENARIA DE ELEVAÇÃO OU ELEMENTO VAZADO, INCLUINDO REVESTIMENTO</t>
  </si>
  <si>
    <t>ESTRUTURA DE MADEIRA TESOURADA PARA TELHA DE BARRO - VÃOS DE 7,01 A 10,00 M</t>
  </si>
  <si>
    <t>TESTEIRA EM TÁBUA APARELHADA, LARGURA ATÉ 20CM</t>
  </si>
  <si>
    <t>ALVENARIA DE EMBASAMENTO EM TIJOLO MACIÇO COMUM</t>
  </si>
  <si>
    <t>PLACA CERÂMICA NÃO ESMALTADA EXTRUDADA DE ALTA RESISTÊNCIA QUÍMICA E MECÂNICA, ESPESSURA DE 9 MM, USO INDUSTRIAL, ASSENTADO COM ARGAMASSA QUÍMICA BICOMPONENTE</t>
  </si>
  <si>
    <t>RODAPÉ EM MÁRMORE BRANCO, ESPESSURA DE 2 CM E ALTURA DE 7 CM</t>
  </si>
  <si>
    <t>REVESTIMENTO EM MÁRMORE BRANCO, ESPESSURA DE 2 CM, ASSENTE COM MASSA</t>
  </si>
  <si>
    <t>PEITORIL E/OU SOLEIRA EM GRANITO, ESPESSURA DE 2 CM E LARGURA DE 21 CM ATÉ 30 CM, ACABAMENTO POLIDO</t>
  </si>
  <si>
    <t>PISO COM REQUADRO EM CONCRETO SIMPLES COM CONTROLE DE FCK= 25 MPA</t>
  </si>
  <si>
    <t>ESTUCAMENTO E LIXAMENTO DE CONCRETO</t>
  </si>
  <si>
    <t>VERNIZ ACRÍLICO</t>
  </si>
  <si>
    <t>LUMINÁRIA RETANGULAR DE SOBREPOR TIPO CALHA ABERTA, COM REFLETOR EM ALUMÍNIO DE ALTO BRILHO, PARA 2 LÂMPADAS TUBULARES 32 W/36 W</t>
  </si>
  <si>
    <t>LIMPEZA E REGULARIZAÇÃO DE ÁREAS PARA AJARDINAMENTO (JARDINS E CANTEIROS)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</si>
</sst>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\.00\.00"/>
    <numFmt numFmtId="165" formatCode="00\.00\.000"/>
    <numFmt numFmtId="166" formatCode="00\-00\-00"/>
    <numFmt numFmtId="167" formatCode="#,##0.00\ ;\(#,##0.00\);\-#\ ;@\ "/>
    <numFmt numFmtId="168" formatCode="dd/mm/yy"/>
    <numFmt numFmtId="170" formatCode="mm/yy"/>
  </numFmts>
  <fonts count="26" x14ac:knownFonts="1"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6"/>
      <color indexed="59"/>
      <name val="Verdana"/>
      <family val="2"/>
    </font>
    <font>
      <sz val="9"/>
      <color indexed="8"/>
      <name val="Arial"/>
      <family val="2"/>
    </font>
    <font>
      <sz val="12"/>
      <color indexed="62"/>
      <name val="Verdana"/>
      <family val="2"/>
    </font>
    <font>
      <i/>
      <sz val="9"/>
      <name val="Arial"/>
      <family val="2"/>
    </font>
    <font>
      <b/>
      <i/>
      <sz val="16"/>
      <color indexed="59"/>
      <name val="Arial"/>
      <family val="2"/>
    </font>
    <font>
      <b/>
      <sz val="10"/>
      <color indexed="8"/>
      <name val="Arial"/>
      <family val="2"/>
    </font>
    <font>
      <b/>
      <sz val="12"/>
      <color indexed="9"/>
      <name val="Arial Narrow"/>
      <family val="2"/>
    </font>
    <font>
      <b/>
      <sz val="10"/>
      <color indexed="1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6"/>
      <color indexed="18"/>
      <name val="Arial"/>
      <family val="2"/>
    </font>
    <font>
      <b/>
      <sz val="10"/>
      <color indexed="31"/>
      <name val="Verdana"/>
      <family val="2"/>
    </font>
    <font>
      <sz val="16"/>
      <color indexed="9"/>
      <name val="Verdana"/>
      <family val="2"/>
    </font>
    <font>
      <b/>
      <sz val="9"/>
      <color indexed="54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i/>
      <sz val="10"/>
      <color indexed="8"/>
      <name val="Arial"/>
      <family val="2"/>
    </font>
    <font>
      <sz val="12"/>
      <name val="Arial"/>
      <family val="2"/>
    </font>
    <font>
      <sz val="8"/>
      <color indexed="8"/>
      <name val="Arial"/>
      <family val="2"/>
    </font>
    <font>
      <sz val="9"/>
      <color indexed="14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4"/>
        <bgColor indexed="55"/>
      </patternFill>
    </fill>
    <fill>
      <patternFill patternType="solid">
        <fgColor indexed="22"/>
        <b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63"/>
        <bgColor indexed="54"/>
      </patternFill>
    </fill>
    <fill>
      <patternFill patternType="solid">
        <fgColor indexed="42"/>
        <bgColor indexed="27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4"/>
      </patternFill>
    </fill>
    <fill>
      <patternFill patternType="solid">
        <fgColor indexed="44"/>
        <bgColor indexed="22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thin">
        <color indexed="9"/>
      </left>
      <right style="thin">
        <color indexed="9"/>
      </right>
      <top/>
      <bottom style="double">
        <color indexed="8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9"/>
      </left>
      <right/>
      <top style="hair">
        <color indexed="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hair">
        <color indexed="8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9">
    <xf numFmtId="0" fontId="0" fillId="0" borderId="0"/>
    <xf numFmtId="164" fontId="25" fillId="0" borderId="0" applyFill="0" applyBorder="0" applyAlignment="0" applyProtection="0"/>
    <xf numFmtId="0" fontId="2" fillId="0" borderId="0"/>
    <xf numFmtId="0" fontId="25" fillId="0" borderId="0"/>
    <xf numFmtId="9" fontId="2" fillId="0" borderId="0"/>
    <xf numFmtId="165" fontId="25" fillId="0" borderId="0" applyBorder="0" applyAlignment="0" applyProtection="0"/>
    <xf numFmtId="164" fontId="25" fillId="0" borderId="0" applyFill="0" applyBorder="0" applyAlignment="0" applyProtection="0"/>
    <xf numFmtId="166" fontId="25" fillId="0" borderId="0" applyFill="0" applyBorder="0" applyAlignment="0" applyProtection="0"/>
    <xf numFmtId="167" fontId="2" fillId="0" borderId="0"/>
  </cellStyleXfs>
  <cellXfs count="129">
    <xf numFmtId="0" fontId="0" fillId="0" borderId="0" xfId="0"/>
    <xf numFmtId="0" fontId="0" fillId="0" borderId="0" xfId="0" applyAlignment="1">
      <alignment horizontal="center"/>
    </xf>
    <xf numFmtId="49" fontId="0" fillId="2" borderId="0" xfId="0" applyNumberFormat="1" applyFill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49" fontId="9" fillId="3" borderId="4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4" fontId="10" fillId="4" borderId="6" xfId="0" applyNumberFormat="1" applyFont="1" applyFill="1" applyBorder="1" applyAlignment="1">
      <alignment wrapText="1"/>
    </xf>
    <xf numFmtId="4" fontId="10" fillId="4" borderId="6" xfId="0" applyNumberFormat="1" applyFont="1" applyFill="1" applyBorder="1" applyAlignment="1">
      <alignment horizontal="center" wrapText="1"/>
    </xf>
    <xf numFmtId="4" fontId="10" fillId="4" borderId="6" xfId="0" applyNumberFormat="1" applyFont="1" applyFill="1" applyBorder="1" applyAlignment="1">
      <alignment vertical="center" wrapText="1"/>
    </xf>
    <xf numFmtId="4" fontId="10" fillId="4" borderId="6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0" xfId="0" applyFo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wrapText="1"/>
    </xf>
    <xf numFmtId="40" fontId="0" fillId="0" borderId="0" xfId="0" applyNumberFormat="1"/>
    <xf numFmtId="0" fontId="11" fillId="0" borderId="0" xfId="0" applyFont="1" applyAlignment="1">
      <alignment horizontal="center" wrapText="1"/>
    </xf>
    <xf numFmtId="40" fontId="0" fillId="2" borderId="0" xfId="0" applyNumberFormat="1" applyFill="1" applyAlignment="1">
      <alignment wrapText="1"/>
    </xf>
    <xf numFmtId="0" fontId="0" fillId="0" borderId="0" xfId="0" applyAlignment="1">
      <alignment vertical="center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 vertical="center"/>
    </xf>
    <xf numFmtId="0" fontId="14" fillId="6" borderId="0" xfId="0" applyFont="1" applyFill="1" applyAlignment="1">
      <alignment horizontal="left" vertical="center" indent="1"/>
    </xf>
    <xf numFmtId="0" fontId="15" fillId="6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 wrapText="1" indent="1"/>
    </xf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right" vertical="center"/>
    </xf>
    <xf numFmtId="0" fontId="8" fillId="7" borderId="0" xfId="0" applyFont="1" applyFill="1" applyAlignment="1">
      <alignment horizontal="left" vertical="center" indent="1"/>
    </xf>
    <xf numFmtId="0" fontId="8" fillId="7" borderId="0" xfId="0" applyFont="1" applyFill="1"/>
    <xf numFmtId="0" fontId="1" fillId="7" borderId="0" xfId="0" applyFont="1" applyFill="1"/>
    <xf numFmtId="4" fontId="17" fillId="8" borderId="7" xfId="0" applyNumberFormat="1" applyFont="1" applyFill="1" applyBorder="1" applyAlignment="1">
      <alignment wrapText="1"/>
    </xf>
    <xf numFmtId="0" fontId="8" fillId="5" borderId="0" xfId="0" applyFont="1" applyFill="1" applyAlignment="1">
      <alignment horizontal="center" vertical="center" wrapText="1" indent="1"/>
    </xf>
    <xf numFmtId="4" fontId="1" fillId="9" borderId="8" xfId="0" applyNumberFormat="1" applyFont="1" applyFill="1" applyBorder="1" applyAlignment="1">
      <alignment wrapText="1"/>
    </xf>
    <xf numFmtId="0" fontId="8" fillId="5" borderId="2" xfId="0" applyFont="1" applyFill="1" applyBorder="1" applyAlignment="1">
      <alignment horizontal="center" vertical="center" wrapText="1" indent="1"/>
    </xf>
    <xf numFmtId="0" fontId="16" fillId="5" borderId="2" xfId="0" applyFont="1" applyFill="1" applyBorder="1" applyAlignment="1">
      <alignment horizontal="right" vertical="center"/>
    </xf>
    <xf numFmtId="4" fontId="1" fillId="7" borderId="2" xfId="0" applyNumberFormat="1" applyFont="1" applyFill="1" applyBorder="1" applyAlignment="1">
      <alignment horizontal="left" indent="1"/>
    </xf>
    <xf numFmtId="0" fontId="1" fillId="7" borderId="2" xfId="0" applyFont="1" applyFill="1" applyBorder="1"/>
    <xf numFmtId="4" fontId="18" fillId="9" borderId="9" xfId="0" applyNumberFormat="1" applyFont="1" applyFill="1" applyBorder="1" applyAlignment="1">
      <alignment wrapText="1"/>
    </xf>
    <xf numFmtId="170" fontId="11" fillId="0" borderId="0" xfId="0" applyNumberFormat="1" applyFont="1" applyAlignment="1">
      <alignment horizontal="center"/>
    </xf>
    <xf numFmtId="4" fontId="19" fillId="0" borderId="0" xfId="0" applyNumberFormat="1" applyFont="1" applyAlignment="1">
      <alignment horizontal="center"/>
    </xf>
    <xf numFmtId="40" fontId="19" fillId="0" borderId="0" xfId="0" applyNumberFormat="1" applyFont="1" applyAlignment="1">
      <alignment horizontal="center"/>
    </xf>
    <xf numFmtId="40" fontId="11" fillId="0" borderId="0" xfId="0" applyNumberFormat="1" applyFont="1" applyAlignment="1">
      <alignment horizontal="center"/>
    </xf>
    <xf numFmtId="49" fontId="9" fillId="3" borderId="0" xfId="0" applyNumberFormat="1" applyFont="1" applyFill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4" fontId="9" fillId="3" borderId="0" xfId="0" applyNumberFormat="1" applyFont="1" applyFill="1" applyAlignment="1">
      <alignment horizontal="center" vertical="center" wrapText="1"/>
    </xf>
    <xf numFmtId="40" fontId="9" fillId="3" borderId="10" xfId="0" applyNumberFormat="1" applyFont="1" applyFill="1" applyBorder="1" applyAlignment="1">
      <alignment horizontal="center" vertical="center" wrapText="1"/>
    </xf>
    <xf numFmtId="4" fontId="9" fillId="3" borderId="10" xfId="0" applyNumberFormat="1" applyFont="1" applyFill="1" applyBorder="1" applyAlignment="1">
      <alignment horizontal="center" vertical="center" wrapText="1"/>
    </xf>
    <xf numFmtId="49" fontId="10" fillId="4" borderId="6" xfId="0" applyNumberFormat="1" applyFont="1" applyFill="1" applyBorder="1" applyAlignment="1">
      <alignment horizontal="center" wrapText="1"/>
    </xf>
    <xf numFmtId="10" fontId="10" fillId="4" borderId="6" xfId="0" applyNumberFormat="1" applyFont="1" applyFill="1" applyBorder="1" applyAlignment="1">
      <alignment horizontal="right" vertical="center" wrapText="1"/>
    </xf>
    <xf numFmtId="0" fontId="10" fillId="4" borderId="6" xfId="0" applyFont="1" applyFill="1" applyBorder="1" applyAlignment="1">
      <alignment vertical="center" wrapText="1"/>
    </xf>
    <xf numFmtId="40" fontId="10" fillId="4" borderId="6" xfId="0" applyNumberFormat="1" applyFont="1" applyFill="1" applyBorder="1" applyAlignment="1">
      <alignment wrapText="1"/>
    </xf>
    <xf numFmtId="49" fontId="1" fillId="0" borderId="6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6" xfId="5" applyNumberFormat="1" applyFont="1" applyBorder="1" applyAlignment="1" applyProtection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2" fontId="1" fillId="0" borderId="6" xfId="0" applyNumberFormat="1" applyFont="1" applyBorder="1" applyAlignment="1">
      <alignment horizontal="right" vertical="center" wrapText="1"/>
    </xf>
    <xf numFmtId="40" fontId="1" fillId="0" borderId="6" xfId="0" applyNumberFormat="1" applyFont="1" applyBorder="1" applyAlignment="1">
      <alignment horizontal="right" vertical="center" wrapText="1"/>
    </xf>
    <xf numFmtId="4" fontId="1" fillId="0" borderId="6" xfId="0" applyNumberFormat="1" applyFont="1" applyBorder="1" applyAlignment="1">
      <alignment horizontal="right" vertical="center" wrapText="1"/>
    </xf>
    <xf numFmtId="2" fontId="0" fillId="0" borderId="6" xfId="0" applyNumberFormat="1" applyBorder="1" applyAlignment="1">
      <alignment horizontal="right" vertical="center" wrapText="1"/>
    </xf>
    <xf numFmtId="2" fontId="10" fillId="4" borderId="6" xfId="0" applyNumberFormat="1" applyFont="1" applyFill="1" applyBorder="1" applyAlignment="1">
      <alignment wrapText="1"/>
    </xf>
    <xf numFmtId="0" fontId="0" fillId="0" borderId="6" xfId="5" applyNumberFormat="1" applyFont="1" applyBorder="1" applyAlignment="1" applyProtection="1">
      <alignment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21" fillId="0" borderId="0" xfId="0" applyNumberFormat="1" applyFont="1"/>
    <xf numFmtId="0" fontId="6" fillId="2" borderId="11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right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right" vertical="center" wrapText="1"/>
    </xf>
    <xf numFmtId="0" fontId="8" fillId="7" borderId="3" xfId="0" applyFont="1" applyFill="1" applyBorder="1"/>
    <xf numFmtId="168" fontId="1" fillId="7" borderId="0" xfId="0" applyNumberFormat="1" applyFont="1" applyFill="1" applyAlignment="1">
      <alignment horizontal="left" wrapText="1"/>
    </xf>
    <xf numFmtId="4" fontId="1" fillId="7" borderId="0" xfId="0" applyNumberFormat="1" applyFont="1" applyFill="1" applyAlignment="1">
      <alignment horizontal="right" wrapText="1"/>
    </xf>
    <xf numFmtId="4" fontId="17" fillId="8" borderId="12" xfId="0" applyNumberFormat="1" applyFont="1" applyFill="1" applyBorder="1" applyAlignment="1">
      <alignment wrapText="1"/>
    </xf>
    <xf numFmtId="0" fontId="4" fillId="7" borderId="0" xfId="0" applyFont="1" applyFill="1"/>
    <xf numFmtId="0" fontId="0" fillId="7" borderId="2" xfId="0" applyFill="1" applyBorder="1"/>
    <xf numFmtId="0" fontId="23" fillId="7" borderId="2" xfId="0" applyFont="1" applyFill="1" applyBorder="1"/>
    <xf numFmtId="4" fontId="1" fillId="7" borderId="2" xfId="0" applyNumberFormat="1" applyFont="1" applyFill="1" applyBorder="1" applyAlignment="1">
      <alignment horizontal="right" wrapText="1"/>
    </xf>
    <xf numFmtId="170" fontId="24" fillId="0" borderId="0" xfId="0" applyNumberFormat="1" applyFont="1" applyAlignment="1">
      <alignment horizontal="center"/>
    </xf>
    <xf numFmtId="4" fontId="21" fillId="0" borderId="0" xfId="0" applyNumberFormat="1" applyFont="1"/>
    <xf numFmtId="0" fontId="17" fillId="3" borderId="5" xfId="0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wrapText="1"/>
    </xf>
    <xf numFmtId="10" fontId="10" fillId="0" borderId="6" xfId="0" applyNumberFormat="1" applyFont="1" applyBorder="1" applyAlignment="1">
      <alignment horizontal="right" vertical="center" wrapText="1"/>
    </xf>
    <xf numFmtId="165" fontId="10" fillId="0" borderId="6" xfId="0" applyNumberFormat="1" applyFont="1" applyBorder="1" applyAlignment="1" applyProtection="1">
      <alignment horizontal="left" vertical="center"/>
      <protection locked="0"/>
    </xf>
    <xf numFmtId="4" fontId="10" fillId="0" borderId="6" xfId="0" applyNumberFormat="1" applyFont="1" applyBorder="1" applyAlignment="1">
      <alignment horizontal="right" vertical="center" wrapText="1"/>
    </xf>
    <xf numFmtId="10" fontId="11" fillId="7" borderId="6" xfId="0" applyNumberFormat="1" applyFont="1" applyFill="1" applyBorder="1" applyAlignment="1">
      <alignment horizontal="center" vertical="center" wrapText="1"/>
    </xf>
    <xf numFmtId="10" fontId="11" fillId="7" borderId="6" xfId="0" applyNumberFormat="1" applyFont="1" applyFill="1" applyBorder="1" applyAlignment="1">
      <alignment horizontal="right" vertical="center" wrapText="1"/>
    </xf>
    <xf numFmtId="4" fontId="11" fillId="7" borderId="6" xfId="0" applyNumberFormat="1" applyFont="1" applyFill="1" applyBorder="1" applyAlignment="1">
      <alignment horizontal="right" vertical="center" wrapText="1"/>
    </xf>
    <xf numFmtId="0" fontId="18" fillId="8" borderId="0" xfId="0" applyFont="1" applyFill="1"/>
    <xf numFmtId="49" fontId="8" fillId="0" borderId="6" xfId="0" applyNumberFormat="1" applyFont="1" applyBorder="1" applyAlignment="1">
      <alignment horizontal="center" wrapText="1"/>
    </xf>
    <xf numFmtId="10" fontId="8" fillId="0" borderId="6" xfId="0" applyNumberFormat="1" applyFont="1" applyBorder="1" applyAlignment="1">
      <alignment horizontal="right" vertical="center" wrapText="1"/>
    </xf>
    <xf numFmtId="165" fontId="8" fillId="0" borderId="6" xfId="0" applyNumberFormat="1" applyFont="1" applyBorder="1" applyAlignment="1" applyProtection="1">
      <alignment horizontal="left" vertical="center"/>
      <protection locked="0"/>
    </xf>
    <xf numFmtId="10" fontId="20" fillId="0" borderId="6" xfId="0" applyNumberFormat="1" applyFont="1" applyBorder="1" applyAlignment="1">
      <alignment horizontal="right" vertical="center" wrapText="1"/>
    </xf>
    <xf numFmtId="0" fontId="1" fillId="0" borderId="0" xfId="0" applyFont="1"/>
    <xf numFmtId="10" fontId="0" fillId="0" borderId="0" xfId="0" applyNumberFormat="1"/>
    <xf numFmtId="1" fontId="21" fillId="0" borderId="0" xfId="0" applyNumberFormat="1" applyFont="1"/>
    <xf numFmtId="1" fontId="11" fillId="7" borderId="6" xfId="0" applyNumberFormat="1" applyFont="1" applyFill="1" applyBorder="1" applyAlignment="1">
      <alignment horizontal="center" vertical="center" wrapText="1"/>
    </xf>
    <xf numFmtId="1" fontId="10" fillId="0" borderId="6" xfId="0" applyNumberFormat="1" applyFont="1" applyBorder="1" applyAlignment="1">
      <alignment horizontal="right" vertical="center" wrapText="1"/>
    </xf>
    <xf numFmtId="0" fontId="0" fillId="0" borderId="0" xfId="5" applyNumberFormat="1" applyFont="1" applyBorder="1" applyAlignment="1" applyProtection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7" borderId="2" xfId="0" applyFont="1" applyFill="1" applyBorder="1" applyAlignment="1">
      <alignment horizontal="right"/>
    </xf>
    <xf numFmtId="10" fontId="1" fillId="7" borderId="2" xfId="0" applyNumberFormat="1" applyFont="1" applyFill="1" applyBorder="1" applyAlignment="1">
      <alignment horizontal="left"/>
    </xf>
    <xf numFmtId="49" fontId="1" fillId="0" borderId="0" xfId="0" applyNumberFormat="1" applyFont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0" fontId="7" fillId="2" borderId="14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4" fontId="10" fillId="4" borderId="6" xfId="0" applyNumberFormat="1" applyFont="1" applyFill="1" applyBorder="1" applyAlignment="1">
      <alignment horizontal="center" vertical="center" wrapText="1"/>
    </xf>
    <xf numFmtId="10" fontId="10" fillId="2" borderId="6" xfId="0" applyNumberFormat="1" applyFont="1" applyFill="1" applyBorder="1" applyAlignment="1" applyProtection="1">
      <alignment horizontal="center" vertical="center"/>
      <protection locked="0"/>
    </xf>
    <xf numFmtId="10" fontId="10" fillId="4" borderId="6" xfId="0" applyNumberFormat="1" applyFont="1" applyFill="1" applyBorder="1" applyAlignment="1">
      <alignment horizontal="right" vertical="center" wrapText="1"/>
    </xf>
    <xf numFmtId="10" fontId="20" fillId="0" borderId="6" xfId="0" applyNumberFormat="1" applyFont="1" applyBorder="1" applyAlignment="1" applyProtection="1">
      <alignment horizontal="center" vertical="center"/>
      <protection locked="0"/>
    </xf>
    <xf numFmtId="165" fontId="11" fillId="7" borderId="6" xfId="0" applyNumberFormat="1" applyFont="1" applyFill="1" applyBorder="1" applyAlignment="1" applyProtection="1">
      <alignment horizontal="left" vertical="center"/>
      <protection locked="0"/>
    </xf>
    <xf numFmtId="4" fontId="11" fillId="7" borderId="6" xfId="0" applyNumberFormat="1" applyFont="1" applyFill="1" applyBorder="1" applyAlignment="1" applyProtection="1">
      <alignment horizontal="center" vertical="center"/>
      <protection locked="0"/>
    </xf>
    <xf numFmtId="9" fontId="10" fillId="2" borderId="6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top" wrapText="1"/>
    </xf>
    <xf numFmtId="0" fontId="8" fillId="10" borderId="3" xfId="0" applyFont="1" applyFill="1" applyBorder="1" applyAlignment="1">
      <alignment horizontal="left" vertical="center" wrapText="1" indent="1"/>
    </xf>
    <xf numFmtId="0" fontId="8" fillId="10" borderId="0" xfId="0" applyFont="1" applyFill="1" applyAlignment="1">
      <alignment horizontal="left" vertical="center" wrapText="1" indent="1"/>
    </xf>
    <xf numFmtId="0" fontId="8" fillId="10" borderId="1" xfId="0" applyFont="1" applyFill="1" applyBorder="1" applyAlignment="1">
      <alignment horizontal="left" vertical="center" wrapText="1" indent="1"/>
    </xf>
    <xf numFmtId="0" fontId="9" fillId="3" borderId="5" xfId="0" applyFont="1" applyFill="1" applyBorder="1" applyAlignment="1">
      <alignment horizontal="left" vertical="center" wrapText="1"/>
    </xf>
    <xf numFmtId="0" fontId="17" fillId="3" borderId="5" xfId="0" applyFont="1" applyFill="1" applyBorder="1" applyAlignment="1">
      <alignment horizontal="center" vertical="center" shrinkToFit="1"/>
    </xf>
  </cellXfs>
  <cellStyles count="9">
    <cellStyle name="CPOS" xfId="1" xr:uid="{00000000-0005-0000-0000-000000000000}"/>
    <cellStyle name="Excel Built-in Normal" xfId="2" xr:uid="{00000000-0005-0000-0000-000001000000}"/>
    <cellStyle name="Normal" xfId="0" builtinId="0"/>
    <cellStyle name="Normal 2" xfId="3" xr:uid="{00000000-0005-0000-0000-000003000000}"/>
    <cellStyle name="Porcentagem 2" xfId="4" xr:uid="{00000000-0005-0000-0000-000006000000}"/>
    <cellStyle name="Sem título1" xfId="5" xr:uid="{00000000-0005-0000-0000-000007000000}"/>
    <cellStyle name="Sem título2" xfId="6" xr:uid="{00000000-0005-0000-0000-000008000000}"/>
    <cellStyle name="Sem título3" xfId="7" xr:uid="{00000000-0005-0000-0000-000009000000}"/>
    <cellStyle name="Vírgula 2" xfId="8" xr:uid="{00000000-0005-0000-0000-00000A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99"/>
      <rgbColor rgb="00993366"/>
      <rgbColor rgb="00FFF2CC"/>
      <rgbColor rgb="00DAE3F3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E6E6E6"/>
      <rgbColor rgb="00D9D9D9"/>
      <rgbColor rgb="00BFBFBF"/>
      <rgbColor rgb="00FF99CC"/>
      <rgbColor rgb="00CC99FF"/>
      <rgbColor rgb="00FBE5D6"/>
      <rgbColor rgb="003366FF"/>
      <rgbColor rgb="0033CC66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55E00"/>
      <rgbColor rgb="00993300"/>
      <rgbColor rgb="00993366"/>
      <rgbColor rgb="00333399"/>
      <rgbColor rgb="004C4C4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assis/Documents/or&#231;amentos/2023/Constru&#231;&#227;o%20UBS%20Jer&#244;nimo/or&#231;amentos/2023/Constru&#231;&#227;o%20UBS%20Jer&#244;nimo/UBS%2004%20-%20out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álculo"/>
      <sheetName val="Planilha Modelo - D.P.O.O.P."/>
      <sheetName val="CRONOGRAMA"/>
      <sheetName val="SEL"/>
      <sheetName val="FDE"/>
      <sheetName val="CPOS"/>
      <sheetName val="SIURBI"/>
      <sheetName val="SIURB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7"/>
  <sheetViews>
    <sheetView tabSelected="1" zoomScale="90" zoomScaleNormal="90" zoomScaleSheetLayoutView="80" workbookViewId="0"/>
  </sheetViews>
  <sheetFormatPr defaultRowHeight="12.95" customHeight="1" x14ac:dyDescent="0.2"/>
  <cols>
    <col min="1" max="1" width="6.140625" customWidth="1"/>
    <col min="2" max="2" width="10" customWidth="1"/>
    <col min="3" max="3" width="12.42578125" customWidth="1"/>
    <col min="4" max="4" width="10.85546875" style="16" customWidth="1"/>
    <col min="5" max="5" width="76.140625" style="17" customWidth="1"/>
    <col min="6" max="6" width="7.7109375" customWidth="1"/>
    <col min="7" max="7" width="8.7109375" style="14" customWidth="1"/>
    <col min="8" max="9" width="14" style="18" customWidth="1"/>
    <col min="10" max="10" width="15.7109375" style="14" customWidth="1"/>
  </cols>
  <sheetData>
    <row r="1" spans="1:10" s="21" customFormat="1" ht="19.899999999999999" customHeight="1" x14ac:dyDescent="0.2">
      <c r="A1" s="2"/>
      <c r="B1" s="2"/>
      <c r="C1" s="3"/>
      <c r="D1" s="19"/>
      <c r="E1" s="5"/>
      <c r="F1" s="4"/>
      <c r="G1" s="5"/>
      <c r="H1" s="20"/>
      <c r="I1" s="20"/>
      <c r="J1" s="5"/>
    </row>
    <row r="2" spans="1:10" s="21" customFormat="1" ht="22.7" customHeight="1" x14ac:dyDescent="0.2">
      <c r="A2" s="2"/>
      <c r="B2" s="2"/>
      <c r="C2" s="3"/>
      <c r="D2" s="19"/>
      <c r="E2" s="6"/>
      <c r="F2" s="6"/>
      <c r="G2" s="6"/>
      <c r="H2" s="6"/>
      <c r="I2" s="6"/>
      <c r="J2" s="6"/>
    </row>
    <row r="3" spans="1:10" s="21" customFormat="1" ht="22.7" customHeight="1" x14ac:dyDescent="0.2">
      <c r="A3" s="22"/>
      <c r="B3" s="2"/>
      <c r="C3" s="3"/>
      <c r="D3" s="19"/>
      <c r="E3" s="7"/>
      <c r="F3" s="7"/>
      <c r="G3" s="7"/>
      <c r="H3" s="7"/>
      <c r="I3" s="7"/>
      <c r="J3" s="7"/>
    </row>
    <row r="4" spans="1:10" s="21" customFormat="1" ht="20.100000000000001" customHeight="1" x14ac:dyDescent="0.2">
      <c r="A4" s="23"/>
      <c r="B4" s="2"/>
      <c r="C4" s="3"/>
      <c r="D4" s="19"/>
      <c r="E4" s="24"/>
      <c r="F4" s="24"/>
      <c r="G4" s="24"/>
      <c r="H4" s="24"/>
      <c r="I4" s="24"/>
      <c r="J4" s="25" t="s">
        <v>9</v>
      </c>
    </row>
    <row r="5" spans="1:10" s="21" customFormat="1" ht="15.95" customHeight="1" x14ac:dyDescent="0.2">
      <c r="A5" s="26"/>
      <c r="B5" s="2"/>
      <c r="C5" s="3"/>
      <c r="D5" s="19"/>
      <c r="E5" s="27"/>
      <c r="F5" s="28"/>
      <c r="G5" s="29"/>
      <c r="H5" s="30"/>
      <c r="I5" s="30"/>
      <c r="J5" s="30"/>
    </row>
    <row r="6" spans="1:10" s="21" customFormat="1" ht="19.899999999999999" customHeight="1" x14ac:dyDescent="0.2">
      <c r="A6" s="31"/>
      <c r="B6" s="31"/>
      <c r="C6" s="31"/>
      <c r="D6" s="31" t="s">
        <v>10</v>
      </c>
      <c r="E6" s="32" t="s">
        <v>177</v>
      </c>
      <c r="F6" s="33"/>
      <c r="G6" s="33"/>
      <c r="H6" s="33"/>
      <c r="I6" s="34" t="s">
        <v>11</v>
      </c>
      <c r="J6" s="35">
        <f>J107</f>
        <v>0</v>
      </c>
    </row>
    <row r="7" spans="1:10" s="21" customFormat="1" ht="19.899999999999999" customHeight="1" x14ac:dyDescent="0.2">
      <c r="A7" s="36"/>
      <c r="B7" s="31"/>
      <c r="C7" s="31"/>
      <c r="D7" s="31" t="s">
        <v>12</v>
      </c>
      <c r="E7" s="32" t="s">
        <v>175</v>
      </c>
      <c r="F7" s="34"/>
      <c r="G7" s="34"/>
      <c r="H7" s="34"/>
      <c r="I7" s="34"/>
      <c r="J7" s="37"/>
    </row>
    <row r="8" spans="1:10" s="21" customFormat="1" ht="19.899999999999999" customHeight="1" x14ac:dyDescent="0.2">
      <c r="A8" s="38"/>
      <c r="B8" s="38"/>
      <c r="C8" s="38"/>
      <c r="D8" s="39" t="s">
        <v>13</v>
      </c>
      <c r="E8" s="40">
        <v>199.32</v>
      </c>
      <c r="F8" s="41"/>
      <c r="G8" s="41"/>
      <c r="H8" s="108" t="s">
        <v>173</v>
      </c>
      <c r="I8" s="109"/>
      <c r="J8" s="42"/>
    </row>
    <row r="9" spans="1:10" s="21" customFormat="1" ht="8.65" customHeight="1" x14ac:dyDescent="0.2">
      <c r="A9"/>
      <c r="B9"/>
      <c r="C9" s="15"/>
      <c r="D9" s="15"/>
      <c r="E9" s="43"/>
      <c r="F9" s="1"/>
      <c r="G9" s="44"/>
      <c r="H9" s="45"/>
      <c r="I9" s="46"/>
      <c r="J9" s="14"/>
    </row>
    <row r="10" spans="1:10" s="21" customFormat="1" ht="31.5" customHeight="1" x14ac:dyDescent="0.2">
      <c r="A10" s="47" t="s">
        <v>2</v>
      </c>
      <c r="B10" s="48" t="s">
        <v>3</v>
      </c>
      <c r="C10" s="48" t="s">
        <v>14</v>
      </c>
      <c r="D10" s="48" t="s">
        <v>15</v>
      </c>
      <c r="E10" s="49" t="s">
        <v>4</v>
      </c>
      <c r="F10" s="48" t="s">
        <v>16</v>
      </c>
      <c r="G10" s="50" t="s">
        <v>17</v>
      </c>
      <c r="H10" s="51" t="s">
        <v>18</v>
      </c>
      <c r="I10" s="51" t="s">
        <v>19</v>
      </c>
      <c r="J10" s="52" t="s">
        <v>20</v>
      </c>
    </row>
    <row r="11" spans="1:10" s="21" customFormat="1" ht="8.4499999999999993" customHeight="1" x14ac:dyDescent="0.2">
      <c r="A11"/>
      <c r="B11"/>
      <c r="C11" s="15"/>
      <c r="D11" s="15"/>
      <c r="E11" s="43"/>
      <c r="F11" s="1"/>
      <c r="G11" s="44"/>
      <c r="H11" s="45"/>
      <c r="I11" s="46"/>
      <c r="J11" s="14"/>
    </row>
    <row r="12" spans="1:10" s="21" customFormat="1" ht="13.35" customHeight="1" x14ac:dyDescent="0.2">
      <c r="A12" s="53" t="s">
        <v>21</v>
      </c>
      <c r="B12" s="54" t="e">
        <f>J12/$J$107</f>
        <v>#DIV/0!</v>
      </c>
      <c r="C12" s="54"/>
      <c r="D12" s="10"/>
      <c r="E12" s="55" t="s">
        <v>22</v>
      </c>
      <c r="F12" s="10"/>
      <c r="G12" s="10"/>
      <c r="H12" s="56"/>
      <c r="I12" s="56"/>
      <c r="J12" s="10">
        <f>SUM(J14:J28)</f>
        <v>0</v>
      </c>
    </row>
    <row r="13" spans="1:10" s="21" customFormat="1" ht="12.75" x14ac:dyDescent="0.2">
      <c r="A13" s="57"/>
      <c r="B13" s="58"/>
      <c r="C13"/>
      <c r="D13" s="16"/>
      <c r="E13" s="59" t="s">
        <v>23</v>
      </c>
      <c r="F13"/>
      <c r="G13" s="14"/>
      <c r="H13" s="18"/>
      <c r="I13" s="18"/>
      <c r="J13" s="14"/>
    </row>
    <row r="14" spans="1:10" ht="25.5" x14ac:dyDescent="0.2">
      <c r="A14" s="57"/>
      <c r="B14" s="58" t="s">
        <v>24</v>
      </c>
      <c r="C14" s="60" t="s">
        <v>28</v>
      </c>
      <c r="D14" s="61">
        <v>1606078</v>
      </c>
      <c r="E14" s="62" t="s">
        <v>112</v>
      </c>
      <c r="F14" s="58" t="s">
        <v>66</v>
      </c>
      <c r="G14" s="63">
        <v>4.7</v>
      </c>
      <c r="H14" s="64"/>
      <c r="I14" s="64"/>
      <c r="J14" s="65">
        <f t="shared" ref="J14" si="0">G14*I14</f>
        <v>0</v>
      </c>
    </row>
    <row r="15" spans="1:10" ht="25.5" x14ac:dyDescent="0.2">
      <c r="A15" s="57"/>
      <c r="B15" s="58" t="s">
        <v>26</v>
      </c>
      <c r="C15" s="60" t="s">
        <v>28</v>
      </c>
      <c r="D15" s="61">
        <v>1606059</v>
      </c>
      <c r="E15" s="62" t="s">
        <v>111</v>
      </c>
      <c r="F15" s="58" t="s">
        <v>71</v>
      </c>
      <c r="G15" s="63">
        <v>98</v>
      </c>
      <c r="H15" s="64"/>
      <c r="I15" s="64"/>
      <c r="J15" s="65">
        <f t="shared" ref="J15" si="1">G15*I15</f>
        <v>0</v>
      </c>
    </row>
    <row r="16" spans="1:10" ht="12.75" x14ac:dyDescent="0.2">
      <c r="A16" s="57"/>
      <c r="B16" s="58" t="s">
        <v>119</v>
      </c>
      <c r="C16" s="60" t="s">
        <v>28</v>
      </c>
      <c r="D16" s="61">
        <v>1606050</v>
      </c>
      <c r="E16" s="62" t="s">
        <v>110</v>
      </c>
      <c r="F16" s="58" t="s">
        <v>66</v>
      </c>
      <c r="G16" s="66">
        <v>7.26</v>
      </c>
      <c r="H16" s="64"/>
      <c r="I16" s="64"/>
      <c r="J16" s="65">
        <f t="shared" ref="J16" si="2">G16*I16</f>
        <v>0</v>
      </c>
    </row>
    <row r="17" spans="1:10" ht="12.75" x14ac:dyDescent="0.2">
      <c r="A17" s="57"/>
      <c r="B17" s="58" t="s">
        <v>120</v>
      </c>
      <c r="C17" s="60" t="s">
        <v>28</v>
      </c>
      <c r="D17" s="106">
        <v>110001</v>
      </c>
      <c r="E17" s="62" t="s">
        <v>72</v>
      </c>
      <c r="F17" s="58" t="s">
        <v>71</v>
      </c>
      <c r="G17" s="66">
        <v>68</v>
      </c>
      <c r="H17" s="64"/>
      <c r="I17" s="64"/>
      <c r="J17" s="65">
        <f t="shared" ref="J17" si="3">G17*I17</f>
        <v>0</v>
      </c>
    </row>
    <row r="18" spans="1:10" ht="12.75" x14ac:dyDescent="0.2">
      <c r="A18" s="57"/>
      <c r="B18" s="58"/>
      <c r="E18" s="59" t="s">
        <v>29</v>
      </c>
    </row>
    <row r="19" spans="1:10" ht="12.75" x14ac:dyDescent="0.2">
      <c r="A19" s="57"/>
      <c r="B19" s="58" t="s">
        <v>157</v>
      </c>
      <c r="C19" s="60" t="s">
        <v>25</v>
      </c>
      <c r="D19" s="61">
        <v>121100</v>
      </c>
      <c r="E19" s="62" t="s">
        <v>197</v>
      </c>
      <c r="F19" s="58" t="s">
        <v>71</v>
      </c>
      <c r="G19" s="66">
        <v>20</v>
      </c>
      <c r="H19" s="64"/>
      <c r="I19" s="64"/>
      <c r="J19" s="65">
        <f t="shared" ref="J19" si="4">G19*I19</f>
        <v>0</v>
      </c>
    </row>
    <row r="20" spans="1:10" ht="12.75" x14ac:dyDescent="0.2">
      <c r="A20" s="57"/>
      <c r="B20" s="58" t="s">
        <v>158</v>
      </c>
      <c r="C20" s="60" t="s">
        <v>25</v>
      </c>
      <c r="D20" s="61">
        <v>117051</v>
      </c>
      <c r="E20" s="62" t="s">
        <v>198</v>
      </c>
      <c r="F20" s="58" t="s">
        <v>8</v>
      </c>
      <c r="G20" s="66">
        <v>2</v>
      </c>
      <c r="H20" s="64"/>
      <c r="I20" s="64"/>
      <c r="J20" s="65">
        <f t="shared" ref="J20:J21" si="5">G20*I20</f>
        <v>0</v>
      </c>
    </row>
    <row r="21" spans="1:10" ht="12.75" x14ac:dyDescent="0.2">
      <c r="A21" s="57"/>
      <c r="B21" s="58" t="s">
        <v>159</v>
      </c>
      <c r="C21" s="60" t="s">
        <v>25</v>
      </c>
      <c r="D21" s="61">
        <v>117111</v>
      </c>
      <c r="E21" s="62" t="s">
        <v>199</v>
      </c>
      <c r="F21" s="58" t="s">
        <v>8</v>
      </c>
      <c r="G21" s="66">
        <v>1</v>
      </c>
      <c r="H21" s="64"/>
      <c r="I21" s="64"/>
      <c r="J21" s="65">
        <f t="shared" si="5"/>
        <v>0</v>
      </c>
    </row>
    <row r="22" spans="1:10" ht="12.75" x14ac:dyDescent="0.2">
      <c r="A22" s="57"/>
      <c r="B22" s="58" t="s">
        <v>184</v>
      </c>
      <c r="C22" s="60" t="s">
        <v>25</v>
      </c>
      <c r="D22" s="61">
        <v>117071</v>
      </c>
      <c r="E22" s="62" t="s">
        <v>200</v>
      </c>
      <c r="F22" s="58" t="s">
        <v>8</v>
      </c>
      <c r="G22" s="66">
        <v>1</v>
      </c>
      <c r="H22" s="64"/>
      <c r="I22" s="64"/>
      <c r="J22" s="65">
        <f t="shared" ref="J22" si="6">G22*I22</f>
        <v>0</v>
      </c>
    </row>
    <row r="23" spans="1:10" ht="12.75" x14ac:dyDescent="0.2">
      <c r="A23" s="57"/>
      <c r="B23" s="58"/>
      <c r="C23" s="60"/>
      <c r="D23" s="61"/>
      <c r="E23" s="59" t="s">
        <v>187</v>
      </c>
      <c r="F23" s="58"/>
      <c r="G23" s="66"/>
      <c r="H23" s="64"/>
      <c r="I23" s="64"/>
      <c r="J23" s="65"/>
    </row>
    <row r="24" spans="1:10" ht="25.5" x14ac:dyDescent="0.2">
      <c r="A24" s="57"/>
      <c r="B24" s="58" t="s">
        <v>185</v>
      </c>
      <c r="C24" s="60" t="s">
        <v>25</v>
      </c>
      <c r="D24" s="61">
        <v>409140</v>
      </c>
      <c r="E24" s="62" t="s">
        <v>201</v>
      </c>
      <c r="F24" s="58" t="s">
        <v>8</v>
      </c>
      <c r="G24" s="66">
        <v>11</v>
      </c>
      <c r="H24" s="64"/>
      <c r="I24" s="64"/>
      <c r="J24" s="65">
        <f t="shared" ref="J24" si="7">G24*I24</f>
        <v>0</v>
      </c>
    </row>
    <row r="25" spans="1:10" ht="12.75" x14ac:dyDescent="0.2">
      <c r="A25" s="57"/>
      <c r="B25" s="58" t="s">
        <v>186</v>
      </c>
      <c r="C25" s="60" t="s">
        <v>25</v>
      </c>
      <c r="D25" s="61">
        <v>409160</v>
      </c>
      <c r="E25" s="62" t="s">
        <v>202</v>
      </c>
      <c r="F25" s="58" t="s">
        <v>66</v>
      </c>
      <c r="G25" s="66">
        <v>15</v>
      </c>
      <c r="H25" s="64"/>
      <c r="I25" s="64"/>
      <c r="J25" s="65">
        <f t="shared" ref="J25" si="8">G25*I25</f>
        <v>0</v>
      </c>
    </row>
    <row r="26" spans="1:10" ht="25.5" x14ac:dyDescent="0.2">
      <c r="A26" s="57"/>
      <c r="B26" s="58" t="s">
        <v>189</v>
      </c>
      <c r="C26" s="60" t="s">
        <v>25</v>
      </c>
      <c r="D26" s="61">
        <v>302040</v>
      </c>
      <c r="E26" s="62" t="s">
        <v>203</v>
      </c>
      <c r="F26" s="58" t="s">
        <v>67</v>
      </c>
      <c r="G26" s="66">
        <v>0.92</v>
      </c>
      <c r="H26" s="64"/>
      <c r="I26" s="64"/>
      <c r="J26" s="65">
        <f t="shared" ref="J26" si="9">G26*I26</f>
        <v>0</v>
      </c>
    </row>
    <row r="27" spans="1:10" ht="12.75" x14ac:dyDescent="0.2">
      <c r="A27" s="57"/>
      <c r="B27" s="58" t="s">
        <v>190</v>
      </c>
      <c r="C27" s="60" t="s">
        <v>28</v>
      </c>
      <c r="D27" s="61">
        <v>101001</v>
      </c>
      <c r="E27" s="62" t="s">
        <v>65</v>
      </c>
      <c r="F27" s="58" t="s">
        <v>66</v>
      </c>
      <c r="G27" s="66">
        <v>25</v>
      </c>
      <c r="H27" s="64"/>
      <c r="I27" s="64"/>
      <c r="J27" s="65">
        <f t="shared" ref="J27" si="10">G27*I27</f>
        <v>0</v>
      </c>
    </row>
    <row r="28" spans="1:10" ht="12.75" x14ac:dyDescent="0.2">
      <c r="A28" s="57"/>
      <c r="B28" s="58" t="s">
        <v>191</v>
      </c>
      <c r="C28" s="60" t="s">
        <v>28</v>
      </c>
      <c r="D28" s="61">
        <v>1680097</v>
      </c>
      <c r="E28" s="62" t="s">
        <v>113</v>
      </c>
      <c r="F28" s="58" t="s">
        <v>8</v>
      </c>
      <c r="G28" s="66">
        <v>2</v>
      </c>
      <c r="H28" s="64"/>
      <c r="I28" s="64"/>
      <c r="J28" s="65">
        <f t="shared" ref="J28" si="11">G28*I28</f>
        <v>0</v>
      </c>
    </row>
    <row r="29" spans="1:10" ht="12.75" x14ac:dyDescent="0.2">
      <c r="A29" s="53" t="s">
        <v>31</v>
      </c>
      <c r="B29" s="54" t="e">
        <f>J29/$J$107</f>
        <v>#DIV/0!</v>
      </c>
      <c r="C29" s="11"/>
      <c r="D29" s="12"/>
      <c r="E29" s="10" t="s">
        <v>40</v>
      </c>
      <c r="F29" s="10"/>
      <c r="G29" s="67"/>
      <c r="H29" s="56"/>
      <c r="I29" s="56"/>
      <c r="J29" s="10">
        <f>SUM(J30:J51)</f>
        <v>0</v>
      </c>
    </row>
    <row r="30" spans="1:10" ht="12.75" x14ac:dyDescent="0.2">
      <c r="A30" s="57"/>
      <c r="B30" s="58"/>
      <c r="C30" s="60"/>
      <c r="D30" s="68"/>
      <c r="E30" s="59" t="s">
        <v>41</v>
      </c>
      <c r="F30" s="58"/>
      <c r="G30" s="63"/>
      <c r="H30" s="64"/>
      <c r="I30" s="64"/>
      <c r="J30" s="65"/>
    </row>
    <row r="31" spans="1:10" ht="12.75" x14ac:dyDescent="0.2">
      <c r="A31" s="57"/>
      <c r="B31" s="58" t="s">
        <v>32</v>
      </c>
      <c r="C31" s="60" t="s">
        <v>28</v>
      </c>
      <c r="D31" s="61">
        <v>105001</v>
      </c>
      <c r="E31" s="62" t="s">
        <v>68</v>
      </c>
      <c r="F31" s="58" t="s">
        <v>67</v>
      </c>
      <c r="G31" s="63">
        <v>37.4</v>
      </c>
      <c r="H31" s="64"/>
      <c r="I31" s="64"/>
      <c r="J31" s="65">
        <f t="shared" ref="J31" si="12">G31*I31</f>
        <v>0</v>
      </c>
    </row>
    <row r="32" spans="1:10" ht="12.75" x14ac:dyDescent="0.2">
      <c r="A32" s="57"/>
      <c r="B32" s="58" t="s">
        <v>33</v>
      </c>
      <c r="C32" s="60" t="s">
        <v>28</v>
      </c>
      <c r="D32" s="61">
        <v>202026</v>
      </c>
      <c r="E32" s="62" t="s">
        <v>74</v>
      </c>
      <c r="F32" s="58" t="s">
        <v>71</v>
      </c>
      <c r="G32" s="63">
        <v>84</v>
      </c>
      <c r="H32" s="64"/>
      <c r="I32" s="64"/>
      <c r="J32" s="65">
        <f t="shared" ref="J32:J46" si="13">G32*I32</f>
        <v>0</v>
      </c>
    </row>
    <row r="33" spans="1:10" ht="12.75" x14ac:dyDescent="0.2">
      <c r="A33" s="57"/>
      <c r="B33" s="58" t="s">
        <v>34</v>
      </c>
      <c r="C33" s="60" t="s">
        <v>28</v>
      </c>
      <c r="D33" s="61">
        <v>1301006</v>
      </c>
      <c r="E33" s="62" t="s">
        <v>70</v>
      </c>
      <c r="F33" s="58" t="s">
        <v>66</v>
      </c>
      <c r="G33" s="63">
        <v>16.399999999999999</v>
      </c>
      <c r="H33" s="64"/>
      <c r="I33" s="64"/>
      <c r="J33" s="65">
        <f t="shared" si="13"/>
        <v>0</v>
      </c>
    </row>
    <row r="34" spans="1:10" ht="12.75" x14ac:dyDescent="0.2">
      <c r="A34" s="57"/>
      <c r="B34" s="58" t="s">
        <v>35</v>
      </c>
      <c r="C34" s="60" t="s">
        <v>28</v>
      </c>
      <c r="D34" s="61">
        <v>203001</v>
      </c>
      <c r="E34" s="62" t="s">
        <v>75</v>
      </c>
      <c r="F34" s="58" t="s">
        <v>66</v>
      </c>
      <c r="G34" s="63">
        <v>93.78</v>
      </c>
      <c r="H34" s="64"/>
      <c r="I34" s="64"/>
      <c r="J34" s="65">
        <f t="shared" si="13"/>
        <v>0</v>
      </c>
    </row>
    <row r="35" spans="1:10" ht="12.75" x14ac:dyDescent="0.2">
      <c r="A35" s="57"/>
      <c r="B35" s="58" t="s">
        <v>121</v>
      </c>
      <c r="C35" s="60" t="s">
        <v>28</v>
      </c>
      <c r="D35" s="61">
        <v>204002</v>
      </c>
      <c r="E35" s="62" t="s">
        <v>76</v>
      </c>
      <c r="F35" s="58" t="s">
        <v>5</v>
      </c>
      <c r="G35" s="63">
        <v>165.2</v>
      </c>
      <c r="H35" s="64"/>
      <c r="I35" s="64"/>
      <c r="J35" s="65">
        <f t="shared" si="13"/>
        <v>0</v>
      </c>
    </row>
    <row r="36" spans="1:10" ht="12.75" x14ac:dyDescent="0.2">
      <c r="A36" s="57"/>
      <c r="B36" s="58" t="s">
        <v>122</v>
      </c>
      <c r="C36" s="60" t="s">
        <v>28</v>
      </c>
      <c r="D36" s="61">
        <v>204003</v>
      </c>
      <c r="E36" s="62" t="s">
        <v>73</v>
      </c>
      <c r="F36" s="58" t="s">
        <v>5</v>
      </c>
      <c r="G36" s="63">
        <v>124.74</v>
      </c>
      <c r="H36" s="64"/>
      <c r="I36" s="64"/>
      <c r="J36" s="65">
        <f t="shared" si="13"/>
        <v>0</v>
      </c>
    </row>
    <row r="37" spans="1:10" ht="12.75" x14ac:dyDescent="0.2">
      <c r="A37" s="57"/>
      <c r="B37" s="58" t="s">
        <v>123</v>
      </c>
      <c r="C37" s="60" t="s">
        <v>28</v>
      </c>
      <c r="D37" s="61">
        <v>205028</v>
      </c>
      <c r="E37" s="62" t="s">
        <v>77</v>
      </c>
      <c r="F37" s="58" t="s">
        <v>67</v>
      </c>
      <c r="G37" s="63">
        <v>8.5500000000000007</v>
      </c>
      <c r="H37" s="64"/>
      <c r="I37" s="64"/>
      <c r="J37" s="65">
        <f t="shared" si="13"/>
        <v>0</v>
      </c>
    </row>
    <row r="38" spans="1:10" ht="25.5" x14ac:dyDescent="0.2">
      <c r="A38" s="57"/>
      <c r="B38" s="58" t="s">
        <v>124</v>
      </c>
      <c r="C38" s="60" t="s">
        <v>28</v>
      </c>
      <c r="D38" s="61">
        <v>206020</v>
      </c>
      <c r="E38" s="62" t="s">
        <v>78</v>
      </c>
      <c r="F38" s="58" t="s">
        <v>66</v>
      </c>
      <c r="G38" s="66">
        <v>6.07</v>
      </c>
      <c r="H38" s="64"/>
      <c r="I38" s="64"/>
      <c r="J38" s="65">
        <f t="shared" si="13"/>
        <v>0</v>
      </c>
    </row>
    <row r="39" spans="1:10" ht="12.75" x14ac:dyDescent="0.2">
      <c r="A39" s="57"/>
      <c r="B39" s="58" t="s">
        <v>125</v>
      </c>
      <c r="C39" s="60" t="s">
        <v>30</v>
      </c>
      <c r="D39" s="61">
        <v>17001070</v>
      </c>
      <c r="E39" s="62" t="s">
        <v>114</v>
      </c>
      <c r="F39" s="58" t="s">
        <v>71</v>
      </c>
      <c r="G39" s="66">
        <v>18.350000000000001</v>
      </c>
      <c r="H39" s="64"/>
      <c r="I39" s="64"/>
      <c r="J39" s="65">
        <f t="shared" ref="J39" si="14">G39*I39</f>
        <v>0</v>
      </c>
    </row>
    <row r="40" spans="1:10" ht="12.75" x14ac:dyDescent="0.2">
      <c r="A40" s="57"/>
      <c r="B40" s="58" t="s">
        <v>126</v>
      </c>
      <c r="C40" s="60" t="s">
        <v>28</v>
      </c>
      <c r="D40" s="61">
        <v>106005</v>
      </c>
      <c r="E40" s="62" t="s">
        <v>69</v>
      </c>
      <c r="F40" s="58" t="s">
        <v>67</v>
      </c>
      <c r="G40" s="66">
        <v>37.4</v>
      </c>
      <c r="H40" s="64"/>
      <c r="I40" s="64"/>
      <c r="J40" s="65">
        <f t="shared" ref="J40" si="15">G40*I40</f>
        <v>0</v>
      </c>
    </row>
    <row r="41" spans="1:10" ht="12.75" x14ac:dyDescent="0.2">
      <c r="A41" s="57"/>
      <c r="B41" s="58"/>
      <c r="C41" s="60"/>
      <c r="D41" s="61"/>
      <c r="E41" s="59" t="s">
        <v>44</v>
      </c>
      <c r="F41" s="58"/>
      <c r="G41" s="66"/>
      <c r="H41" s="64"/>
      <c r="I41" s="64"/>
      <c r="J41" s="65"/>
    </row>
    <row r="42" spans="1:10" ht="12.75" x14ac:dyDescent="0.2">
      <c r="A42" s="57"/>
      <c r="B42" s="58" t="s">
        <v>127</v>
      </c>
      <c r="C42" s="60" t="s">
        <v>28</v>
      </c>
      <c r="D42" s="61">
        <v>301002</v>
      </c>
      <c r="E42" s="62" t="s">
        <v>81</v>
      </c>
      <c r="F42" s="58" t="s">
        <v>66</v>
      </c>
      <c r="G42" s="63">
        <v>129.41999999999999</v>
      </c>
      <c r="H42" s="64"/>
      <c r="I42" s="64"/>
      <c r="J42" s="65">
        <f t="shared" ref="J42:J45" si="16">G42*I42</f>
        <v>0</v>
      </c>
    </row>
    <row r="43" spans="1:10" ht="12.75" x14ac:dyDescent="0.2">
      <c r="A43" s="57"/>
      <c r="B43" s="58" t="s">
        <v>128</v>
      </c>
      <c r="C43" s="60" t="s">
        <v>28</v>
      </c>
      <c r="D43" s="61">
        <v>302002</v>
      </c>
      <c r="E43" s="62" t="s">
        <v>76</v>
      </c>
      <c r="F43" s="58" t="s">
        <v>5</v>
      </c>
      <c r="G43" s="63">
        <v>517.9</v>
      </c>
      <c r="H43" s="64"/>
      <c r="I43" s="64"/>
      <c r="J43" s="65">
        <f t="shared" si="16"/>
        <v>0</v>
      </c>
    </row>
    <row r="44" spans="1:10" ht="12.75" x14ac:dyDescent="0.2">
      <c r="A44" s="57"/>
      <c r="B44" s="58" t="s">
        <v>129</v>
      </c>
      <c r="C44" s="60" t="s">
        <v>28</v>
      </c>
      <c r="D44" s="61">
        <v>302003</v>
      </c>
      <c r="E44" s="62" t="s">
        <v>73</v>
      </c>
      <c r="F44" s="58" t="s">
        <v>5</v>
      </c>
      <c r="G44" s="63">
        <v>141.15</v>
      </c>
      <c r="H44" s="64"/>
      <c r="I44" s="64"/>
      <c r="J44" s="65">
        <f t="shared" si="16"/>
        <v>0</v>
      </c>
    </row>
    <row r="45" spans="1:10" ht="12.75" x14ac:dyDescent="0.2">
      <c r="A45" s="57"/>
      <c r="B45" s="58" t="s">
        <v>130</v>
      </c>
      <c r="C45" s="60" t="s">
        <v>28</v>
      </c>
      <c r="D45" s="61">
        <v>303026</v>
      </c>
      <c r="E45" s="62" t="s">
        <v>82</v>
      </c>
      <c r="F45" s="58" t="s">
        <v>67</v>
      </c>
      <c r="G45" s="63">
        <v>8.5299999999999994</v>
      </c>
      <c r="H45" s="64"/>
      <c r="I45" s="64"/>
      <c r="J45" s="65">
        <f t="shared" si="16"/>
        <v>0</v>
      </c>
    </row>
    <row r="46" spans="1:10" ht="12.75" x14ac:dyDescent="0.2">
      <c r="A46" s="57"/>
      <c r="B46" s="58" t="s">
        <v>131</v>
      </c>
      <c r="C46" s="60" t="s">
        <v>28</v>
      </c>
      <c r="D46" s="61">
        <v>207002</v>
      </c>
      <c r="E46" s="62" t="s">
        <v>79</v>
      </c>
      <c r="F46" s="58" t="s">
        <v>66</v>
      </c>
      <c r="G46" s="66">
        <v>10.45</v>
      </c>
      <c r="H46" s="64"/>
      <c r="I46" s="64"/>
      <c r="J46" s="65">
        <f t="shared" si="13"/>
        <v>0</v>
      </c>
    </row>
    <row r="47" spans="1:10" ht="12.75" x14ac:dyDescent="0.2">
      <c r="A47" s="57"/>
      <c r="B47" s="58"/>
      <c r="C47" s="60"/>
      <c r="D47" s="61"/>
      <c r="E47" s="59" t="s">
        <v>178</v>
      </c>
      <c r="F47" s="58"/>
      <c r="G47" s="63"/>
      <c r="H47" s="64"/>
      <c r="I47" s="64"/>
      <c r="J47" s="65"/>
    </row>
    <row r="48" spans="1:10" ht="12.75" x14ac:dyDescent="0.2">
      <c r="A48" s="57"/>
      <c r="B48" s="58" t="s">
        <v>154</v>
      </c>
      <c r="C48" s="60" t="s">
        <v>28</v>
      </c>
      <c r="D48" s="61">
        <v>301001</v>
      </c>
      <c r="E48" s="62" t="s">
        <v>80</v>
      </c>
      <c r="F48" s="58" t="s">
        <v>66</v>
      </c>
      <c r="G48" s="63">
        <v>103.9</v>
      </c>
      <c r="H48" s="64"/>
      <c r="I48" s="64"/>
      <c r="J48" s="65">
        <f t="shared" ref="J48:J51" si="17">G48*I48</f>
        <v>0</v>
      </c>
    </row>
    <row r="49" spans="1:10" ht="12.75" x14ac:dyDescent="0.2">
      <c r="A49" s="57"/>
      <c r="B49" s="58" t="s">
        <v>155</v>
      </c>
      <c r="C49" s="60" t="s">
        <v>28</v>
      </c>
      <c r="D49" s="61">
        <v>302002</v>
      </c>
      <c r="E49" s="62" t="s">
        <v>76</v>
      </c>
      <c r="F49" s="58" t="s">
        <v>5</v>
      </c>
      <c r="G49" s="63">
        <v>592.9</v>
      </c>
      <c r="H49" s="64"/>
      <c r="I49" s="64"/>
      <c r="J49" s="65">
        <f t="shared" si="17"/>
        <v>0</v>
      </c>
    </row>
    <row r="50" spans="1:10" ht="12.75" x14ac:dyDescent="0.2">
      <c r="A50" s="57"/>
      <c r="B50" s="58" t="s">
        <v>171</v>
      </c>
      <c r="C50" s="60" t="s">
        <v>28</v>
      </c>
      <c r="D50" s="61">
        <v>302003</v>
      </c>
      <c r="E50" s="62" t="s">
        <v>73</v>
      </c>
      <c r="F50" s="58" t="s">
        <v>5</v>
      </c>
      <c r="G50" s="63">
        <v>59.29</v>
      </c>
      <c r="H50" s="64"/>
      <c r="I50" s="64"/>
      <c r="J50" s="65">
        <f t="shared" si="17"/>
        <v>0</v>
      </c>
    </row>
    <row r="51" spans="1:10" ht="12.75" x14ac:dyDescent="0.2">
      <c r="A51" s="57"/>
      <c r="B51" s="58" t="s">
        <v>172</v>
      </c>
      <c r="C51" s="60" t="s">
        <v>28</v>
      </c>
      <c r="D51" s="61">
        <v>303026</v>
      </c>
      <c r="E51" s="62" t="s">
        <v>82</v>
      </c>
      <c r="F51" s="58" t="s">
        <v>67</v>
      </c>
      <c r="G51" s="63">
        <v>8.4700000000000006</v>
      </c>
      <c r="H51" s="64"/>
      <c r="I51" s="64"/>
      <c r="J51" s="65">
        <f t="shared" si="17"/>
        <v>0</v>
      </c>
    </row>
    <row r="52" spans="1:10" ht="12.75" x14ac:dyDescent="0.2">
      <c r="A52" s="53" t="s">
        <v>36</v>
      </c>
      <c r="B52" s="54" t="e">
        <f>J52/$J$107</f>
        <v>#DIV/0!</v>
      </c>
      <c r="C52" s="11"/>
      <c r="D52" s="12"/>
      <c r="E52" s="10" t="s">
        <v>142</v>
      </c>
      <c r="F52" s="10"/>
      <c r="G52" s="67"/>
      <c r="H52" s="56"/>
      <c r="I52" s="56"/>
      <c r="J52" s="10">
        <f>SUM(J53:J63)</f>
        <v>0</v>
      </c>
    </row>
    <row r="53" spans="1:10" ht="25.5" x14ac:dyDescent="0.2">
      <c r="A53" s="57"/>
      <c r="B53" s="58" t="s">
        <v>37</v>
      </c>
      <c r="C53" s="60" t="s">
        <v>25</v>
      </c>
      <c r="D53" s="61">
        <v>1501020</v>
      </c>
      <c r="E53" s="62" t="s">
        <v>204</v>
      </c>
      <c r="F53" s="58" t="s">
        <v>66</v>
      </c>
      <c r="G53" s="63">
        <v>239.87</v>
      </c>
      <c r="H53" s="64"/>
      <c r="I53" s="64"/>
      <c r="J53" s="65">
        <f t="shared" ref="J53:J56" si="18">G53*I53</f>
        <v>0</v>
      </c>
    </row>
    <row r="54" spans="1:10" ht="12.75" x14ac:dyDescent="0.2">
      <c r="A54" s="57"/>
      <c r="B54" s="58" t="s">
        <v>38</v>
      </c>
      <c r="C54" s="60" t="s">
        <v>28</v>
      </c>
      <c r="D54" s="61">
        <v>703110</v>
      </c>
      <c r="E54" s="62" t="s">
        <v>87</v>
      </c>
      <c r="F54" s="58" t="s">
        <v>66</v>
      </c>
      <c r="G54" s="63">
        <v>259.06</v>
      </c>
      <c r="H54" s="64"/>
      <c r="I54" s="64"/>
      <c r="J54" s="65">
        <f t="shared" si="18"/>
        <v>0</v>
      </c>
    </row>
    <row r="55" spans="1:10" ht="12.75" x14ac:dyDescent="0.2">
      <c r="A55" s="57"/>
      <c r="B55" s="58" t="s">
        <v>138</v>
      </c>
      <c r="C55" s="60" t="s">
        <v>28</v>
      </c>
      <c r="D55" s="61">
        <v>704001</v>
      </c>
      <c r="E55" s="62" t="s">
        <v>88</v>
      </c>
      <c r="F55" s="58" t="s">
        <v>71</v>
      </c>
      <c r="G55" s="63">
        <v>21.06</v>
      </c>
      <c r="H55" s="64"/>
      <c r="I55" s="64"/>
      <c r="J55" s="65">
        <f t="shared" si="18"/>
        <v>0</v>
      </c>
    </row>
    <row r="56" spans="1:10" ht="12.75" x14ac:dyDescent="0.2">
      <c r="A56" s="57"/>
      <c r="B56" s="58" t="s">
        <v>160</v>
      </c>
      <c r="C56" s="60" t="s">
        <v>28</v>
      </c>
      <c r="D56" s="61">
        <v>780091</v>
      </c>
      <c r="E56" s="62" t="s">
        <v>89</v>
      </c>
      <c r="F56" s="58" t="s">
        <v>71</v>
      </c>
      <c r="G56" s="63">
        <v>24.44</v>
      </c>
      <c r="H56" s="64"/>
      <c r="I56" s="64"/>
      <c r="J56" s="65">
        <f t="shared" si="18"/>
        <v>0</v>
      </c>
    </row>
    <row r="57" spans="1:10" ht="12.75" x14ac:dyDescent="0.2">
      <c r="A57" s="57"/>
      <c r="B57" s="58" t="s">
        <v>161</v>
      </c>
      <c r="C57" s="60" t="s">
        <v>25</v>
      </c>
      <c r="D57" s="61">
        <v>2201210</v>
      </c>
      <c r="E57" s="62" t="s">
        <v>205</v>
      </c>
      <c r="F57" s="58" t="s">
        <v>71</v>
      </c>
      <c r="G57" s="63">
        <v>66.56</v>
      </c>
      <c r="H57" s="64"/>
      <c r="I57" s="64"/>
      <c r="J57" s="65">
        <f t="shared" ref="J57:J60" si="19">G57*I57</f>
        <v>0</v>
      </c>
    </row>
    <row r="58" spans="1:10" ht="25.5" x14ac:dyDescent="0.2">
      <c r="A58" s="57"/>
      <c r="B58" s="58" t="s">
        <v>162</v>
      </c>
      <c r="C58" s="60" t="s">
        <v>28</v>
      </c>
      <c r="D58" s="61">
        <v>812008</v>
      </c>
      <c r="E58" s="62" t="s">
        <v>91</v>
      </c>
      <c r="F58" s="58" t="s">
        <v>8</v>
      </c>
      <c r="G58" s="63">
        <v>6</v>
      </c>
      <c r="H58" s="64"/>
      <c r="I58" s="64"/>
      <c r="J58" s="65">
        <f t="shared" si="19"/>
        <v>0</v>
      </c>
    </row>
    <row r="59" spans="1:10" ht="12.75" x14ac:dyDescent="0.2">
      <c r="A59" s="57"/>
      <c r="B59" s="58" t="s">
        <v>163</v>
      </c>
      <c r="C59" s="60" t="s">
        <v>28</v>
      </c>
      <c r="D59" s="61">
        <v>812016</v>
      </c>
      <c r="E59" s="62" t="s">
        <v>92</v>
      </c>
      <c r="F59" s="58" t="s">
        <v>71</v>
      </c>
      <c r="G59" s="63">
        <v>42.12</v>
      </c>
      <c r="H59" s="64"/>
      <c r="I59" s="64"/>
      <c r="J59" s="65">
        <f t="shared" si="19"/>
        <v>0</v>
      </c>
    </row>
    <row r="60" spans="1:10" ht="12.75" x14ac:dyDescent="0.2">
      <c r="A60" s="57"/>
      <c r="B60" s="58" t="s">
        <v>164</v>
      </c>
      <c r="C60" s="60" t="s">
        <v>28</v>
      </c>
      <c r="D60" s="61">
        <v>811053</v>
      </c>
      <c r="E60" s="62" t="s">
        <v>90</v>
      </c>
      <c r="F60" s="58" t="s">
        <v>71</v>
      </c>
      <c r="G60" s="63">
        <v>36</v>
      </c>
      <c r="H60" s="64"/>
      <c r="I60" s="64"/>
      <c r="J60" s="65">
        <f t="shared" si="19"/>
        <v>0</v>
      </c>
    </row>
    <row r="61" spans="1:10" ht="12.75" x14ac:dyDescent="0.2">
      <c r="A61" s="57"/>
      <c r="B61" s="58" t="s">
        <v>165</v>
      </c>
      <c r="C61" s="60" t="s">
        <v>28</v>
      </c>
      <c r="D61" s="61">
        <v>1102066</v>
      </c>
      <c r="E61" s="62" t="s">
        <v>99</v>
      </c>
      <c r="F61" s="58" t="s">
        <v>66</v>
      </c>
      <c r="G61" s="63">
        <v>5.6</v>
      </c>
      <c r="H61" s="64"/>
      <c r="I61" s="64"/>
      <c r="J61" s="65">
        <f t="shared" ref="J61:J62" si="20">G61*I61</f>
        <v>0</v>
      </c>
    </row>
    <row r="62" spans="1:10" ht="25.5" x14ac:dyDescent="0.2">
      <c r="A62" s="57"/>
      <c r="B62" s="58" t="s">
        <v>166</v>
      </c>
      <c r="C62" s="60" t="s">
        <v>28</v>
      </c>
      <c r="D62" s="61">
        <v>1102067</v>
      </c>
      <c r="E62" s="62" t="s">
        <v>100</v>
      </c>
      <c r="F62" s="58" t="s">
        <v>66</v>
      </c>
      <c r="G62" s="63">
        <v>5.6</v>
      </c>
      <c r="H62" s="64"/>
      <c r="I62" s="64"/>
      <c r="J62" s="65">
        <f t="shared" si="20"/>
        <v>0</v>
      </c>
    </row>
    <row r="63" spans="1:10" ht="25.5" x14ac:dyDescent="0.2">
      <c r="A63" s="57"/>
      <c r="B63" s="58" t="s">
        <v>174</v>
      </c>
      <c r="C63" s="60" t="s">
        <v>28</v>
      </c>
      <c r="D63" s="61">
        <v>1102026</v>
      </c>
      <c r="E63" s="62" t="s">
        <v>98</v>
      </c>
      <c r="F63" s="58" t="s">
        <v>66</v>
      </c>
      <c r="G63" s="63">
        <v>5.6</v>
      </c>
      <c r="H63" s="64"/>
      <c r="I63" s="64"/>
      <c r="J63" s="65">
        <f t="shared" ref="J63" si="21">G63*I63</f>
        <v>0</v>
      </c>
    </row>
    <row r="64" spans="1:10" ht="12.75" x14ac:dyDescent="0.2">
      <c r="A64" s="53" t="s">
        <v>39</v>
      </c>
      <c r="B64" s="54" t="e">
        <f>J64/$J$107</f>
        <v>#DIV/0!</v>
      </c>
      <c r="C64" s="11"/>
      <c r="D64" s="12"/>
      <c r="E64" s="10" t="s">
        <v>188</v>
      </c>
      <c r="F64" s="10"/>
      <c r="G64" s="67"/>
      <c r="H64" s="56"/>
      <c r="I64" s="56"/>
      <c r="J64" s="10">
        <f>SUM(J65:J68)</f>
        <v>0</v>
      </c>
    </row>
    <row r="65" spans="1:10" ht="12.75" x14ac:dyDescent="0.2">
      <c r="A65" s="57"/>
      <c r="B65" s="58" t="s">
        <v>42</v>
      </c>
      <c r="C65" s="60" t="s">
        <v>28</v>
      </c>
      <c r="D65" s="61">
        <v>401033</v>
      </c>
      <c r="E65" s="62" t="s">
        <v>83</v>
      </c>
      <c r="F65" s="58" t="s">
        <v>66</v>
      </c>
      <c r="G65" s="63">
        <v>29.32</v>
      </c>
      <c r="H65" s="64"/>
      <c r="I65" s="64"/>
      <c r="J65" s="65">
        <f t="shared" ref="J65:J66" si="22">G65*I65</f>
        <v>0</v>
      </c>
    </row>
    <row r="66" spans="1:10" ht="12.75" x14ac:dyDescent="0.2">
      <c r="A66" s="57"/>
      <c r="B66" s="58" t="s">
        <v>43</v>
      </c>
      <c r="C66" s="60" t="s">
        <v>28</v>
      </c>
      <c r="D66" s="61">
        <v>401058</v>
      </c>
      <c r="E66" s="62" t="s">
        <v>84</v>
      </c>
      <c r="F66" s="58" t="s">
        <v>71</v>
      </c>
      <c r="G66" s="66">
        <v>30.75</v>
      </c>
      <c r="H66" s="64"/>
      <c r="I66" s="64"/>
      <c r="J66" s="65">
        <f t="shared" si="22"/>
        <v>0</v>
      </c>
    </row>
    <row r="67" spans="1:10" ht="12.75" x14ac:dyDescent="0.2">
      <c r="A67" s="57"/>
      <c r="B67" s="58" t="s">
        <v>192</v>
      </c>
      <c r="C67" s="60" t="s">
        <v>25</v>
      </c>
      <c r="D67" s="61">
        <v>1401020</v>
      </c>
      <c r="E67" s="62" t="s">
        <v>206</v>
      </c>
      <c r="F67" s="58" t="s">
        <v>67</v>
      </c>
      <c r="G67" s="66">
        <v>0.28000000000000003</v>
      </c>
      <c r="H67" s="64"/>
      <c r="I67" s="64"/>
      <c r="J67" s="65">
        <f t="shared" ref="J67" si="23">G67*I67</f>
        <v>0</v>
      </c>
    </row>
    <row r="68" spans="1:10" ht="25.5" x14ac:dyDescent="0.2">
      <c r="A68" s="57"/>
      <c r="B68" s="58" t="s">
        <v>194</v>
      </c>
      <c r="C68" s="60" t="s">
        <v>27</v>
      </c>
      <c r="D68" s="61">
        <v>98522</v>
      </c>
      <c r="E68" s="62" t="s">
        <v>118</v>
      </c>
      <c r="F68" s="58" t="s">
        <v>71</v>
      </c>
      <c r="G68" s="66">
        <v>7.6</v>
      </c>
      <c r="H68" s="64"/>
      <c r="I68" s="64"/>
      <c r="J68" s="65">
        <f t="shared" ref="J68" si="24">G68*I68</f>
        <v>0</v>
      </c>
    </row>
    <row r="69" spans="1:10" ht="12.75" x14ac:dyDescent="0.2">
      <c r="A69" s="53" t="s">
        <v>45</v>
      </c>
      <c r="B69" s="54" t="e">
        <f>J69/$J$107</f>
        <v>#DIV/0!</v>
      </c>
      <c r="C69" s="11"/>
      <c r="D69" s="12"/>
      <c r="E69" s="10" t="s">
        <v>179</v>
      </c>
      <c r="F69" s="10"/>
      <c r="G69" s="67"/>
      <c r="H69" s="56"/>
      <c r="I69" s="56"/>
      <c r="J69" s="10">
        <f>SUM(J70:J84)</f>
        <v>0</v>
      </c>
    </row>
    <row r="70" spans="1:10" ht="12.75" x14ac:dyDescent="0.2">
      <c r="A70" s="57"/>
      <c r="B70" s="58"/>
      <c r="C70" s="60"/>
      <c r="D70" s="68"/>
      <c r="E70" s="59" t="s">
        <v>193</v>
      </c>
      <c r="F70" s="58"/>
      <c r="G70" s="63"/>
      <c r="H70" s="64"/>
      <c r="I70" s="64"/>
      <c r="J70" s="65"/>
    </row>
    <row r="71" spans="1:10" ht="12.75" x14ac:dyDescent="0.2">
      <c r="A71" s="57"/>
      <c r="B71" s="58" t="s">
        <v>46</v>
      </c>
      <c r="C71" s="60" t="s">
        <v>28</v>
      </c>
      <c r="D71" s="61">
        <v>1301004</v>
      </c>
      <c r="E71" s="62" t="s">
        <v>104</v>
      </c>
      <c r="F71" s="58" t="s">
        <v>66</v>
      </c>
      <c r="G71" s="66">
        <v>156.16</v>
      </c>
      <c r="H71" s="64"/>
      <c r="I71" s="64"/>
      <c r="J71" s="65">
        <f t="shared" ref="J71:J74" si="25">G71*I71</f>
        <v>0</v>
      </c>
    </row>
    <row r="72" spans="1:10" ht="12.75" x14ac:dyDescent="0.2">
      <c r="A72" s="57"/>
      <c r="B72" s="58" t="s">
        <v>47</v>
      </c>
      <c r="C72" s="60" t="s">
        <v>28</v>
      </c>
      <c r="D72" s="61">
        <v>1301006</v>
      </c>
      <c r="E72" s="62" t="s">
        <v>70</v>
      </c>
      <c r="F72" s="58" t="s">
        <v>66</v>
      </c>
      <c r="G72" s="66">
        <v>156.16</v>
      </c>
      <c r="H72" s="64"/>
      <c r="I72" s="64"/>
      <c r="J72" s="65">
        <f t="shared" ref="J72" si="26">G72*I72</f>
        <v>0</v>
      </c>
    </row>
    <row r="73" spans="1:10" ht="12.75" x14ac:dyDescent="0.2">
      <c r="A73" s="57"/>
      <c r="B73" s="58" t="s">
        <v>48</v>
      </c>
      <c r="C73" s="60" t="s">
        <v>28</v>
      </c>
      <c r="D73" s="61">
        <v>1301017</v>
      </c>
      <c r="E73" s="62" t="s">
        <v>105</v>
      </c>
      <c r="F73" s="58" t="s">
        <v>66</v>
      </c>
      <c r="G73" s="66">
        <v>32.31</v>
      </c>
      <c r="H73" s="64"/>
      <c r="I73" s="64"/>
      <c r="J73" s="65">
        <f t="shared" si="25"/>
        <v>0</v>
      </c>
    </row>
    <row r="74" spans="1:10" ht="38.25" x14ac:dyDescent="0.2">
      <c r="A74" s="57"/>
      <c r="B74" s="58" t="s">
        <v>139</v>
      </c>
      <c r="C74" s="60" t="s">
        <v>25</v>
      </c>
      <c r="D74" s="61">
        <v>1807020</v>
      </c>
      <c r="E74" s="62" t="s">
        <v>207</v>
      </c>
      <c r="F74" s="58" t="s">
        <v>66</v>
      </c>
      <c r="G74" s="66">
        <v>32.31</v>
      </c>
      <c r="H74" s="64"/>
      <c r="I74" s="64"/>
      <c r="J74" s="65">
        <f t="shared" si="25"/>
        <v>0</v>
      </c>
    </row>
    <row r="75" spans="1:10" ht="12.75" x14ac:dyDescent="0.2">
      <c r="A75" s="57"/>
      <c r="B75" s="58" t="s">
        <v>140</v>
      </c>
      <c r="C75" s="60" t="s">
        <v>28</v>
      </c>
      <c r="D75" s="61">
        <v>1302005</v>
      </c>
      <c r="E75" s="62" t="s">
        <v>106</v>
      </c>
      <c r="F75" s="58" t="s">
        <v>66</v>
      </c>
      <c r="G75" s="66">
        <v>156.16</v>
      </c>
      <c r="H75" s="64"/>
      <c r="I75" s="64"/>
      <c r="J75" s="65">
        <f t="shared" ref="J75" si="27">G75*I75</f>
        <v>0</v>
      </c>
    </row>
    <row r="76" spans="1:10" ht="12.75" x14ac:dyDescent="0.2">
      <c r="A76" s="57"/>
      <c r="B76" s="58" t="s">
        <v>141</v>
      </c>
      <c r="C76" s="60" t="s">
        <v>25</v>
      </c>
      <c r="D76" s="61">
        <v>1902250</v>
      </c>
      <c r="E76" s="62" t="s">
        <v>208</v>
      </c>
      <c r="F76" s="58" t="s">
        <v>71</v>
      </c>
      <c r="G76" s="66">
        <v>38.28</v>
      </c>
      <c r="H76" s="64"/>
      <c r="I76" s="64"/>
      <c r="J76" s="65">
        <f t="shared" ref="J76" si="28">G76*I76</f>
        <v>0</v>
      </c>
    </row>
    <row r="77" spans="1:10" ht="25.5" x14ac:dyDescent="0.2">
      <c r="A77" s="57"/>
      <c r="B77" s="58" t="s">
        <v>144</v>
      </c>
      <c r="C77" s="60" t="s">
        <v>25</v>
      </c>
      <c r="D77" s="61">
        <v>1902020</v>
      </c>
      <c r="E77" s="62" t="s">
        <v>209</v>
      </c>
      <c r="F77" s="58" t="s">
        <v>66</v>
      </c>
      <c r="G77" s="66">
        <v>11.35</v>
      </c>
      <c r="H77" s="64"/>
      <c r="I77" s="64"/>
      <c r="J77" s="65">
        <f t="shared" ref="J77" si="29">G77*I77</f>
        <v>0</v>
      </c>
    </row>
    <row r="78" spans="1:10" ht="25.5" x14ac:dyDescent="0.2">
      <c r="A78" s="57"/>
      <c r="B78" s="58" t="s">
        <v>145</v>
      </c>
      <c r="C78" s="60" t="s">
        <v>25</v>
      </c>
      <c r="D78" s="61">
        <v>1901064</v>
      </c>
      <c r="E78" s="62" t="s">
        <v>210</v>
      </c>
      <c r="F78" s="58" t="s">
        <v>71</v>
      </c>
      <c r="G78" s="66">
        <v>26.22</v>
      </c>
      <c r="H78" s="64"/>
      <c r="I78" s="64"/>
      <c r="J78" s="65">
        <f t="shared" ref="J78" si="30">G78*I78</f>
        <v>0</v>
      </c>
    </row>
    <row r="79" spans="1:10" ht="12.75" x14ac:dyDescent="0.2">
      <c r="A79" s="57"/>
      <c r="B79" s="58" t="s">
        <v>146</v>
      </c>
      <c r="C79" s="60" t="s">
        <v>28</v>
      </c>
      <c r="D79" s="61">
        <v>1304001</v>
      </c>
      <c r="E79" s="62" t="s">
        <v>107</v>
      </c>
      <c r="F79" s="58" t="s">
        <v>71</v>
      </c>
      <c r="G79" s="66">
        <v>4.68</v>
      </c>
      <c r="H79" s="64"/>
      <c r="I79" s="64"/>
      <c r="J79" s="65">
        <f t="shared" ref="J79" si="31">G79*I79</f>
        <v>0</v>
      </c>
    </row>
    <row r="80" spans="1:10" ht="25.5" x14ac:dyDescent="0.2">
      <c r="A80" s="57"/>
      <c r="B80" s="58" t="s">
        <v>147</v>
      </c>
      <c r="C80" s="60" t="s">
        <v>25</v>
      </c>
      <c r="D80" s="61">
        <v>1705100</v>
      </c>
      <c r="E80" s="62" t="s">
        <v>211</v>
      </c>
      <c r="F80" s="58" t="s">
        <v>67</v>
      </c>
      <c r="G80" s="66">
        <v>4</v>
      </c>
      <c r="H80" s="64"/>
      <c r="I80" s="64"/>
      <c r="J80" s="65">
        <f t="shared" ref="J80" si="32">G80*I80</f>
        <v>0</v>
      </c>
    </row>
    <row r="81" spans="1:10" ht="12.75" x14ac:dyDescent="0.2">
      <c r="A81" s="57"/>
      <c r="B81" s="70"/>
      <c r="C81" s="60"/>
      <c r="D81" s="61"/>
      <c r="E81" s="59" t="s">
        <v>51</v>
      </c>
      <c r="F81" s="58"/>
      <c r="G81" s="63"/>
      <c r="H81" s="64"/>
      <c r="I81" s="64"/>
      <c r="J81" s="65"/>
    </row>
    <row r="82" spans="1:10" ht="12.75" x14ac:dyDescent="0.2">
      <c r="A82" s="57"/>
      <c r="B82" s="58" t="s">
        <v>167</v>
      </c>
      <c r="C82" s="60" t="s">
        <v>28</v>
      </c>
      <c r="D82" s="61">
        <v>1202002</v>
      </c>
      <c r="E82" s="62" t="s">
        <v>101</v>
      </c>
      <c r="F82" s="58" t="s">
        <v>66</v>
      </c>
      <c r="G82" s="63">
        <v>62.01</v>
      </c>
      <c r="H82" s="64"/>
      <c r="I82" s="64"/>
      <c r="J82" s="65">
        <f t="shared" ref="J82:J83" si="33">G82*I82</f>
        <v>0</v>
      </c>
    </row>
    <row r="83" spans="1:10" ht="12.75" x14ac:dyDescent="0.2">
      <c r="A83" s="57"/>
      <c r="B83" s="58" t="s">
        <v>168</v>
      </c>
      <c r="C83" s="60" t="s">
        <v>28</v>
      </c>
      <c r="D83" s="61">
        <v>1202006</v>
      </c>
      <c r="E83" s="62" t="s">
        <v>102</v>
      </c>
      <c r="F83" s="58" t="s">
        <v>66</v>
      </c>
      <c r="G83" s="66">
        <v>62.01</v>
      </c>
      <c r="H83" s="64"/>
      <c r="I83" s="64"/>
      <c r="J83" s="65">
        <f t="shared" si="33"/>
        <v>0</v>
      </c>
    </row>
    <row r="84" spans="1:10" ht="12.75" x14ac:dyDescent="0.2">
      <c r="A84" s="57"/>
      <c r="B84" s="58" t="s">
        <v>195</v>
      </c>
      <c r="C84" s="60" t="s">
        <v>28</v>
      </c>
      <c r="D84" s="61">
        <v>1204050</v>
      </c>
      <c r="E84" s="62" t="s">
        <v>103</v>
      </c>
      <c r="F84" s="58" t="s">
        <v>66</v>
      </c>
      <c r="G84" s="66">
        <v>62.01</v>
      </c>
      <c r="H84" s="64"/>
      <c r="I84" s="64"/>
      <c r="J84" s="65">
        <f t="shared" ref="J84" si="34">G84*I84</f>
        <v>0</v>
      </c>
    </row>
    <row r="85" spans="1:10" ht="12.75" x14ac:dyDescent="0.2">
      <c r="A85" s="53" t="s">
        <v>49</v>
      </c>
      <c r="B85" s="54" t="e">
        <f>J85/$J$107</f>
        <v>#DIV/0!</v>
      </c>
      <c r="C85" s="11"/>
      <c r="D85" s="12"/>
      <c r="E85" s="10" t="s">
        <v>53</v>
      </c>
      <c r="F85" s="10"/>
      <c r="G85" s="67"/>
      <c r="H85" s="56"/>
      <c r="I85" s="56"/>
      <c r="J85" s="10">
        <f>SUM(J86:J88)</f>
        <v>0</v>
      </c>
    </row>
    <row r="86" spans="1:10" ht="12.75" x14ac:dyDescent="0.2">
      <c r="A86" s="57"/>
      <c r="B86" s="58" t="s">
        <v>132</v>
      </c>
      <c r="C86" s="60" t="s">
        <v>25</v>
      </c>
      <c r="D86" s="71">
        <v>3301050</v>
      </c>
      <c r="E86" s="62" t="s">
        <v>212</v>
      </c>
      <c r="F86" s="58" t="s">
        <v>66</v>
      </c>
      <c r="G86" s="66">
        <v>116.62</v>
      </c>
      <c r="H86" s="64"/>
      <c r="I86" s="64"/>
      <c r="J86" s="65">
        <f t="shared" ref="J86" si="35">G86*I86</f>
        <v>0</v>
      </c>
    </row>
    <row r="87" spans="1:10" ht="12.75" x14ac:dyDescent="0.2">
      <c r="A87" s="57"/>
      <c r="B87" s="58" t="s">
        <v>133</v>
      </c>
      <c r="C87" s="60" t="s">
        <v>25</v>
      </c>
      <c r="D87" s="61">
        <v>3303750</v>
      </c>
      <c r="E87" s="62" t="s">
        <v>213</v>
      </c>
      <c r="F87" s="58" t="s">
        <v>66</v>
      </c>
      <c r="G87" s="66">
        <v>116.62</v>
      </c>
      <c r="H87" s="64"/>
      <c r="I87" s="64"/>
      <c r="J87" s="65">
        <f t="shared" ref="J87" si="36">G87*I87</f>
        <v>0</v>
      </c>
    </row>
    <row r="88" spans="1:10" ht="12.75" x14ac:dyDescent="0.2">
      <c r="A88" s="57"/>
      <c r="B88" s="58" t="s">
        <v>134</v>
      </c>
      <c r="C88" s="69" t="s">
        <v>28</v>
      </c>
      <c r="D88" s="61">
        <v>1503064</v>
      </c>
      <c r="E88" s="62" t="s">
        <v>108</v>
      </c>
      <c r="F88" s="58" t="s">
        <v>71</v>
      </c>
      <c r="G88" s="66">
        <v>42.12</v>
      </c>
      <c r="H88" s="64"/>
      <c r="I88" s="64"/>
      <c r="J88" s="65">
        <f t="shared" ref="J88" si="37">G88*I88</f>
        <v>0</v>
      </c>
    </row>
    <row r="89" spans="1:10" ht="12.75" x14ac:dyDescent="0.2">
      <c r="A89" s="53" t="s">
        <v>50</v>
      </c>
      <c r="B89" s="54" t="e">
        <f>J89/$J$107</f>
        <v>#DIV/0!</v>
      </c>
      <c r="C89" s="11"/>
      <c r="D89" s="12"/>
      <c r="E89" s="10" t="s">
        <v>7</v>
      </c>
      <c r="F89" s="10"/>
      <c r="G89" s="67"/>
      <c r="H89" s="56"/>
      <c r="I89" s="56"/>
      <c r="J89" s="10">
        <f>SUM(J90:J96)</f>
        <v>0</v>
      </c>
    </row>
    <row r="90" spans="1:10" ht="12.75" x14ac:dyDescent="0.2">
      <c r="A90" s="57"/>
      <c r="B90" s="58" t="s">
        <v>143</v>
      </c>
      <c r="C90" s="60" t="s">
        <v>28</v>
      </c>
      <c r="D90" s="61">
        <v>904091</v>
      </c>
      <c r="E90" s="62" t="s">
        <v>93</v>
      </c>
      <c r="F90" s="58" t="s">
        <v>8</v>
      </c>
      <c r="G90" s="66">
        <v>1</v>
      </c>
      <c r="H90" s="64"/>
      <c r="I90" s="64"/>
      <c r="J90" s="65">
        <f t="shared" ref="J90" si="38">G90*I90</f>
        <v>0</v>
      </c>
    </row>
    <row r="91" spans="1:10" ht="12.75" x14ac:dyDescent="0.2">
      <c r="A91" s="57"/>
      <c r="B91" s="58" t="s">
        <v>148</v>
      </c>
      <c r="C91" s="60" t="s">
        <v>28</v>
      </c>
      <c r="D91" s="61">
        <v>908060</v>
      </c>
      <c r="E91" s="62" t="s">
        <v>95</v>
      </c>
      <c r="F91" s="58" t="s">
        <v>8</v>
      </c>
      <c r="G91" s="66">
        <v>1</v>
      </c>
      <c r="H91" s="64"/>
      <c r="I91" s="64"/>
      <c r="J91" s="65">
        <f t="shared" ref="J91" si="39">G91*I91</f>
        <v>0</v>
      </c>
    </row>
    <row r="92" spans="1:10" ht="12.75" x14ac:dyDescent="0.2">
      <c r="A92" s="57"/>
      <c r="B92" s="58" t="s">
        <v>149</v>
      </c>
      <c r="C92" s="60" t="s">
        <v>28</v>
      </c>
      <c r="D92" s="61">
        <v>903046</v>
      </c>
      <c r="E92" s="62" t="s">
        <v>94</v>
      </c>
      <c r="F92" s="58" t="s">
        <v>71</v>
      </c>
      <c r="G92" s="66">
        <v>15</v>
      </c>
      <c r="H92" s="64"/>
      <c r="I92" s="64"/>
      <c r="J92" s="65">
        <f t="shared" ref="J92:J93" si="40">G92*I92</f>
        <v>0</v>
      </c>
    </row>
    <row r="93" spans="1:10" ht="12.75" x14ac:dyDescent="0.2">
      <c r="A93" s="57"/>
      <c r="B93" s="58" t="s">
        <v>150</v>
      </c>
      <c r="C93" s="60" t="s">
        <v>28</v>
      </c>
      <c r="D93" s="61">
        <v>907004</v>
      </c>
      <c r="E93" s="62" t="s">
        <v>181</v>
      </c>
      <c r="F93" s="58" t="s">
        <v>71</v>
      </c>
      <c r="G93" s="66">
        <v>90</v>
      </c>
      <c r="H93" s="64"/>
      <c r="I93" s="64"/>
      <c r="J93" s="65">
        <f t="shared" si="40"/>
        <v>0</v>
      </c>
    </row>
    <row r="94" spans="1:10" ht="12.75" x14ac:dyDescent="0.2">
      <c r="A94" s="57"/>
      <c r="B94" s="58" t="s">
        <v>169</v>
      </c>
      <c r="C94" s="60" t="s">
        <v>28</v>
      </c>
      <c r="D94" s="61">
        <v>910011</v>
      </c>
      <c r="E94" s="62" t="s">
        <v>96</v>
      </c>
      <c r="F94" s="58" t="s">
        <v>8</v>
      </c>
      <c r="G94" s="66">
        <v>10</v>
      </c>
      <c r="H94" s="64"/>
      <c r="I94" s="64"/>
      <c r="J94" s="65">
        <f t="shared" ref="J94" si="41">G94*I94</f>
        <v>0</v>
      </c>
    </row>
    <row r="95" spans="1:10" ht="25.5" x14ac:dyDescent="0.2">
      <c r="A95" s="57"/>
      <c r="B95" s="58" t="s">
        <v>182</v>
      </c>
      <c r="C95" s="60" t="s">
        <v>25</v>
      </c>
      <c r="D95" s="61">
        <v>4114390</v>
      </c>
      <c r="E95" s="62" t="s">
        <v>214</v>
      </c>
      <c r="F95" s="58" t="s">
        <v>8</v>
      </c>
      <c r="G95" s="66">
        <v>10</v>
      </c>
      <c r="H95" s="64"/>
      <c r="I95" s="64"/>
      <c r="J95" s="65">
        <f t="shared" ref="J95" si="42">G95*I95</f>
        <v>0</v>
      </c>
    </row>
    <row r="96" spans="1:10" ht="25.5" x14ac:dyDescent="0.2">
      <c r="A96" s="57"/>
      <c r="B96" s="58" t="s">
        <v>183</v>
      </c>
      <c r="C96" s="69" t="s">
        <v>28</v>
      </c>
      <c r="D96" s="61">
        <v>985089</v>
      </c>
      <c r="E96" s="62" t="s">
        <v>97</v>
      </c>
      <c r="F96" s="58" t="s">
        <v>8</v>
      </c>
      <c r="G96" s="66">
        <v>20</v>
      </c>
      <c r="H96" s="64"/>
      <c r="I96" s="64"/>
      <c r="J96" s="65">
        <f t="shared" ref="J96" si="43">G96*I96</f>
        <v>0</v>
      </c>
    </row>
    <row r="97" spans="1:10" ht="12.75" x14ac:dyDescent="0.2">
      <c r="A97" s="53" t="s">
        <v>52</v>
      </c>
      <c r="B97" s="54" t="e">
        <f>J97/$J$107</f>
        <v>#DIV/0!</v>
      </c>
      <c r="C97" s="11"/>
      <c r="D97" s="12"/>
      <c r="E97" s="10" t="s">
        <v>54</v>
      </c>
      <c r="F97" s="10"/>
      <c r="G97" s="67"/>
      <c r="H97" s="56"/>
      <c r="I97" s="56"/>
      <c r="J97" s="10">
        <f>SUM(J98:J106)</f>
        <v>0</v>
      </c>
    </row>
    <row r="98" spans="1:10" ht="12.75" x14ac:dyDescent="0.2">
      <c r="A98" s="57"/>
      <c r="B98" s="60" t="s">
        <v>135</v>
      </c>
      <c r="C98" s="69" t="s">
        <v>28</v>
      </c>
      <c r="D98" s="71">
        <v>603082</v>
      </c>
      <c r="E98" s="62" t="s">
        <v>86</v>
      </c>
      <c r="F98" s="58" t="s">
        <v>71</v>
      </c>
      <c r="G98" s="66">
        <v>30.75</v>
      </c>
      <c r="H98" s="64"/>
      <c r="I98" s="64"/>
      <c r="J98" s="65">
        <f t="shared" ref="J98" si="44">G98*I98</f>
        <v>0</v>
      </c>
    </row>
    <row r="99" spans="1:10" ht="25.5" x14ac:dyDescent="0.2">
      <c r="A99" s="57"/>
      <c r="B99" s="60" t="s">
        <v>136</v>
      </c>
      <c r="C99" s="69" t="s">
        <v>28</v>
      </c>
      <c r="D99" s="71">
        <v>603062</v>
      </c>
      <c r="E99" s="62" t="s">
        <v>85</v>
      </c>
      <c r="F99" s="58" t="s">
        <v>71</v>
      </c>
      <c r="G99" s="66">
        <v>4.2</v>
      </c>
      <c r="H99" s="64"/>
      <c r="I99" s="64"/>
      <c r="J99" s="65">
        <f t="shared" ref="J99" si="45">G99*I99</f>
        <v>0</v>
      </c>
    </row>
    <row r="100" spans="1:10" ht="25.5" x14ac:dyDescent="0.2">
      <c r="A100" s="57"/>
      <c r="B100" s="60" t="s">
        <v>151</v>
      </c>
      <c r="C100" s="107" t="s">
        <v>25</v>
      </c>
      <c r="D100" s="110">
        <v>3401020</v>
      </c>
      <c r="E100" s="62" t="s">
        <v>215</v>
      </c>
      <c r="F100" s="58" t="s">
        <v>66</v>
      </c>
      <c r="G100" s="66">
        <v>24.54</v>
      </c>
      <c r="H100" s="64"/>
      <c r="I100" s="64"/>
      <c r="J100" s="65">
        <f t="shared" ref="J100" si="46">G100*I100</f>
        <v>0</v>
      </c>
    </row>
    <row r="101" spans="1:10" ht="12.75" x14ac:dyDescent="0.2">
      <c r="A101" s="57"/>
      <c r="B101" s="60" t="s">
        <v>152</v>
      </c>
      <c r="C101" s="69" t="s">
        <v>28</v>
      </c>
      <c r="D101" s="71">
        <v>1603002</v>
      </c>
      <c r="E101" s="62" t="s">
        <v>109</v>
      </c>
      <c r="F101" s="58" t="s">
        <v>66</v>
      </c>
      <c r="G101" s="66">
        <v>24.54</v>
      </c>
      <c r="H101" s="64"/>
      <c r="I101" s="64"/>
      <c r="J101" s="65">
        <f t="shared" ref="J101:J105" si="47">G101*I101</f>
        <v>0</v>
      </c>
    </row>
    <row r="102" spans="1:10" ht="12.75" x14ac:dyDescent="0.2">
      <c r="A102" s="57"/>
      <c r="B102" s="60"/>
      <c r="C102" s="1"/>
      <c r="E102" s="59" t="s">
        <v>156</v>
      </c>
      <c r="F102" s="58"/>
      <c r="G102" s="66"/>
      <c r="H102" s="64"/>
      <c r="I102" s="64"/>
      <c r="J102" s="65"/>
    </row>
    <row r="103" spans="1:10" ht="12.75" x14ac:dyDescent="0.2">
      <c r="A103" s="57"/>
      <c r="B103" s="60" t="s">
        <v>137</v>
      </c>
      <c r="C103" s="60" t="s">
        <v>27</v>
      </c>
      <c r="D103" s="110">
        <v>99803</v>
      </c>
      <c r="E103" s="62" t="s">
        <v>115</v>
      </c>
      <c r="F103" s="58" t="s">
        <v>66</v>
      </c>
      <c r="G103" s="66">
        <v>188.47</v>
      </c>
      <c r="H103" s="64"/>
      <c r="I103" s="64"/>
      <c r="J103" s="65">
        <f t="shared" si="47"/>
        <v>0</v>
      </c>
    </row>
    <row r="104" spans="1:10" ht="25.5" x14ac:dyDescent="0.2">
      <c r="A104" s="57"/>
      <c r="B104" s="60" t="s">
        <v>170</v>
      </c>
      <c r="C104" s="60" t="s">
        <v>27</v>
      </c>
      <c r="D104" s="110">
        <v>99806</v>
      </c>
      <c r="E104" s="62" t="s">
        <v>116</v>
      </c>
      <c r="F104" s="58" t="s">
        <v>66</v>
      </c>
      <c r="G104" s="66">
        <v>62.01</v>
      </c>
      <c r="H104" s="64"/>
      <c r="I104" s="64"/>
      <c r="J104" s="65">
        <f t="shared" ref="J104" si="48">G104*I104</f>
        <v>0</v>
      </c>
    </row>
    <row r="105" spans="1:10" ht="25.5" x14ac:dyDescent="0.2">
      <c r="A105" s="57"/>
      <c r="B105" s="60" t="s">
        <v>180</v>
      </c>
      <c r="C105" s="60" t="s">
        <v>27</v>
      </c>
      <c r="D105" s="110">
        <v>99813</v>
      </c>
      <c r="E105" s="62" t="s">
        <v>117</v>
      </c>
      <c r="F105" s="58" t="s">
        <v>66</v>
      </c>
      <c r="G105" s="66">
        <v>20.58</v>
      </c>
      <c r="H105" s="64"/>
      <c r="I105" s="64"/>
      <c r="J105" s="65">
        <f t="shared" si="47"/>
        <v>0</v>
      </c>
    </row>
    <row r="106" spans="1:10" ht="12.75" x14ac:dyDescent="0.2">
      <c r="A106" s="57"/>
      <c r="B106" s="60" t="s">
        <v>196</v>
      </c>
      <c r="C106" s="60" t="s">
        <v>28</v>
      </c>
      <c r="D106" s="61">
        <v>1680097</v>
      </c>
      <c r="E106" s="62" t="s">
        <v>113</v>
      </c>
      <c r="F106" s="58" t="s">
        <v>8</v>
      </c>
      <c r="G106" s="66">
        <v>3</v>
      </c>
      <c r="H106" s="64"/>
      <c r="I106" s="64"/>
      <c r="J106" s="65">
        <f>G106*I106</f>
        <v>0</v>
      </c>
    </row>
    <row r="107" spans="1:10" ht="12.75" x14ac:dyDescent="0.2">
      <c r="A107" s="53"/>
      <c r="B107" s="54"/>
      <c r="C107" s="10"/>
      <c r="D107" s="10"/>
      <c r="E107" s="55" t="s">
        <v>6</v>
      </c>
      <c r="F107" s="10"/>
      <c r="G107" s="67"/>
      <c r="H107" s="56"/>
      <c r="I107" s="56"/>
      <c r="J107" s="10">
        <f>SUM(J12:J106)/2</f>
        <v>0</v>
      </c>
    </row>
  </sheetData>
  <sheetProtection selectLockedCells="1" selectUnlockedCells="1"/>
  <phoneticPr fontId="12" type="noConversion"/>
  <dataValidations count="1">
    <dataValidation type="list" operator="equal" allowBlank="1" sqref="C81 C96 C88 C98:C101" xr:uid="{00000000-0002-0000-0100-000000000000}">
      <formula1>#N/A</formula1>
      <formula2>0</formula2>
    </dataValidation>
  </dataValidations>
  <printOptions horizontalCentered="1"/>
  <pageMargins left="0.39370078740157483" right="0.39370078740157483" top="1.1811023622047245" bottom="0.78740157480314965" header="0.51181102362204722" footer="0.51181102362204722"/>
  <pageSetup paperSize="9" scale="52" orientation="portrait" useFirstPageNumber="1" horizontalDpi="300" verticalDpi="300" r:id="rId1"/>
  <headerFooter alignWithMargins="0"/>
  <rowBreaks count="1" manualBreakCount="1">
    <brk id="87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33"/>
  <sheetViews>
    <sheetView zoomScale="80" zoomScaleNormal="80" zoomScaleSheetLayoutView="80" workbookViewId="0"/>
  </sheetViews>
  <sheetFormatPr defaultColWidth="11.42578125" defaultRowHeight="15" x14ac:dyDescent="0.2"/>
  <cols>
    <col min="1" max="1" width="6.5703125" customWidth="1"/>
    <col min="2" max="2" width="8.140625" customWidth="1"/>
    <col min="3" max="3" width="9.7109375" style="72" customWidth="1"/>
    <col min="4" max="4" width="45.42578125" customWidth="1"/>
    <col min="5" max="7" width="2.7109375" customWidth="1"/>
    <col min="8" max="8" width="3.7109375" customWidth="1"/>
    <col min="9" max="11" width="2.7109375" customWidth="1"/>
    <col min="12" max="12" width="3.5703125" customWidth="1"/>
    <col min="13" max="15" width="2.7109375" customWidth="1"/>
    <col min="16" max="16" width="3.7109375" customWidth="1"/>
    <col min="17" max="24" width="2.7109375" customWidth="1"/>
    <col min="25" max="25" width="15.28515625" customWidth="1"/>
    <col min="26" max="26" width="19.7109375" customWidth="1"/>
  </cols>
  <sheetData>
    <row r="1" spans="1:25" s="17" customFormat="1" ht="18.399999999999999" customHeight="1" x14ac:dyDescent="0.2">
      <c r="A1" s="2"/>
      <c r="B1" s="3"/>
      <c r="C1" s="19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5"/>
    </row>
    <row r="2" spans="1:25" s="17" customFormat="1" ht="18.399999999999999" customHeight="1" x14ac:dyDescent="0.2">
      <c r="A2" s="2"/>
      <c r="B2" s="3"/>
      <c r="C2" s="19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3"/>
    </row>
    <row r="3" spans="1:25" s="17" customFormat="1" ht="18.399999999999999" customHeight="1" x14ac:dyDescent="0.2">
      <c r="A3" s="2"/>
      <c r="B3" s="3"/>
      <c r="C3" s="19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11"/>
    </row>
    <row r="4" spans="1:25" s="17" customFormat="1" ht="18.399999999999999" customHeight="1" x14ac:dyDescent="0.2">
      <c r="A4" s="2"/>
      <c r="B4" s="3"/>
      <c r="C4" s="19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74"/>
    </row>
    <row r="5" spans="1:25" s="17" customFormat="1" ht="18.399999999999999" customHeight="1" x14ac:dyDescent="0.2">
      <c r="A5"/>
      <c r="B5" s="75"/>
      <c r="C5" s="75"/>
      <c r="D5" s="73"/>
      <c r="E5" s="76"/>
      <c r="F5" s="73"/>
      <c r="G5" s="73"/>
      <c r="H5" s="73"/>
      <c r="I5" s="73"/>
      <c r="J5" s="73"/>
      <c r="K5" s="73"/>
      <c r="L5" s="73"/>
      <c r="M5" s="73"/>
      <c r="N5" s="112"/>
      <c r="O5" s="112" t="s">
        <v>176</v>
      </c>
      <c r="P5" s="112"/>
      <c r="Q5" s="73"/>
      <c r="R5" s="73"/>
      <c r="S5" s="112"/>
      <c r="T5" s="73"/>
      <c r="U5" s="73"/>
      <c r="V5" s="73"/>
      <c r="W5" s="73"/>
      <c r="X5" s="73"/>
      <c r="Y5" s="77"/>
    </row>
    <row r="6" spans="1:25" ht="18.399999999999999" customHeight="1" x14ac:dyDescent="0.2">
      <c r="A6" s="124" t="s">
        <v>0</v>
      </c>
      <c r="B6" s="124"/>
      <c r="C6" s="78" t="str">
        <f>'Planilha Modelo'!E6</f>
        <v>Construção de Pátio Coberto da EMEIF Rosiris Stopa</v>
      </c>
      <c r="D6" s="78"/>
      <c r="E6" s="78"/>
      <c r="F6" s="78"/>
      <c r="G6" s="79"/>
      <c r="H6" s="79"/>
      <c r="I6" s="79"/>
      <c r="J6" s="79"/>
      <c r="K6" s="79"/>
      <c r="L6" s="79"/>
      <c r="M6" s="79"/>
      <c r="N6" s="79"/>
      <c r="O6" s="79"/>
      <c r="P6" s="80"/>
      <c r="Q6" s="80"/>
      <c r="R6" s="80"/>
      <c r="S6" s="80"/>
      <c r="T6" s="80"/>
      <c r="U6" s="80"/>
      <c r="V6" s="80"/>
      <c r="W6" s="80"/>
      <c r="X6" s="80"/>
      <c r="Y6" s="81">
        <f>Y30</f>
        <v>0</v>
      </c>
    </row>
    <row r="7" spans="1:25" ht="18.399999999999999" customHeight="1" x14ac:dyDescent="0.2">
      <c r="A7" s="125" t="s">
        <v>1</v>
      </c>
      <c r="B7" s="125"/>
      <c r="C7" s="34" t="str">
        <f>'Planilha Modelo'!E7</f>
        <v>Rua Anna Mathias Vairo, 75 – Campos de Atibaia</v>
      </c>
      <c r="D7" s="82"/>
      <c r="E7" s="82"/>
      <c r="F7" s="82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37"/>
    </row>
    <row r="8" spans="1:25" ht="18.399999999999999" customHeight="1" x14ac:dyDescent="0.2">
      <c r="A8" s="126"/>
      <c r="B8" s="126"/>
      <c r="C8" s="83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5"/>
      <c r="Q8" s="85"/>
      <c r="R8" s="85"/>
      <c r="S8" s="85"/>
      <c r="T8" s="85"/>
      <c r="U8" s="85"/>
      <c r="V8" s="85"/>
      <c r="W8" s="85"/>
      <c r="X8" s="85"/>
      <c r="Y8" s="42"/>
    </row>
    <row r="9" spans="1:25" ht="7.15" customHeight="1" x14ac:dyDescent="0.25">
      <c r="B9" s="15"/>
      <c r="C9" s="15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7"/>
    </row>
    <row r="10" spans="1:25" s="17" customFormat="1" ht="39" thickBot="1" x14ac:dyDescent="0.25">
      <c r="A10" s="8" t="s">
        <v>2</v>
      </c>
      <c r="B10" s="9" t="s">
        <v>55</v>
      </c>
      <c r="C10" s="127" t="s">
        <v>56</v>
      </c>
      <c r="D10" s="127"/>
      <c r="E10" s="128" t="s">
        <v>57</v>
      </c>
      <c r="F10" s="128"/>
      <c r="G10" s="128"/>
      <c r="H10" s="128"/>
      <c r="I10" s="128" t="s">
        <v>58</v>
      </c>
      <c r="J10" s="128"/>
      <c r="K10" s="128"/>
      <c r="L10" s="128"/>
      <c r="M10" s="128" t="s">
        <v>59</v>
      </c>
      <c r="N10" s="128"/>
      <c r="O10" s="128"/>
      <c r="P10" s="128"/>
      <c r="Q10" s="128" t="s">
        <v>60</v>
      </c>
      <c r="R10" s="128"/>
      <c r="S10" s="128"/>
      <c r="T10" s="128"/>
      <c r="U10" s="128" t="s">
        <v>153</v>
      </c>
      <c r="V10" s="128"/>
      <c r="W10" s="128"/>
      <c r="X10" s="128"/>
      <c r="Y10" s="88" t="s">
        <v>61</v>
      </c>
    </row>
    <row r="11" spans="1:25" ht="7.15" customHeight="1" thickTop="1" x14ac:dyDescent="0.25">
      <c r="B11" s="15"/>
      <c r="C11" s="15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7"/>
    </row>
    <row r="12" spans="1:25" ht="14.65" customHeight="1" x14ac:dyDescent="0.2">
      <c r="A12" s="89"/>
      <c r="B12" s="90"/>
      <c r="C12" s="91"/>
      <c r="D12" s="91"/>
      <c r="E12" s="116"/>
      <c r="F12" s="116"/>
      <c r="G12" s="116"/>
      <c r="H12" s="116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92"/>
    </row>
    <row r="13" spans="1:25" s="96" customFormat="1" ht="14.65" customHeight="1" x14ac:dyDescent="0.2">
      <c r="A13" s="93" t="s">
        <v>21</v>
      </c>
      <c r="B13" s="94" t="e">
        <f>'Planilha Modelo'!B12</f>
        <v>#DIV/0!</v>
      </c>
      <c r="C13" s="119" t="str">
        <f>'Planilha Modelo'!E12</f>
        <v>SERVIÇOS PRELIMINARES</v>
      </c>
      <c r="D13" s="119"/>
      <c r="E13" s="120">
        <f>$Y13*E14</f>
        <v>0</v>
      </c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95">
        <f>'Planilha Modelo'!J12</f>
        <v>0</v>
      </c>
    </row>
    <row r="14" spans="1:25" s="101" customFormat="1" ht="14.65" customHeight="1" x14ac:dyDescent="0.2">
      <c r="A14" s="97"/>
      <c r="B14" s="98"/>
      <c r="C14" s="99"/>
      <c r="D14" s="99"/>
      <c r="E14" s="118">
        <v>1</v>
      </c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00">
        <f>SUM(E14:X14)</f>
        <v>1</v>
      </c>
    </row>
    <row r="15" spans="1:25" s="96" customFormat="1" ht="14.25" customHeight="1" x14ac:dyDescent="0.2">
      <c r="A15" s="104">
        <v>2</v>
      </c>
      <c r="B15" s="94" t="e">
        <f>'Planilha Modelo'!B29</f>
        <v>#DIV/0!</v>
      </c>
      <c r="C15" s="119" t="str">
        <f>'Planilha Modelo'!E29</f>
        <v>FUNDAÇÃO E ESTRUTURA</v>
      </c>
      <c r="D15" s="119"/>
      <c r="E15" s="120">
        <f>$Y15*E16</f>
        <v>0</v>
      </c>
      <c r="F15" s="120"/>
      <c r="G15" s="120"/>
      <c r="H15" s="120"/>
      <c r="I15" s="120">
        <f>$Y15*I16</f>
        <v>0</v>
      </c>
      <c r="J15" s="120"/>
      <c r="K15" s="120"/>
      <c r="L15" s="120"/>
      <c r="M15" s="120">
        <f>$Y15*M16</f>
        <v>0</v>
      </c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95">
        <f>'Planilha Modelo'!J29</f>
        <v>0</v>
      </c>
    </row>
    <row r="16" spans="1:25" ht="14.25" customHeight="1" x14ac:dyDescent="0.2">
      <c r="A16" s="105"/>
      <c r="B16" s="90"/>
      <c r="C16" s="91"/>
      <c r="D16" s="91"/>
      <c r="E16" s="118">
        <v>0.1</v>
      </c>
      <c r="F16" s="118"/>
      <c r="G16" s="118"/>
      <c r="H16" s="118"/>
      <c r="I16" s="118">
        <v>0.5</v>
      </c>
      <c r="J16" s="118"/>
      <c r="K16" s="118"/>
      <c r="L16" s="118"/>
      <c r="M16" s="118">
        <v>0.4</v>
      </c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00">
        <f>SUM(E16:X16)</f>
        <v>1</v>
      </c>
    </row>
    <row r="17" spans="1:26" ht="14.25" customHeight="1" x14ac:dyDescent="0.2">
      <c r="A17" s="104">
        <v>3</v>
      </c>
      <c r="B17" s="94" t="e">
        <f>'Planilha Modelo'!B52</f>
        <v>#DIV/0!</v>
      </c>
      <c r="C17" s="119" t="str">
        <f>'Planilha Modelo'!E52</f>
        <v>COBERTURA</v>
      </c>
      <c r="D17" s="119"/>
      <c r="E17" s="120"/>
      <c r="F17" s="120"/>
      <c r="G17" s="120"/>
      <c r="H17" s="120"/>
      <c r="I17" s="120"/>
      <c r="J17" s="120"/>
      <c r="K17" s="120"/>
      <c r="L17" s="120"/>
      <c r="M17" s="120">
        <f>$Y17*M18</f>
        <v>0</v>
      </c>
      <c r="N17" s="120"/>
      <c r="O17" s="120"/>
      <c r="P17" s="120"/>
      <c r="Q17" s="120">
        <f>$Y17*Q18</f>
        <v>0</v>
      </c>
      <c r="R17" s="120"/>
      <c r="S17" s="120"/>
      <c r="T17" s="120"/>
      <c r="U17" s="120"/>
      <c r="V17" s="120"/>
      <c r="W17" s="120"/>
      <c r="X17" s="120"/>
      <c r="Y17" s="95">
        <f>'Planilha Modelo'!J52</f>
        <v>0</v>
      </c>
    </row>
    <row r="18" spans="1:26" ht="14.25" customHeight="1" x14ac:dyDescent="0.2">
      <c r="A18" s="105"/>
      <c r="B18" s="90"/>
      <c r="C18" s="91"/>
      <c r="D18" s="91"/>
      <c r="E18" s="118"/>
      <c r="F18" s="118"/>
      <c r="G18" s="118"/>
      <c r="H18" s="118"/>
      <c r="I18" s="118"/>
      <c r="J18" s="118"/>
      <c r="K18" s="118"/>
      <c r="L18" s="118"/>
      <c r="M18" s="118">
        <v>0.5</v>
      </c>
      <c r="N18" s="118"/>
      <c r="O18" s="118"/>
      <c r="P18" s="118"/>
      <c r="Q18" s="118">
        <v>0.5</v>
      </c>
      <c r="R18" s="118"/>
      <c r="S18" s="118"/>
      <c r="T18" s="118"/>
      <c r="U18" s="118"/>
      <c r="V18" s="118"/>
      <c r="W18" s="118"/>
      <c r="X18" s="118"/>
      <c r="Y18" s="100">
        <f>SUM(E18:X18)</f>
        <v>1</v>
      </c>
    </row>
    <row r="19" spans="1:26" ht="14.25" customHeight="1" x14ac:dyDescent="0.2">
      <c r="A19" s="104">
        <v>4</v>
      </c>
      <c r="B19" s="94" t="e">
        <f>'Planilha Modelo'!B64</f>
        <v>#DIV/0!</v>
      </c>
      <c r="C19" s="119" t="str">
        <f>'Planilha Modelo'!E64</f>
        <v>ALVENARIAS E FECHAMENTOS</v>
      </c>
      <c r="D19" s="119"/>
      <c r="E19" s="120"/>
      <c r="F19" s="120"/>
      <c r="G19" s="120"/>
      <c r="H19" s="120"/>
      <c r="I19" s="120"/>
      <c r="J19" s="120"/>
      <c r="K19" s="120"/>
      <c r="L19" s="120"/>
      <c r="M19" s="120">
        <f>$Y19*M20</f>
        <v>0</v>
      </c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95">
        <f>'Planilha Modelo'!J64</f>
        <v>0</v>
      </c>
    </row>
    <row r="20" spans="1:26" ht="14.25" customHeight="1" x14ac:dyDescent="0.2">
      <c r="A20" s="105"/>
      <c r="B20" s="90"/>
      <c r="C20" s="91"/>
      <c r="D20" s="91"/>
      <c r="E20" s="118"/>
      <c r="F20" s="118"/>
      <c r="G20" s="118"/>
      <c r="H20" s="118"/>
      <c r="I20" s="118"/>
      <c r="J20" s="118"/>
      <c r="K20" s="118"/>
      <c r="L20" s="118"/>
      <c r="M20" s="118">
        <v>1</v>
      </c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00">
        <f>SUM(E20:X20)</f>
        <v>1</v>
      </c>
    </row>
    <row r="21" spans="1:26" ht="14.25" customHeight="1" x14ac:dyDescent="0.2">
      <c r="A21" s="104">
        <v>5</v>
      </c>
      <c r="B21" s="94" t="e">
        <f>'Planilha Modelo'!B69</f>
        <v>#DIV/0!</v>
      </c>
      <c r="C21" s="119" t="str">
        <f>'Planilha Modelo'!E69</f>
        <v>REVESTIMENTOS - PISOS E PAREDES</v>
      </c>
      <c r="D21" s="119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>
        <f>$Y21*Q22</f>
        <v>0</v>
      </c>
      <c r="R21" s="120"/>
      <c r="S21" s="120"/>
      <c r="T21" s="120"/>
      <c r="U21" s="120">
        <f>$Y21*U22</f>
        <v>0</v>
      </c>
      <c r="V21" s="120"/>
      <c r="W21" s="120"/>
      <c r="X21" s="120"/>
      <c r="Y21" s="95">
        <f>'Planilha Modelo'!J69</f>
        <v>0</v>
      </c>
    </row>
    <row r="22" spans="1:26" ht="14.25" customHeight="1" x14ac:dyDescent="0.2">
      <c r="A22" s="105"/>
      <c r="B22" s="90"/>
      <c r="C22" s="91"/>
      <c r="D22" s="91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>
        <v>0.7</v>
      </c>
      <c r="R22" s="118"/>
      <c r="S22" s="118"/>
      <c r="T22" s="118"/>
      <c r="U22" s="118">
        <v>0.3</v>
      </c>
      <c r="V22" s="118"/>
      <c r="W22" s="118"/>
      <c r="X22" s="118"/>
      <c r="Y22" s="100">
        <f>SUM(E22:X22)</f>
        <v>1</v>
      </c>
    </row>
    <row r="23" spans="1:26" ht="14.25" customHeight="1" x14ac:dyDescent="0.2">
      <c r="A23" s="104">
        <v>6</v>
      </c>
      <c r="B23" s="94" t="e">
        <f>'Planilha Modelo'!B85</f>
        <v>#DIV/0!</v>
      </c>
      <c r="C23" s="119" t="str">
        <f>'Planilha Modelo'!E85</f>
        <v>PINTURA</v>
      </c>
      <c r="D23" s="119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>
        <f>$Y23*Q24</f>
        <v>0</v>
      </c>
      <c r="R23" s="120"/>
      <c r="S23" s="120"/>
      <c r="T23" s="120"/>
      <c r="U23" s="120">
        <f>$Y23*U24</f>
        <v>0</v>
      </c>
      <c r="V23" s="120"/>
      <c r="W23" s="120"/>
      <c r="X23" s="120"/>
      <c r="Y23" s="95">
        <f>'Planilha Modelo'!J85</f>
        <v>0</v>
      </c>
    </row>
    <row r="24" spans="1:26" ht="14.25" customHeight="1" x14ac:dyDescent="0.2">
      <c r="A24" s="105"/>
      <c r="B24" s="90"/>
      <c r="C24" s="91"/>
      <c r="D24" s="91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>
        <v>0.3</v>
      </c>
      <c r="R24" s="118"/>
      <c r="S24" s="118"/>
      <c r="T24" s="118"/>
      <c r="U24" s="118">
        <v>0.7</v>
      </c>
      <c r="V24" s="118"/>
      <c r="W24" s="118"/>
      <c r="X24" s="118"/>
      <c r="Y24" s="100">
        <f>SUM(E24:X24)</f>
        <v>1</v>
      </c>
    </row>
    <row r="25" spans="1:26" ht="14.25" customHeight="1" x14ac:dyDescent="0.2">
      <c r="A25" s="104">
        <v>7</v>
      </c>
      <c r="B25" s="94" t="e">
        <f>'Planilha Modelo'!B89</f>
        <v>#DIV/0!</v>
      </c>
      <c r="C25" s="119" t="str">
        <f>'Planilha Modelo'!E89</f>
        <v>INSTALAÇÕES ELÉTRICAS</v>
      </c>
      <c r="D25" s="119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>
        <f>$Y25*U26</f>
        <v>0</v>
      </c>
      <c r="V25" s="120"/>
      <c r="W25" s="120"/>
      <c r="X25" s="120"/>
      <c r="Y25" s="95">
        <f>'Planilha Modelo'!J89</f>
        <v>0</v>
      </c>
    </row>
    <row r="26" spans="1:26" ht="14.25" customHeight="1" x14ac:dyDescent="0.2">
      <c r="A26" s="105"/>
      <c r="B26" s="90"/>
      <c r="C26" s="91"/>
      <c r="D26" s="91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>
        <v>1</v>
      </c>
      <c r="V26" s="118"/>
      <c r="W26" s="118"/>
      <c r="X26" s="118"/>
      <c r="Y26" s="100">
        <f>SUM(E26:X26)</f>
        <v>1</v>
      </c>
    </row>
    <row r="27" spans="1:26" ht="14.25" customHeight="1" x14ac:dyDescent="0.2">
      <c r="A27" s="104">
        <v>8</v>
      </c>
      <c r="B27" s="94" t="e">
        <f>'Planilha Modelo'!B97</f>
        <v>#DIV/0!</v>
      </c>
      <c r="C27" s="119" t="str">
        <f>'Planilha Modelo'!E97</f>
        <v>SERVIÇOS COMPLEMENTARES</v>
      </c>
      <c r="D27" s="119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>
        <f>$Y27*U28</f>
        <v>0</v>
      </c>
      <c r="V27" s="120"/>
      <c r="W27" s="120"/>
      <c r="X27" s="120"/>
      <c r="Y27" s="95">
        <f>'Planilha Modelo'!J97</f>
        <v>0</v>
      </c>
    </row>
    <row r="28" spans="1:26" ht="14.25" customHeight="1" x14ac:dyDescent="0.2">
      <c r="A28" s="105"/>
      <c r="B28" s="90"/>
      <c r="C28" s="91"/>
      <c r="D28" s="91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>
        <v>1</v>
      </c>
      <c r="V28" s="118"/>
      <c r="W28" s="118"/>
      <c r="X28" s="118"/>
      <c r="Y28" s="100">
        <f>SUM(E28:X28)</f>
        <v>1</v>
      </c>
    </row>
    <row r="29" spans="1:26" ht="12.75" x14ac:dyDescent="0.2">
      <c r="A29" s="90"/>
      <c r="B29" s="90"/>
      <c r="C29" s="91"/>
      <c r="D29" s="91" t="s">
        <v>62</v>
      </c>
      <c r="E29" s="116" t="e">
        <f>E30/$Y30</f>
        <v>#DIV/0!</v>
      </c>
      <c r="F29" s="116"/>
      <c r="G29" s="116"/>
      <c r="H29" s="116"/>
      <c r="I29" s="116" t="e">
        <f>I30/$Y30</f>
        <v>#DIV/0!</v>
      </c>
      <c r="J29" s="116"/>
      <c r="K29" s="116"/>
      <c r="L29" s="116"/>
      <c r="M29" s="116" t="e">
        <f>M30/$Y30</f>
        <v>#DIV/0!</v>
      </c>
      <c r="N29" s="116"/>
      <c r="O29" s="116"/>
      <c r="P29" s="116"/>
      <c r="Q29" s="116" t="e">
        <f>Q30/$Y30</f>
        <v>#DIV/0!</v>
      </c>
      <c r="R29" s="116"/>
      <c r="S29" s="116"/>
      <c r="T29" s="116"/>
      <c r="U29" s="116" t="e">
        <f>U30/$Y30</f>
        <v>#DIV/0!</v>
      </c>
      <c r="V29" s="116"/>
      <c r="W29" s="116"/>
      <c r="X29" s="116"/>
      <c r="Y29" s="92" t="s">
        <v>63</v>
      </c>
      <c r="Z29" s="102"/>
    </row>
    <row r="30" spans="1:26" ht="25.7" customHeight="1" x14ac:dyDescent="0.2">
      <c r="A30" s="53"/>
      <c r="B30" s="117" t="s">
        <v>64</v>
      </c>
      <c r="C30" s="117"/>
      <c r="D30" s="117"/>
      <c r="E30" s="115">
        <f>E13+E15+E17+E19+E21+E23+E25+E27</f>
        <v>0</v>
      </c>
      <c r="F30" s="115"/>
      <c r="G30" s="115"/>
      <c r="H30" s="115"/>
      <c r="I30" s="115">
        <f>I13+I15+I17+I19+I21+I23+I25+I27</f>
        <v>0</v>
      </c>
      <c r="J30" s="115"/>
      <c r="K30" s="115"/>
      <c r="L30" s="115"/>
      <c r="M30" s="115">
        <f>M13+M15+M17+M19+M21+M23+M25+M27</f>
        <v>0</v>
      </c>
      <c r="N30" s="115"/>
      <c r="O30" s="115"/>
      <c r="P30" s="115"/>
      <c r="Q30" s="115">
        <f>Q13+Q15+Q17+Q19+Q21+Q23+Q25+Q27</f>
        <v>0</v>
      </c>
      <c r="R30" s="115"/>
      <c r="S30" s="115"/>
      <c r="T30" s="115"/>
      <c r="U30" s="115">
        <f>U13+U15+U17+U19+U21+U23+U25+U27</f>
        <v>0</v>
      </c>
      <c r="V30" s="115"/>
      <c r="W30" s="115"/>
      <c r="X30" s="115"/>
      <c r="Y30" s="13">
        <f>Y13+Y15+Y17+Y19+Y21+Y23+Y25+Y27</f>
        <v>0</v>
      </c>
      <c r="Z30" s="102"/>
    </row>
    <row r="33" spans="3:3" x14ac:dyDescent="0.2">
      <c r="C33" s="103"/>
    </row>
  </sheetData>
  <sheetProtection selectLockedCells="1" selectUnlockedCells="1"/>
  <mergeCells count="117">
    <mergeCell ref="C17:D17"/>
    <mergeCell ref="E17:H17"/>
    <mergeCell ref="I17:L17"/>
    <mergeCell ref="M17:P17"/>
    <mergeCell ref="E18:H18"/>
    <mergeCell ref="I18:L18"/>
    <mergeCell ref="M18:P18"/>
    <mergeCell ref="U17:X17"/>
    <mergeCell ref="U18:X18"/>
    <mergeCell ref="Q17:T17"/>
    <mergeCell ref="Q18:T18"/>
    <mergeCell ref="E12:H12"/>
    <mergeCell ref="I12:L12"/>
    <mergeCell ref="M12:P12"/>
    <mergeCell ref="D1:X1"/>
    <mergeCell ref="D2:X2"/>
    <mergeCell ref="D3:X3"/>
    <mergeCell ref="D4:X4"/>
    <mergeCell ref="A6:B6"/>
    <mergeCell ref="A7:B7"/>
    <mergeCell ref="A8:B8"/>
    <mergeCell ref="C10:D10"/>
    <mergeCell ref="E10:H10"/>
    <mergeCell ref="I10:L10"/>
    <mergeCell ref="M10:P10"/>
    <mergeCell ref="Q10:T10"/>
    <mergeCell ref="U10:X10"/>
    <mergeCell ref="Q12:T12"/>
    <mergeCell ref="U12:X12"/>
    <mergeCell ref="U13:X13"/>
    <mergeCell ref="U14:X14"/>
    <mergeCell ref="E16:H16"/>
    <mergeCell ref="I16:L16"/>
    <mergeCell ref="M16:P16"/>
    <mergeCell ref="C15:D15"/>
    <mergeCell ref="E15:H15"/>
    <mergeCell ref="I15:L15"/>
    <mergeCell ref="M15:P15"/>
    <mergeCell ref="U16:X16"/>
    <mergeCell ref="Q15:T15"/>
    <mergeCell ref="Q16:T16"/>
    <mergeCell ref="U15:X15"/>
    <mergeCell ref="E14:H14"/>
    <mergeCell ref="I14:L14"/>
    <mergeCell ref="M14:P14"/>
    <mergeCell ref="C13:D13"/>
    <mergeCell ref="E13:H13"/>
    <mergeCell ref="I13:L13"/>
    <mergeCell ref="M13:P13"/>
    <mergeCell ref="Q13:T13"/>
    <mergeCell ref="Q14:T14"/>
    <mergeCell ref="E20:H20"/>
    <mergeCell ref="I20:L20"/>
    <mergeCell ref="M20:P20"/>
    <mergeCell ref="C19:D19"/>
    <mergeCell ref="E19:H19"/>
    <mergeCell ref="I19:L19"/>
    <mergeCell ref="M19:P19"/>
    <mergeCell ref="U19:X19"/>
    <mergeCell ref="U20:X20"/>
    <mergeCell ref="Q19:T19"/>
    <mergeCell ref="Q20:T20"/>
    <mergeCell ref="E22:H22"/>
    <mergeCell ref="I22:L22"/>
    <mergeCell ref="M22:P22"/>
    <mergeCell ref="C21:D21"/>
    <mergeCell ref="E21:H21"/>
    <mergeCell ref="I21:L21"/>
    <mergeCell ref="M21:P21"/>
    <mergeCell ref="U21:X21"/>
    <mergeCell ref="U22:X22"/>
    <mergeCell ref="Q21:T21"/>
    <mergeCell ref="Q22:T22"/>
    <mergeCell ref="E24:H24"/>
    <mergeCell ref="I24:L24"/>
    <mergeCell ref="M24:P24"/>
    <mergeCell ref="C23:D23"/>
    <mergeCell ref="E23:H23"/>
    <mergeCell ref="I23:L23"/>
    <mergeCell ref="M23:P23"/>
    <mergeCell ref="U23:X23"/>
    <mergeCell ref="U24:X24"/>
    <mergeCell ref="Q23:T23"/>
    <mergeCell ref="Q24:T24"/>
    <mergeCell ref="E26:H26"/>
    <mergeCell ref="I26:L26"/>
    <mergeCell ref="M26:P26"/>
    <mergeCell ref="C25:D25"/>
    <mergeCell ref="E25:H25"/>
    <mergeCell ref="I25:L25"/>
    <mergeCell ref="M25:P25"/>
    <mergeCell ref="U25:X25"/>
    <mergeCell ref="U26:X26"/>
    <mergeCell ref="Q25:T25"/>
    <mergeCell ref="Q26:T26"/>
    <mergeCell ref="E28:H28"/>
    <mergeCell ref="I28:L28"/>
    <mergeCell ref="M28:P28"/>
    <mergeCell ref="C27:D27"/>
    <mergeCell ref="E27:H27"/>
    <mergeCell ref="I27:L27"/>
    <mergeCell ref="M27:P27"/>
    <mergeCell ref="U27:X27"/>
    <mergeCell ref="U28:X28"/>
    <mergeCell ref="Q27:T27"/>
    <mergeCell ref="Q28:T28"/>
    <mergeCell ref="I30:L30"/>
    <mergeCell ref="M30:P30"/>
    <mergeCell ref="Q29:T29"/>
    <mergeCell ref="U29:X29"/>
    <mergeCell ref="B30:D30"/>
    <mergeCell ref="E30:H30"/>
    <mergeCell ref="Q30:T30"/>
    <mergeCell ref="E29:H29"/>
    <mergeCell ref="I29:L29"/>
    <mergeCell ref="M29:P29"/>
    <mergeCell ref="U30:X30"/>
  </mergeCells>
  <printOptions horizontalCentered="1"/>
  <pageMargins left="0.39370078740157483" right="0.39370078740157483" top="1.1811023622047245" bottom="0.78740157480314965" header="0.51181102362204722" footer="0.51181102362204722"/>
  <pageSetup paperSize="9" scale="8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10</vt:i4>
      </vt:variant>
    </vt:vector>
  </HeadingPairs>
  <TitlesOfParts>
    <vt:vector size="12" baseType="lpstr">
      <vt:lpstr>Planilha Modelo</vt:lpstr>
      <vt:lpstr>CRONOGRAMA</vt:lpstr>
      <vt:lpstr>CRONOGRAMA!Area_de_impressao</vt:lpstr>
      <vt:lpstr>'Planilha Modelo'!Area_de_impressao</vt:lpstr>
      <vt:lpstr>'Planilha Modelo'!Excel_BuiltIn_Print_Area</vt:lpstr>
      <vt:lpstr>Excel_BuiltIn_Print_Area_1_1</vt:lpstr>
      <vt:lpstr>Excel_BuiltIn_Print_Area_1_1_1</vt:lpstr>
      <vt:lpstr>Excel_BuiltIn_Print_Area_1_1_1_1</vt:lpstr>
      <vt:lpstr>'Planilha Modelo'!Excel_BuiltIn_Print_Titles</vt:lpstr>
      <vt:lpstr>CRONOGRAMA!Print_Area</vt:lpstr>
      <vt:lpstr>'Planilha Modelo'!Print_Area</vt:lpstr>
      <vt:lpstr>'Planilha Modelo'!Titulos_de_impressao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Camargo de Assis</dc:creator>
  <cp:lastModifiedBy>Andre Camargo de Assis</cp:lastModifiedBy>
  <cp:revision>2</cp:revision>
  <cp:lastPrinted>2025-07-10T17:23:09Z</cp:lastPrinted>
  <dcterms:created xsi:type="dcterms:W3CDTF">2009-04-16T13:32:49Z</dcterms:created>
  <dcterms:modified xsi:type="dcterms:W3CDTF">2025-07-10T17:25:36Z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1046-10.1.0.5656</vt:lpwstr>
  </property>
</Properties>
</file>