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bras\DEP OBRAS 2025\Galerias - Comite Bacia Baixo Tiete\Galerias - CBH-BT - PROJETOS\Licitação\"/>
    </mc:Choice>
  </mc:AlternateContent>
  <xr:revisionPtr revIDLastSave="0" documentId="13_ncr:1_{DD6FBC06-9943-4891-9547-704DDA8A84F2}" xr6:coauthVersionLast="47" xr6:coauthVersionMax="47" xr10:uidLastSave="{00000000-0000-0000-0000-000000000000}"/>
  <bookViews>
    <workbookView xWindow="-110" yWindow="-110" windowWidth="38620" windowHeight="21100" activeTab="2" xr2:uid="{00000000-000D-0000-FFFF-FFFF00000000}"/>
  </bookViews>
  <sheets>
    <sheet name="Orçamento" sheetId="1" r:id="rId1"/>
    <sheet name="BDI" sheetId="2" r:id="rId2"/>
    <sheet name="CRONOGRAMA" sheetId="3" r:id="rId3"/>
  </sheets>
  <definedNames>
    <definedName name="_xlnm.Print_Area" localSheetId="2">CRONOGRAMA!$A$1:$AJ$42</definedName>
    <definedName name="_xlnm.Print_Area" localSheetId="0">Orçamento!$A$1:$J$46</definedName>
    <definedName name="_xlnm.Print_Titles" localSheetId="0">Orçamento!$1:$6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3" l="1"/>
  <c r="AJ13" i="3"/>
  <c r="A34" i="3"/>
  <c r="S24" i="3"/>
  <c r="S29" i="3" s="1"/>
  <c r="O24" i="3"/>
  <c r="O29" i="3" s="1"/>
  <c r="O30" i="3" l="1"/>
  <c r="O31" i="3"/>
  <c r="O32" i="3" s="1"/>
  <c r="S30" i="3"/>
  <c r="S31" i="3" l="1"/>
  <c r="S32" i="3" s="1"/>
  <c r="C29" i="3"/>
  <c r="C31" i="3" l="1"/>
  <c r="A38" i="1" l="1"/>
  <c r="I35" i="1"/>
  <c r="J35" i="1" s="1"/>
  <c r="I34" i="1"/>
  <c r="J34" i="1" s="1"/>
  <c r="I33" i="1"/>
  <c r="J33" i="1" s="1"/>
  <c r="I32" i="1"/>
  <c r="J32" i="1" s="1"/>
  <c r="I31" i="1"/>
  <c r="J31" i="1" s="1"/>
  <c r="J30" i="1" s="1"/>
  <c r="AK21" i="3" s="1"/>
  <c r="AE21" i="3" s="1"/>
  <c r="I29" i="1"/>
  <c r="J29" i="1" s="1"/>
  <c r="I28" i="1"/>
  <c r="J28" i="1" s="1"/>
  <c r="I27" i="1"/>
  <c r="J27" i="1" s="1"/>
  <c r="I26" i="1"/>
  <c r="J26" i="1" s="1"/>
  <c r="I24" i="1"/>
  <c r="J24" i="1" s="1"/>
  <c r="I23" i="1"/>
  <c r="J23" i="1" s="1"/>
  <c r="I22" i="1"/>
  <c r="J22" i="1" s="1"/>
  <c r="I21" i="1"/>
  <c r="J21" i="1" s="1"/>
  <c r="I20" i="1"/>
  <c r="J20" i="1" s="1"/>
  <c r="I19" i="1"/>
  <c r="J19" i="1" s="1"/>
  <c r="I18" i="1"/>
  <c r="J18" i="1" s="1"/>
  <c r="I17" i="1"/>
  <c r="J17" i="1" s="1"/>
  <c r="I16" i="1"/>
  <c r="J16" i="1" s="1"/>
  <c r="I14" i="1"/>
  <c r="J14" i="1" s="1"/>
  <c r="I13" i="1"/>
  <c r="J13" i="1" s="1"/>
  <c r="I12" i="1"/>
  <c r="J12" i="1" s="1"/>
  <c r="I11" i="1"/>
  <c r="J11" i="1" s="1"/>
  <c r="I9" i="1"/>
  <c r="J9" i="1" s="1"/>
  <c r="J7" i="1" s="1"/>
  <c r="AK13" i="3" s="1"/>
  <c r="I8" i="1"/>
  <c r="J8" i="1" s="1"/>
  <c r="AJ21" i="3" l="1"/>
  <c r="AK24" i="3"/>
  <c r="AL13" i="3"/>
  <c r="J25" i="1"/>
  <c r="AK19" i="3" s="1"/>
  <c r="J15" i="1"/>
  <c r="AK17" i="3" s="1"/>
  <c r="J10" i="1"/>
  <c r="AK15" i="3" s="1"/>
  <c r="AL21" i="3" l="1"/>
  <c r="K15" i="3"/>
  <c r="K24" i="3" s="1"/>
  <c r="K29" i="3" s="1"/>
  <c r="W15" i="3"/>
  <c r="G15" i="3"/>
  <c r="AE19" i="3"/>
  <c r="AA19" i="3"/>
  <c r="W19" i="3"/>
  <c r="AE17" i="3"/>
  <c r="AA17" i="3"/>
  <c r="J36" i="1"/>
  <c r="AA24" i="3" l="1"/>
  <c r="AA29" i="3" s="1"/>
  <c r="AJ17" i="3"/>
  <c r="AJ19" i="3"/>
  <c r="W24" i="3"/>
  <c r="W29" i="3" s="1"/>
  <c r="AE24" i="3"/>
  <c r="AE29" i="3" s="1"/>
  <c r="G24" i="3"/>
  <c r="AJ15" i="3"/>
  <c r="AL19" i="3" l="1"/>
  <c r="AJ24" i="3"/>
  <c r="G29" i="3"/>
  <c r="AL15" i="3"/>
  <c r="AI15" i="3"/>
  <c r="AL17" i="3"/>
  <c r="AI17" i="3"/>
  <c r="AI29" i="3" l="1"/>
  <c r="G31" i="3"/>
  <c r="AI13" i="3"/>
  <c r="AI21" i="3"/>
  <c r="AI19" i="3"/>
  <c r="AI24" i="3" l="1"/>
  <c r="G32" i="3"/>
  <c r="K31" i="3"/>
  <c r="C30" i="3"/>
  <c r="C32" i="3"/>
  <c r="K30" i="3"/>
  <c r="AA30" i="3"/>
  <c r="AE30" i="3"/>
  <c r="W30" i="3"/>
  <c r="G30" i="3"/>
  <c r="AI31" i="3" l="1"/>
  <c r="W31" i="3"/>
  <c r="K32" i="3"/>
  <c r="W32" i="3" l="1"/>
  <c r="AA31" i="3"/>
  <c r="AA32" i="3" l="1"/>
  <c r="AE31" i="3"/>
  <c r="AE32" i="3" s="1"/>
</calcChain>
</file>

<file path=xl/sharedStrings.xml><?xml version="1.0" encoding="utf-8"?>
<sst xmlns="http://schemas.openxmlformats.org/spreadsheetml/2006/main" count="200" uniqueCount="148">
  <si>
    <t>Endereço</t>
  </si>
  <si>
    <t>Obra</t>
  </si>
  <si>
    <t>Bancos</t>
  </si>
  <si>
    <t>B.D.I.</t>
  </si>
  <si>
    <t>Encargos Sociais</t>
  </si>
  <si>
    <t>Rua Belarmino da Silva França - trecho entre a Estrada de Ferro da NOB e a Rua Olavo Bilac</t>
  </si>
  <si>
    <t xml:space="preserve">IMPLANTAÇÃO DE GALERIAS DE ÁGUAS PLUVIAIS NA RUA BELARMINO DA SILVA FRANÇA </t>
  </si>
  <si>
    <t>Ordem</t>
  </si>
  <si>
    <t>Descrição do Item</t>
  </si>
  <si>
    <t>Referência de Preço</t>
  </si>
  <si>
    <t>Código de Referência</t>
  </si>
  <si>
    <t>Unidade</t>
  </si>
  <si>
    <t>Quantidade</t>
  </si>
  <si>
    <t>Valor Unitário (R$)</t>
  </si>
  <si>
    <t>Valor Total (R$)</t>
  </si>
  <si>
    <t>1</t>
  </si>
  <si>
    <t>SERVIÇOS PRELIMINARES</t>
  </si>
  <si>
    <t>1.1</t>
  </si>
  <si>
    <t>02.10.040</t>
  </si>
  <si>
    <t>Metros</t>
  </si>
  <si>
    <t>1.2</t>
  </si>
  <si>
    <t>02.08.050</t>
  </si>
  <si>
    <t>Metro quadrado</t>
  </si>
  <si>
    <t>2</t>
  </si>
  <si>
    <t>MOVIMENTAÇÃO DE SOLO</t>
  </si>
  <si>
    <t>2.1</t>
  </si>
  <si>
    <t>07.02.060</t>
  </si>
  <si>
    <t>Metro cúbico</t>
  </si>
  <si>
    <t>2.2</t>
  </si>
  <si>
    <t>REATERRO COMPACTADO MECANIZADO DE VALA OU CAVA COM ROLO MÍNIMO DE 95% PN</t>
  </si>
  <si>
    <t>07.11.040</t>
  </si>
  <si>
    <t>2.3</t>
  </si>
  <si>
    <t>08.01.060</t>
  </si>
  <si>
    <t>2.4</t>
  </si>
  <si>
    <t>54.01.010</t>
  </si>
  <si>
    <t>3</t>
  </si>
  <si>
    <t>DISPOSITIVOS</t>
  </si>
  <si>
    <t>3.1</t>
  </si>
  <si>
    <t>49.12.010</t>
  </si>
  <si>
    <t>3.2</t>
  </si>
  <si>
    <t>49.12.030</t>
  </si>
  <si>
    <t>3.3</t>
  </si>
  <si>
    <t>49.06.020</t>
  </si>
  <si>
    <t>3.4</t>
  </si>
  <si>
    <t>49.12.110</t>
  </si>
  <si>
    <t>3.5</t>
  </si>
  <si>
    <t>49.12.120</t>
  </si>
  <si>
    <t>3.6</t>
  </si>
  <si>
    <t>49.06.460</t>
  </si>
  <si>
    <t>3.7</t>
  </si>
  <si>
    <t>3.8</t>
  </si>
  <si>
    <t>3.9</t>
  </si>
  <si>
    <t>4</t>
  </si>
  <si>
    <t>TUBULAÇÕES</t>
  </si>
  <si>
    <t>4.1</t>
  </si>
  <si>
    <t>46.12.060</t>
  </si>
  <si>
    <t>4.2</t>
  </si>
  <si>
    <t>46.12.120</t>
  </si>
  <si>
    <t>4.3</t>
  </si>
  <si>
    <t>11.18.040</t>
  </si>
  <si>
    <t>4.4</t>
  </si>
  <si>
    <t>46.12.140</t>
  </si>
  <si>
    <t>5</t>
  </si>
  <si>
    <t>REMOÇÃO E REPOSIÇÃO DO PAVIMENTO</t>
  </si>
  <si>
    <t>5.1</t>
  </si>
  <si>
    <t>03.01.240</t>
  </si>
  <si>
    <t>5.2</t>
  </si>
  <si>
    <t>54.03.221</t>
  </si>
  <si>
    <t>5.3</t>
  </si>
  <si>
    <t>54.03.240</t>
  </si>
  <si>
    <t>5.4</t>
  </si>
  <si>
    <t>54.03.230</t>
  </si>
  <si>
    <t>5.5</t>
  </si>
  <si>
    <t>55.01.020</t>
  </si>
  <si>
    <t>TOTAL</t>
  </si>
  <si>
    <t>Valor Unitário com bdi (R$)</t>
  </si>
  <si>
    <t>Objeto:</t>
  </si>
  <si>
    <t>PLANILHA DE COMPOSIÇÃO DO BDI</t>
  </si>
  <si>
    <t>ITEM COMPONENTE</t>
  </si>
  <si>
    <t>1º Quartil</t>
  </si>
  <si>
    <t>Mediana</t>
  </si>
  <si>
    <t>3º Quartil</t>
  </si>
  <si>
    <t>ADOTADO</t>
  </si>
  <si>
    <t>SITUAÇÃO</t>
  </si>
  <si>
    <t>Administração Central</t>
  </si>
  <si>
    <t>OK</t>
  </si>
  <si>
    <t>Seguro e Garantia</t>
  </si>
  <si>
    <t>Risco</t>
  </si>
  <si>
    <t>Despesas Financeiras</t>
  </si>
  <si>
    <t>Lucro</t>
  </si>
  <si>
    <r>
      <rPr>
        <sz val="11"/>
        <rFont val="Arial Narrow"/>
        <family val="2"/>
      </rPr>
      <t>Tributos (PIS, COFINS e
ISSQN)</t>
    </r>
  </si>
  <si>
    <t>Conforme legislação especifica</t>
  </si>
  <si>
    <r>
      <rPr>
        <sz val="11"/>
        <rFont val="Arial Narrow"/>
        <family val="2"/>
      </rPr>
      <t>Onde:
AC: taxa de administração central; S: taxa de seguros;
R: taxa de riscos;
G: taxa de garantias;
DF: taxa de despesas financeiras; L: taxa de lucro/remuneração;
I: taxa de incidência de impostos (PIS, COFINS, ISS).</t>
    </r>
  </si>
  <si>
    <t>BDI ADOTADO =</t>
  </si>
  <si>
    <t xml:space="preserve">Abastecimento de água, coleta de esgoto. </t>
  </si>
  <si>
    <t>Tipo de Obra: Construçao de Redes de Abastecimento de Água, Coleta de Esgoto</t>
  </si>
  <si>
    <t>CASTILHO/SP, 05 DE JANEIRO DE 2026</t>
  </si>
  <si>
    <t>CDHU</t>
  </si>
  <si>
    <t>EXECUÇÃO DE RADIER, ESPESSURA DE 20 CM, FCK = 30 MPA, COM USO DE FORMAS EM AMDSEIRA SERRADA AF_ 09/2021</t>
  </si>
  <si>
    <t>ALVENARIA EM BLOCOS DE CONCRETO ESTRUTURAL 14X19X39 CM (ESPESSURA DE 14CM), FCK = 14MPA, UTILIZANDO PALHETA AF _ 10/2022</t>
  </si>
  <si>
    <t>LOCAÇÃO DE REDE DE CANALIZAÇÃO</t>
  </si>
  <si>
    <t>PLACA DE IDENTIFICAÇÃO PARA OBRA</t>
  </si>
  <si>
    <t>ESCAVAÇÃO MECANIZADA DE VALAS OU CAVAS COM PROFUNDIDADE DE ATÉ 4 METROS</t>
  </si>
  <si>
    <t>ESCORAMENTO DE SOLO PONTALETADO</t>
  </si>
  <si>
    <t>REGULARIZAÇÃO E COMPACTAÇÃO MECANIZADA DE SUPERFICIE SEM CONTROLE DO PROCTOR NORMAL</t>
  </si>
  <si>
    <t>BOCA DE LOBO SIMPLES TIPO PMSP COM TAMPA DE CONCRETO</t>
  </si>
  <si>
    <t>BOCA DE LOBO DUPLA TIPO PMSP COM TAMPA DE CONCRETO</t>
  </si>
  <si>
    <t>GRELHA ARTICULADA EM FERRO FUNDIDO PARA BOCA DE LEÃO</t>
  </si>
  <si>
    <t>POÇO DE VISITA DE 1,60 X 1,60 X 1,60 M - TIPO PMSP</t>
  </si>
  <si>
    <t>CHAMINÉ PARA POÇO DE VISITA TIPO PMSP EM ALVENARIA</t>
  </si>
  <si>
    <t>TAMPÃO EM FERRO FUNDIDO, DIÂMETRO DE 600 MM, CLASSE B ( RUPTURA&gt;125KN)</t>
  </si>
  <si>
    <t>CONCRETO USINADO BOMBEÁVEL, CLASSE DE RESISTÊNCIA C30, BRITAO E Q, SLUMP= 100+/-20MM, COM BOMBEAMENTO ( DISPONIBILIZAÇÃO DE BOMBA ), SEM O LANÇAMENTO (NBR 8953)</t>
  </si>
  <si>
    <t>TUBO DE CONCRETO (PS-2) DN=400MM</t>
  </si>
  <si>
    <t>TUBO DE CONCRETO ( PA-1) DN = 1000MM</t>
  </si>
  <si>
    <t>LASTRO DE PEDRA BRITADA</t>
  </si>
  <si>
    <t>TUBO DE CONCRETO ( PA-1) DN = 1200MM</t>
  </si>
  <si>
    <t>DEMOLIÇÃO MECANIZADA DE PAVIMENTO OU PISO EM CONCRETO, INCLUSIVE FRAGMENTAÇÃO, CARREGAMENTO, TRANSPORTE ATÉ UM QUILÔMETRO E DESCARREGAMENTO</t>
  </si>
  <si>
    <t>RESTAURAÇÃO DE PAVIMENTO ASFÁLTICO EM CONCRETO BETUMINOSO USINADO A QUENTE - CBUQ</t>
  </si>
  <si>
    <t>IMPRIMAÇÃO BETUMINOSA IMPERMEABILIZANTE</t>
  </si>
  <si>
    <t>IMPRIMAÇÃO BETUMINOSA LIGANTE</t>
  </si>
  <si>
    <t>LIMPEZA FINAL DE OBRA</t>
  </si>
  <si>
    <t xml:space="preserve">SINAPI - 09/2025 - São Paulo
CDHU - 08/2025 - São Paulo
</t>
  </si>
  <si>
    <t>Sem Desoneração: embutido nos preços unitário dos insumos de mão de obra, de acordo com as bases.</t>
  </si>
  <si>
    <t>SINAPI - I</t>
  </si>
  <si>
    <t>SINAPI</t>
  </si>
  <si>
    <t>ITEM</t>
  </si>
  <si>
    <t>S E R V I Ç O S</t>
  </si>
  <si>
    <t xml:space="preserve">1ª Medição </t>
  </si>
  <si>
    <t xml:space="preserve">2ª Medição </t>
  </si>
  <si>
    <t xml:space="preserve">3ª Medição </t>
  </si>
  <si>
    <t xml:space="preserve">6ª Medição </t>
  </si>
  <si>
    <t>7ª Medição</t>
  </si>
  <si>
    <t>%</t>
  </si>
  <si>
    <t>Medição Mensal</t>
  </si>
  <si>
    <t>APLICAÇÕES PREVISTAS PARA O MÊS</t>
  </si>
  <si>
    <t>PERCENTAGEM (%) MENSAL</t>
  </si>
  <si>
    <t>RECURSOS MENSAIS ACUMULADO</t>
  </si>
  <si>
    <t>PERCENTAGENS ACUMULADA (%)</t>
  </si>
  <si>
    <t>INTERESSADO: MUNICÍPIO DE CASTILHO</t>
  </si>
  <si>
    <t xml:space="preserve">OBRA: IMPLANTAÇÃO DE GALERIAS DE ÁGUAS PLUVIAIS NA RUA BELARMINO DA SILVA FRANÇA </t>
  </si>
  <si>
    <t xml:space="preserve">ENDEREÇO: Rua Belarmino da Silva França - trecho entre a Estrada de Ferro da NOB e a Rua Olavo Bilac </t>
  </si>
  <si>
    <t xml:space="preserve">4ª Medição </t>
  </si>
  <si>
    <t xml:space="preserve">5ª Medição </t>
  </si>
  <si>
    <t>MOVIMENTAÇÃO DO SOLO</t>
  </si>
  <si>
    <t>REMOÇÃO E REPOSINÇÃO DO PAVIMENTO</t>
  </si>
  <si>
    <r>
      <t xml:space="preserve">
</t>
    </r>
    <r>
      <rPr>
        <sz val="16"/>
        <color rgb="FF000000"/>
        <rFont val="Arial Narrow"/>
        <family val="2"/>
      </rPr>
      <t>BDI</t>
    </r>
  </si>
  <si>
    <r>
      <rPr>
        <sz val="10"/>
        <color rgb="FF000000"/>
        <rFont val="Times New Roman"/>
        <charset val="204"/>
      </rPr>
      <t xml:space="preserve">
</t>
    </r>
    <r>
      <rPr>
        <sz val="16"/>
        <rFont val="Arial"/>
        <family val="2"/>
      </rPr>
      <t>PLANILHA ORÇAMENTÁRIA</t>
    </r>
  </si>
  <si>
    <r>
      <rPr>
        <sz val="16"/>
        <color indexed="8"/>
        <rFont val="Arial Narrow"/>
        <family val="2"/>
      </rPr>
      <t xml:space="preserve">
</t>
    </r>
    <r>
      <rPr>
        <b/>
        <sz val="16"/>
        <color indexed="8"/>
        <rFont val="Arial Narrow"/>
        <family val="2"/>
      </rPr>
      <t>CRONOGRAMA FÍSICO - FINANCEIRO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</si>
</sst>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"/>
    <numFmt numFmtId="165" formatCode="_(* #,##0.00_);_(* \(#,##0.00\);_(* &quot;-&quot;??_);_(@_)"/>
    <numFmt numFmtId="166" formatCode="0.0%"/>
    <numFmt numFmtId="167" formatCode="&quot;R$&quot;\ #,##0.00"/>
    <numFmt numFmtId="168" formatCode="&quot;R$&quot;#,##0.00"/>
  </numFmts>
  <fonts count="24" x14ac:knownFonts="1">
    <font>
      <sz val="10"/>
      <color rgb="FF000000"/>
      <name val="Times New Roman"/>
      <charset val="204"/>
    </font>
    <font>
      <sz val="10"/>
      <color rgb="FF000000"/>
      <name val="Times New Roman"/>
      <charset val="204"/>
    </font>
    <font>
      <sz val="16"/>
      <name val="Arial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0"/>
      <color rgb="FF000000"/>
      <name val="Arial Narrow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sz val="12"/>
      <name val="Arial Narrow"/>
      <family val="2"/>
    </font>
    <font>
      <sz val="11"/>
      <name val="Arial Narrow"/>
      <family val="2"/>
    </font>
    <font>
      <sz val="10"/>
      <color rgb="FF000000"/>
      <name val="Times New Roman"/>
      <family val="1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6"/>
      <color rgb="FF000000"/>
      <name val="Arial Narrow"/>
      <family val="2"/>
    </font>
    <font>
      <b/>
      <sz val="16"/>
      <color indexed="8"/>
      <name val="Arial Narrow"/>
      <family val="2"/>
    </font>
    <font>
      <sz val="16"/>
      <color indexed="8"/>
      <name val="Arial Narrow"/>
      <family val="2"/>
    </font>
    <font>
      <sz val="12"/>
      <name val="Century Gothic"/>
      <family val="2"/>
    </font>
    <font>
      <sz val="12"/>
      <color indexed="8"/>
      <name val="Century Gothic"/>
      <family val="2"/>
    </font>
    <font>
      <b/>
      <sz val="12"/>
      <color indexed="8"/>
      <name val="Arial Narrow"/>
      <family val="2"/>
    </font>
    <font>
      <sz val="12"/>
      <color indexed="8"/>
      <name val="Arial Narrow"/>
      <family val="2"/>
    </font>
    <font>
      <b/>
      <sz val="12"/>
      <name val="Century Gothic"/>
      <family val="2"/>
    </font>
    <font>
      <b/>
      <i/>
      <sz val="14"/>
      <name val="Century Gothic"/>
      <family val="2"/>
    </font>
    <font>
      <sz val="14"/>
      <name val="Century Gothic"/>
      <family val="2"/>
    </font>
    <font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rgb="FFCCFFFF"/>
      </patternFill>
    </fill>
    <fill>
      <patternFill patternType="solid">
        <fgColor rgb="FFCCFFCC"/>
      </patternFill>
    </fill>
    <fill>
      <patternFill patternType="solid">
        <fgColor rgb="FFFFFF00"/>
      </patternFill>
    </fill>
    <fill>
      <patternFill patternType="solid">
        <fgColor indexed="22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2C2C2C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2C2C2C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/>
  </cellStyleXfs>
  <cellXfs count="175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3" fillId="2" borderId="10" xfId="0" applyFont="1" applyFill="1" applyBorder="1" applyAlignment="1">
      <alignment horizontal="center" vertical="center" wrapText="1"/>
    </xf>
    <xf numFmtId="10" fontId="3" fillId="2" borderId="10" xfId="3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3" fontId="6" fillId="0" borderId="1" xfId="1" applyFont="1" applyBorder="1" applyAlignment="1">
      <alignment horizontal="left" vertical="center" wrapText="1"/>
    </xf>
    <xf numFmtId="43" fontId="7" fillId="0" borderId="1" xfId="1" applyFont="1" applyBorder="1" applyAlignment="1">
      <alignment horizontal="right" vertical="center" shrinkToFit="1"/>
    </xf>
    <xf numFmtId="43" fontId="6" fillId="0" borderId="1" xfId="1" applyFont="1" applyBorder="1" applyAlignment="1">
      <alignment horizontal="right" vertical="center" shrinkToFit="1"/>
    </xf>
    <xf numFmtId="43" fontId="6" fillId="0" borderId="6" xfId="1" applyFont="1" applyBorder="1" applyAlignment="1">
      <alignment horizontal="right" vertical="center" shrinkToFit="1"/>
    </xf>
    <xf numFmtId="43" fontId="7" fillId="0" borderId="1" xfId="1" applyFont="1" applyBorder="1" applyAlignment="1">
      <alignment horizontal="left" vertical="center" shrinkToFit="1"/>
    </xf>
    <xf numFmtId="0" fontId="11" fillId="0" borderId="0" xfId="0" applyFont="1" applyAlignment="1">
      <alignment horizontal="left" vertical="center"/>
    </xf>
    <xf numFmtId="0" fontId="4" fillId="4" borderId="1" xfId="4" applyFont="1" applyFill="1" applyBorder="1" applyAlignment="1">
      <alignment horizontal="left" vertical="center" wrapText="1"/>
    </xf>
    <xf numFmtId="0" fontId="4" fillId="4" borderId="1" xfId="4" applyFont="1" applyFill="1" applyBorder="1" applyAlignment="1">
      <alignment horizontal="center" vertical="center" wrapText="1"/>
    </xf>
    <xf numFmtId="0" fontId="9" fillId="5" borderId="1" xfId="4" applyFont="1" applyFill="1" applyBorder="1" applyAlignment="1">
      <alignment vertical="center" wrapText="1"/>
    </xf>
    <xf numFmtId="10" fontId="11" fillId="0" borderId="1" xfId="4" applyNumberFormat="1" applyFont="1" applyBorder="1" applyAlignment="1">
      <alignment horizontal="center" vertical="center" shrinkToFit="1"/>
    </xf>
    <xf numFmtId="10" fontId="12" fillId="6" borderId="1" xfId="4" applyNumberFormat="1" applyFont="1" applyFill="1" applyBorder="1" applyAlignment="1">
      <alignment horizontal="center" vertical="center" shrinkToFit="1"/>
    </xf>
    <xf numFmtId="0" fontId="4" fillId="0" borderId="1" xfId="4" applyFont="1" applyBorder="1" applyAlignment="1">
      <alignment horizontal="center" vertical="center" wrapText="1"/>
    </xf>
    <xf numFmtId="0" fontId="11" fillId="5" borderId="1" xfId="4" applyFont="1" applyFill="1" applyBorder="1" applyAlignment="1">
      <alignment vertical="center" wrapText="1"/>
    </xf>
    <xf numFmtId="0" fontId="11" fillId="0" borderId="1" xfId="4" applyFont="1" applyBorder="1" applyAlignment="1">
      <alignment horizontal="left" vertical="center" wrapText="1"/>
    </xf>
    <xf numFmtId="0" fontId="9" fillId="3" borderId="1" xfId="4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0" fontId="12" fillId="6" borderId="0" xfId="0" applyNumberFormat="1" applyFont="1" applyFill="1" applyAlignment="1">
      <alignment horizontal="left" vertical="center" shrinkToFit="1"/>
    </xf>
    <xf numFmtId="10" fontId="12" fillId="0" borderId="0" xfId="0" applyNumberFormat="1" applyFont="1" applyAlignment="1">
      <alignment horizontal="left" vertical="center" shrinkToFit="1"/>
    </xf>
    <xf numFmtId="10" fontId="9" fillId="3" borderId="1" xfId="4" applyNumberFormat="1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shrinkToFit="1"/>
    </xf>
    <xf numFmtId="0" fontId="16" fillId="0" borderId="0" xfId="0" applyFont="1"/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8" fillId="0" borderId="13" xfId="0" applyFont="1" applyBorder="1" applyAlignment="1">
      <alignment horizontal="left" vertical="center"/>
    </xf>
    <xf numFmtId="0" fontId="18" fillId="0" borderId="13" xfId="0" applyFont="1" applyBorder="1" applyAlignment="1">
      <alignment horizontal="center" vertical="center"/>
    </xf>
    <xf numFmtId="10" fontId="18" fillId="0" borderId="14" xfId="0" applyNumberFormat="1" applyFont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8" fillId="0" borderId="18" xfId="0" applyFont="1" applyBorder="1" applyAlignment="1">
      <alignment horizontal="left" vertical="center"/>
    </xf>
    <xf numFmtId="0" fontId="8" fillId="0" borderId="18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3" fillId="7" borderId="20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 wrapText="1"/>
    </xf>
    <xf numFmtId="0" fontId="3" fillId="7" borderId="2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8" fillId="0" borderId="0" xfId="2" applyNumberFormat="1" applyFont="1" applyBorder="1" applyAlignment="1">
      <alignment horizontal="center" vertical="center"/>
    </xf>
    <xf numFmtId="10" fontId="19" fillId="0" borderId="30" xfId="0" applyNumberFormat="1" applyFont="1" applyBorder="1" applyAlignment="1">
      <alignment horizontal="center" vertical="center"/>
    </xf>
    <xf numFmtId="164" fontId="8" fillId="0" borderId="30" xfId="0" applyNumberFormat="1" applyFont="1" applyBorder="1" applyAlignment="1">
      <alignment horizontal="center" vertical="center"/>
    </xf>
    <xf numFmtId="164" fontId="19" fillId="0" borderId="29" xfId="0" applyNumberFormat="1" applyFont="1" applyBorder="1" applyAlignment="1">
      <alignment horizontal="center" vertical="center"/>
    </xf>
    <xf numFmtId="164" fontId="8" fillId="0" borderId="32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166" fontId="3" fillId="0" borderId="20" xfId="0" applyNumberFormat="1" applyFont="1" applyBorder="1" applyAlignment="1">
      <alignment horizontal="center" vertical="center"/>
    </xf>
    <xf numFmtId="167" fontId="3" fillId="0" borderId="20" xfId="0" applyNumberFormat="1" applyFont="1" applyBorder="1" applyAlignment="1">
      <alignment horizontal="center" vertical="center"/>
    </xf>
    <xf numFmtId="164" fontId="16" fillId="0" borderId="0" xfId="0" applyNumberFormat="1" applyFont="1"/>
    <xf numFmtId="43" fontId="16" fillId="0" borderId="0" xfId="1" applyFont="1" applyBorder="1"/>
    <xf numFmtId="0" fontId="18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/>
    </xf>
    <xf numFmtId="43" fontId="16" fillId="0" borderId="0" xfId="0" applyNumberFormat="1" applyFont="1"/>
    <xf numFmtId="0" fontId="8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" fontId="16" fillId="0" borderId="0" xfId="0" applyNumberFormat="1" applyFont="1"/>
    <xf numFmtId="0" fontId="20" fillId="0" borderId="0" xfId="0" applyFont="1" applyAlignment="1">
      <alignment horizontal="center"/>
    </xf>
    <xf numFmtId="0" fontId="21" fillId="0" borderId="0" xfId="0" applyFont="1"/>
    <xf numFmtId="4" fontId="22" fillId="0" borderId="0" xfId="0" applyNumberFormat="1" applyFont="1"/>
    <xf numFmtId="0" fontId="22" fillId="0" borderId="0" xfId="0" applyFont="1"/>
    <xf numFmtId="164" fontId="8" fillId="0" borderId="31" xfId="0" applyNumberFormat="1" applyFont="1" applyBorder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4" fillId="3" borderId="11" xfId="4" applyFont="1" applyFill="1" applyBorder="1" applyAlignment="1">
      <alignment horizontal="center" vertical="center" wrapText="1"/>
    </xf>
    <xf numFmtId="0" fontId="4" fillId="3" borderId="0" xfId="4" applyFont="1" applyFill="1" applyAlignment="1">
      <alignment horizontal="center" vertical="center" wrapText="1"/>
    </xf>
    <xf numFmtId="0" fontId="4" fillId="0" borderId="2" xfId="4" applyFont="1" applyBorder="1" applyAlignment="1">
      <alignment horizontal="center" vertical="center" wrapText="1"/>
    </xf>
    <xf numFmtId="0" fontId="4" fillId="0" borderId="9" xfId="4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9" fillId="0" borderId="2" xfId="4" applyFont="1" applyBorder="1" applyAlignment="1">
      <alignment horizontal="left" vertical="center" wrapText="1"/>
    </xf>
    <xf numFmtId="0" fontId="9" fillId="0" borderId="9" xfId="4" applyFont="1" applyBorder="1" applyAlignment="1">
      <alignment horizontal="left" vertical="center" wrapText="1"/>
    </xf>
    <xf numFmtId="0" fontId="9" fillId="0" borderId="3" xfId="4" applyFont="1" applyBorder="1" applyAlignment="1">
      <alignment horizontal="left" vertical="center" wrapText="1"/>
    </xf>
    <xf numFmtId="0" fontId="11" fillId="3" borderId="2" xfId="4" applyFont="1" applyFill="1" applyBorder="1" applyAlignment="1">
      <alignment horizontal="left" vertical="center" wrapText="1"/>
    </xf>
    <xf numFmtId="0" fontId="11" fillId="3" borderId="3" xfId="4" applyFont="1" applyFill="1" applyBorder="1" applyAlignment="1">
      <alignment horizontal="left" vertical="center" wrapText="1"/>
    </xf>
    <xf numFmtId="0" fontId="11" fillId="0" borderId="11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10" fontId="8" fillId="0" borderId="22" xfId="0" applyNumberFormat="1" applyFont="1" applyBorder="1" applyAlignment="1">
      <alignment horizontal="center" vertical="center"/>
    </xf>
    <xf numFmtId="10" fontId="8" fillId="0" borderId="21" xfId="0" applyNumberFormat="1" applyFont="1" applyBorder="1" applyAlignment="1">
      <alignment horizontal="center" vertical="center"/>
    </xf>
    <xf numFmtId="10" fontId="8" fillId="0" borderId="23" xfId="0" applyNumberFormat="1" applyFont="1" applyBorder="1" applyAlignment="1">
      <alignment horizontal="center" vertical="center"/>
    </xf>
    <xf numFmtId="49" fontId="3" fillId="7" borderId="21" xfId="0" applyNumberFormat="1" applyFont="1" applyFill="1" applyBorder="1" applyAlignment="1">
      <alignment horizontal="center" vertical="center"/>
    </xf>
    <xf numFmtId="49" fontId="8" fillId="0" borderId="21" xfId="0" applyNumberFormat="1" applyFont="1" applyBorder="1" applyAlignment="1">
      <alignment horizontal="center" vertical="center"/>
    </xf>
    <xf numFmtId="164" fontId="19" fillId="0" borderId="25" xfId="0" applyNumberFormat="1" applyFont="1" applyBorder="1" applyAlignment="1">
      <alignment horizontal="center" vertical="center"/>
    </xf>
    <xf numFmtId="164" fontId="19" fillId="0" borderId="26" xfId="0" applyNumberFormat="1" applyFont="1" applyBorder="1" applyAlignment="1">
      <alignment horizontal="center" vertical="center"/>
    </xf>
    <xf numFmtId="164" fontId="19" fillId="0" borderId="2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19" fillId="0" borderId="22" xfId="1" applyNumberFormat="1" applyFont="1" applyFill="1" applyBorder="1" applyAlignment="1">
      <alignment horizontal="center" vertical="center"/>
    </xf>
    <xf numFmtId="165" fontId="19" fillId="0" borderId="21" xfId="1" applyNumberFormat="1" applyFont="1" applyFill="1" applyBorder="1" applyAlignment="1">
      <alignment horizontal="center" vertical="center"/>
    </xf>
    <xf numFmtId="165" fontId="19" fillId="0" borderId="23" xfId="1" applyNumberFormat="1" applyFont="1" applyFill="1" applyBorder="1" applyAlignment="1">
      <alignment horizontal="center" vertical="center"/>
    </xf>
    <xf numFmtId="168" fontId="8" fillId="0" borderId="15" xfId="0" applyNumberFormat="1" applyFont="1" applyBorder="1" applyAlignment="1">
      <alignment horizontal="center" vertical="center"/>
    </xf>
    <xf numFmtId="168" fontId="8" fillId="0" borderId="0" xfId="0" applyNumberFormat="1" applyFont="1" applyAlignment="1">
      <alignment horizontal="center" vertical="center"/>
    </xf>
    <xf numFmtId="168" fontId="8" fillId="0" borderId="16" xfId="0" applyNumberFormat="1" applyFont="1" applyBorder="1" applyAlignment="1">
      <alignment horizontal="center" vertical="center"/>
    </xf>
    <xf numFmtId="10" fontId="3" fillId="7" borderId="22" xfId="3" applyNumberFormat="1" applyFont="1" applyFill="1" applyBorder="1" applyAlignment="1">
      <alignment horizontal="center" vertical="center"/>
    </xf>
    <xf numFmtId="10" fontId="3" fillId="7" borderId="23" xfId="3" applyNumberFormat="1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8" fillId="7" borderId="12" xfId="0" applyFont="1" applyFill="1" applyBorder="1" applyAlignment="1">
      <alignment horizontal="center" vertical="center"/>
    </xf>
    <xf numFmtId="0" fontId="18" fillId="7" borderId="13" xfId="0" applyFont="1" applyFill="1" applyBorder="1" applyAlignment="1">
      <alignment horizontal="center" vertical="center"/>
    </xf>
    <xf numFmtId="0" fontId="18" fillId="7" borderId="14" xfId="0" applyFont="1" applyFill="1" applyBorder="1" applyAlignment="1">
      <alignment horizontal="center" vertical="center"/>
    </xf>
    <xf numFmtId="0" fontId="18" fillId="7" borderId="17" xfId="0" applyFont="1" applyFill="1" applyBorder="1" applyAlignment="1">
      <alignment horizontal="center" vertical="center"/>
    </xf>
    <xf numFmtId="0" fontId="18" fillId="7" borderId="18" xfId="0" applyFont="1" applyFill="1" applyBorder="1" applyAlignment="1">
      <alignment horizontal="center" vertical="center"/>
    </xf>
    <xf numFmtId="0" fontId="18" fillId="7" borderId="19" xfId="0" applyFont="1" applyFill="1" applyBorder="1" applyAlignment="1">
      <alignment horizontal="center" vertical="center"/>
    </xf>
    <xf numFmtId="164" fontId="8" fillId="0" borderId="21" xfId="0" applyNumberFormat="1" applyFont="1" applyBorder="1" applyAlignment="1">
      <alignment horizontal="center" vertical="center"/>
    </xf>
    <xf numFmtId="164" fontId="3" fillId="7" borderId="22" xfId="0" applyNumberFormat="1" applyFont="1" applyFill="1" applyBorder="1" applyAlignment="1">
      <alignment horizontal="center" vertical="center"/>
    </xf>
    <xf numFmtId="164" fontId="3" fillId="7" borderId="23" xfId="0" applyNumberFormat="1" applyFont="1" applyFill="1" applyBorder="1" applyAlignment="1">
      <alignment horizontal="center" vertical="center"/>
    </xf>
    <xf numFmtId="164" fontId="19" fillId="0" borderId="22" xfId="0" applyNumberFormat="1" applyFont="1" applyBorder="1" applyAlignment="1">
      <alignment horizontal="center" vertical="center"/>
    </xf>
    <xf numFmtId="164" fontId="19" fillId="0" borderId="21" xfId="0" applyNumberFormat="1" applyFont="1" applyBorder="1" applyAlignment="1">
      <alignment horizontal="center" vertical="center"/>
    </xf>
    <xf numFmtId="164" fontId="19" fillId="0" borderId="23" xfId="0" applyNumberFormat="1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164" fontId="18" fillId="0" borderId="22" xfId="1" applyNumberFormat="1" applyFont="1" applyFill="1" applyBorder="1" applyAlignment="1">
      <alignment horizontal="center" vertical="center"/>
    </xf>
    <xf numFmtId="165" fontId="18" fillId="0" borderId="21" xfId="1" applyNumberFormat="1" applyFont="1" applyFill="1" applyBorder="1" applyAlignment="1">
      <alignment horizontal="center" vertical="center"/>
    </xf>
    <xf numFmtId="165" fontId="18" fillId="0" borderId="23" xfId="1" applyNumberFormat="1" applyFont="1" applyFill="1" applyBorder="1" applyAlignment="1">
      <alignment horizontal="center" vertical="center"/>
    </xf>
    <xf numFmtId="10" fontId="8" fillId="0" borderId="24" xfId="3" applyNumberFormat="1" applyFont="1" applyBorder="1" applyAlignment="1">
      <alignment horizontal="center" vertical="center"/>
    </xf>
    <xf numFmtId="10" fontId="8" fillId="0" borderId="28" xfId="3" applyNumberFormat="1" applyFont="1" applyBorder="1" applyAlignment="1">
      <alignment horizontal="center" vertical="center"/>
    </xf>
    <xf numFmtId="165" fontId="8" fillId="0" borderId="24" xfId="2" applyNumberFormat="1" applyFont="1" applyBorder="1" applyAlignment="1">
      <alignment horizontal="center" vertical="center"/>
    </xf>
    <xf numFmtId="165" fontId="8" fillId="0" borderId="28" xfId="2" applyNumberFormat="1" applyFont="1" applyBorder="1" applyAlignment="1">
      <alignment horizontal="center" vertical="center"/>
    </xf>
    <xf numFmtId="164" fontId="8" fillId="0" borderId="0" xfId="2" applyNumberFormat="1" applyFont="1" applyBorder="1" applyAlignment="1">
      <alignment horizontal="center" vertical="center"/>
    </xf>
    <xf numFmtId="165" fontId="8" fillId="0" borderId="0" xfId="2" applyNumberFormat="1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24" xfId="0" applyFont="1" applyBorder="1" applyAlignment="1">
      <alignment horizontal="left" vertical="center" wrapText="1"/>
    </xf>
    <xf numFmtId="0" fontId="19" fillId="0" borderId="28" xfId="0" applyFont="1" applyBorder="1" applyAlignment="1">
      <alignment horizontal="left" vertical="center" wrapText="1"/>
    </xf>
    <xf numFmtId="164" fontId="19" fillId="0" borderId="12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/>
    </xf>
    <xf numFmtId="0" fontId="18" fillId="0" borderId="13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left" vertical="center"/>
    </xf>
    <xf numFmtId="0" fontId="18" fillId="0" borderId="18" xfId="0" applyFont="1" applyBorder="1" applyAlignment="1">
      <alignment horizontal="left" vertical="center"/>
    </xf>
    <xf numFmtId="49" fontId="3" fillId="7" borderId="22" xfId="0" applyNumberFormat="1" applyFont="1" applyFill="1" applyBorder="1" applyAlignment="1">
      <alignment horizontal="center" vertical="center"/>
    </xf>
    <xf numFmtId="49" fontId="3" fillId="7" borderId="23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</cellXfs>
  <cellStyles count="5">
    <cellStyle name="Moeda" xfId="2" builtinId="4"/>
    <cellStyle name="Normal" xfId="0" builtinId="0"/>
    <cellStyle name="Normal 2" xfId="4" xr:uid="{7B65740A-1071-44A8-8C87-9026B4582C20}"/>
    <cellStyle name="Porcentagem" xfId="3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704335</xdr:colOff>
      <xdr:row>36</xdr:row>
      <xdr:rowOff>0</xdr:rowOff>
    </xdr:from>
    <xdr:ext cx="727075" cy="721995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727075" cy="721995"/>
        </a:xfrm>
        <a:custGeom>
          <a:avLst/>
          <a:gdLst/>
          <a:ahLst/>
          <a:cxnLst/>
          <a:rect l="0" t="0" r="0" b="0"/>
          <a:pathLst>
            <a:path w="727075" h="721995">
              <a:moveTo>
                <a:pt x="131027" y="569262"/>
              </a:moveTo>
              <a:lnTo>
                <a:pt x="67769" y="610393"/>
              </a:lnTo>
              <a:lnTo>
                <a:pt x="27482" y="650136"/>
              </a:lnTo>
              <a:lnTo>
                <a:pt x="6211" y="684604"/>
              </a:lnTo>
              <a:lnTo>
                <a:pt x="0" y="709912"/>
              </a:lnTo>
              <a:lnTo>
                <a:pt x="4661" y="719281"/>
              </a:lnTo>
              <a:lnTo>
                <a:pt x="8842" y="721759"/>
              </a:lnTo>
              <a:lnTo>
                <a:pt x="57644" y="721759"/>
              </a:lnTo>
              <a:lnTo>
                <a:pt x="59683" y="720276"/>
              </a:lnTo>
              <a:lnTo>
                <a:pt x="14065" y="720276"/>
              </a:lnTo>
              <a:lnTo>
                <a:pt x="20473" y="693349"/>
              </a:lnTo>
              <a:lnTo>
                <a:pt x="44231" y="655318"/>
              </a:lnTo>
              <a:lnTo>
                <a:pt x="82135" y="612026"/>
              </a:lnTo>
              <a:lnTo>
                <a:pt x="131027" y="569262"/>
              </a:lnTo>
              <a:close/>
            </a:path>
            <a:path w="727075" h="721995">
              <a:moveTo>
                <a:pt x="310913" y="0"/>
              </a:moveTo>
              <a:lnTo>
                <a:pt x="296362" y="9715"/>
              </a:lnTo>
              <a:lnTo>
                <a:pt x="288890" y="32201"/>
              </a:lnTo>
              <a:lnTo>
                <a:pt x="286137" y="57462"/>
              </a:lnTo>
              <a:lnTo>
                <a:pt x="285744" y="75506"/>
              </a:lnTo>
              <a:lnTo>
                <a:pt x="286276" y="91827"/>
              </a:lnTo>
              <a:lnTo>
                <a:pt x="293147" y="147312"/>
              </a:lnTo>
              <a:lnTo>
                <a:pt x="300919" y="186731"/>
              </a:lnTo>
              <a:lnTo>
                <a:pt x="310913" y="227260"/>
              </a:lnTo>
              <a:lnTo>
                <a:pt x="307624" y="243569"/>
              </a:lnTo>
              <a:lnTo>
                <a:pt x="283611" y="310587"/>
              </a:lnTo>
              <a:lnTo>
                <a:pt x="264420" y="356578"/>
              </a:lnTo>
              <a:lnTo>
                <a:pt x="241460" y="407744"/>
              </a:lnTo>
              <a:lnTo>
                <a:pt x="215498" y="461726"/>
              </a:lnTo>
              <a:lnTo>
                <a:pt x="187300" y="516165"/>
              </a:lnTo>
              <a:lnTo>
                <a:pt x="157632" y="568702"/>
              </a:lnTo>
              <a:lnTo>
                <a:pt x="127261" y="616977"/>
              </a:lnTo>
              <a:lnTo>
                <a:pt x="96952" y="658631"/>
              </a:lnTo>
              <a:lnTo>
                <a:pt x="67473" y="691306"/>
              </a:lnTo>
              <a:lnTo>
                <a:pt x="14065" y="720276"/>
              </a:lnTo>
              <a:lnTo>
                <a:pt x="59683" y="720276"/>
              </a:lnTo>
              <a:lnTo>
                <a:pt x="84301" y="702373"/>
              </a:lnTo>
              <a:lnTo>
                <a:pt x="118176" y="665781"/>
              </a:lnTo>
              <a:lnTo>
                <a:pt x="157381" y="612026"/>
              </a:lnTo>
              <a:lnTo>
                <a:pt x="202093" y="539652"/>
              </a:lnTo>
              <a:lnTo>
                <a:pt x="209049" y="537431"/>
              </a:lnTo>
              <a:lnTo>
                <a:pt x="202093" y="537431"/>
              </a:lnTo>
              <a:lnTo>
                <a:pt x="239261" y="470639"/>
              </a:lnTo>
              <a:lnTo>
                <a:pt x="267977" y="414437"/>
              </a:lnTo>
              <a:lnTo>
                <a:pt x="289538" y="367448"/>
              </a:lnTo>
              <a:lnTo>
                <a:pt x="305238" y="328293"/>
              </a:lnTo>
              <a:lnTo>
                <a:pt x="316373" y="295594"/>
              </a:lnTo>
              <a:lnTo>
                <a:pt x="324238" y="267975"/>
              </a:lnTo>
              <a:lnTo>
                <a:pt x="350222" y="267975"/>
              </a:lnTo>
              <a:lnTo>
                <a:pt x="333861" y="225040"/>
              </a:lnTo>
              <a:lnTo>
                <a:pt x="339209" y="187286"/>
              </a:lnTo>
              <a:lnTo>
                <a:pt x="324238" y="187286"/>
              </a:lnTo>
              <a:lnTo>
                <a:pt x="315725" y="154807"/>
              </a:lnTo>
              <a:lnTo>
                <a:pt x="309988" y="123438"/>
              </a:lnTo>
              <a:lnTo>
                <a:pt x="306749" y="94013"/>
              </a:lnTo>
              <a:lnTo>
                <a:pt x="305731" y="67363"/>
              </a:lnTo>
              <a:lnTo>
                <a:pt x="305876" y="60701"/>
              </a:lnTo>
              <a:lnTo>
                <a:pt x="305974" y="56179"/>
              </a:lnTo>
              <a:lnTo>
                <a:pt x="307674" y="37290"/>
              </a:lnTo>
              <a:lnTo>
                <a:pt x="312290" y="17708"/>
              </a:lnTo>
              <a:lnTo>
                <a:pt x="321277" y="4441"/>
              </a:lnTo>
              <a:lnTo>
                <a:pt x="339308" y="4441"/>
              </a:lnTo>
              <a:lnTo>
                <a:pt x="329790" y="740"/>
              </a:lnTo>
              <a:lnTo>
                <a:pt x="310913" y="0"/>
              </a:lnTo>
              <a:close/>
            </a:path>
            <a:path w="727075" h="721995">
              <a:moveTo>
                <a:pt x="708438" y="535950"/>
              </a:moveTo>
              <a:lnTo>
                <a:pt x="698815" y="535950"/>
              </a:lnTo>
              <a:lnTo>
                <a:pt x="690672" y="543353"/>
              </a:lnTo>
              <a:lnTo>
                <a:pt x="690672" y="563340"/>
              </a:lnTo>
              <a:lnTo>
                <a:pt x="698815" y="570743"/>
              </a:lnTo>
              <a:lnTo>
                <a:pt x="719542" y="570743"/>
              </a:lnTo>
              <a:lnTo>
                <a:pt x="723244" y="567041"/>
              </a:lnTo>
              <a:lnTo>
                <a:pt x="701036" y="567041"/>
              </a:lnTo>
              <a:lnTo>
                <a:pt x="694373" y="561119"/>
              </a:lnTo>
              <a:lnTo>
                <a:pt x="694373" y="545574"/>
              </a:lnTo>
              <a:lnTo>
                <a:pt x="701036" y="539652"/>
              </a:lnTo>
              <a:lnTo>
                <a:pt x="719798" y="539652"/>
              </a:lnTo>
              <a:lnTo>
                <a:pt x="716014" y="537269"/>
              </a:lnTo>
              <a:lnTo>
                <a:pt x="708438" y="535950"/>
              </a:lnTo>
              <a:close/>
            </a:path>
            <a:path w="727075" h="721995">
              <a:moveTo>
                <a:pt x="719798" y="539652"/>
              </a:moveTo>
              <a:lnTo>
                <a:pt x="717322" y="539652"/>
              </a:lnTo>
              <a:lnTo>
                <a:pt x="722503" y="545574"/>
              </a:lnTo>
              <a:lnTo>
                <a:pt x="722503" y="561119"/>
              </a:lnTo>
              <a:lnTo>
                <a:pt x="717322" y="567041"/>
              </a:lnTo>
              <a:lnTo>
                <a:pt x="723244" y="567041"/>
              </a:lnTo>
              <a:lnTo>
                <a:pt x="726945" y="563340"/>
              </a:lnTo>
              <a:lnTo>
                <a:pt x="726945" y="553717"/>
              </a:lnTo>
              <a:lnTo>
                <a:pt x="725705" y="547054"/>
              </a:lnTo>
              <a:lnTo>
                <a:pt x="725615" y="546568"/>
              </a:lnTo>
              <a:lnTo>
                <a:pt x="721856" y="540947"/>
              </a:lnTo>
              <a:lnTo>
                <a:pt x="719798" y="539652"/>
              </a:lnTo>
              <a:close/>
            </a:path>
            <a:path w="727075" h="721995">
              <a:moveTo>
                <a:pt x="713620" y="541872"/>
              </a:moveTo>
              <a:lnTo>
                <a:pt x="701776" y="541872"/>
              </a:lnTo>
              <a:lnTo>
                <a:pt x="701776" y="563340"/>
              </a:lnTo>
              <a:lnTo>
                <a:pt x="705477" y="563340"/>
              </a:lnTo>
              <a:lnTo>
                <a:pt x="705477" y="555197"/>
              </a:lnTo>
              <a:lnTo>
                <a:pt x="714854" y="555197"/>
              </a:lnTo>
              <a:lnTo>
                <a:pt x="714360" y="554457"/>
              </a:lnTo>
              <a:lnTo>
                <a:pt x="712140" y="553717"/>
              </a:lnTo>
              <a:lnTo>
                <a:pt x="716581" y="552236"/>
              </a:lnTo>
              <a:lnTo>
                <a:pt x="705477" y="552236"/>
              </a:lnTo>
              <a:lnTo>
                <a:pt x="705477" y="546314"/>
              </a:lnTo>
              <a:lnTo>
                <a:pt x="716088" y="546314"/>
              </a:lnTo>
              <a:lnTo>
                <a:pt x="715964" y="545574"/>
              </a:lnTo>
              <a:lnTo>
                <a:pt x="715841" y="544833"/>
              </a:lnTo>
              <a:lnTo>
                <a:pt x="713620" y="541872"/>
              </a:lnTo>
              <a:close/>
            </a:path>
            <a:path w="727075" h="721995">
              <a:moveTo>
                <a:pt x="714854" y="555197"/>
              </a:moveTo>
              <a:lnTo>
                <a:pt x="709919" y="555197"/>
              </a:lnTo>
              <a:lnTo>
                <a:pt x="711399" y="557418"/>
              </a:lnTo>
              <a:lnTo>
                <a:pt x="712140" y="559639"/>
              </a:lnTo>
              <a:lnTo>
                <a:pt x="712880" y="563340"/>
              </a:lnTo>
              <a:lnTo>
                <a:pt x="716581" y="563340"/>
              </a:lnTo>
              <a:lnTo>
                <a:pt x="715841" y="559639"/>
              </a:lnTo>
              <a:lnTo>
                <a:pt x="715841" y="556678"/>
              </a:lnTo>
              <a:lnTo>
                <a:pt x="714854" y="555197"/>
              </a:lnTo>
              <a:close/>
            </a:path>
            <a:path w="727075" h="721995">
              <a:moveTo>
                <a:pt x="716088" y="546314"/>
              </a:moveTo>
              <a:lnTo>
                <a:pt x="710659" y="546314"/>
              </a:lnTo>
              <a:lnTo>
                <a:pt x="712140" y="547054"/>
              </a:lnTo>
              <a:lnTo>
                <a:pt x="712140" y="551496"/>
              </a:lnTo>
              <a:lnTo>
                <a:pt x="709919" y="552236"/>
              </a:lnTo>
              <a:lnTo>
                <a:pt x="716581" y="552236"/>
              </a:lnTo>
              <a:lnTo>
                <a:pt x="716581" y="549275"/>
              </a:lnTo>
              <a:lnTo>
                <a:pt x="716211" y="547054"/>
              </a:lnTo>
              <a:lnTo>
                <a:pt x="716088" y="546314"/>
              </a:lnTo>
              <a:close/>
            </a:path>
            <a:path w="727075" h="721995">
              <a:moveTo>
                <a:pt x="350222" y="267975"/>
              </a:moveTo>
              <a:lnTo>
                <a:pt x="324238" y="267975"/>
              </a:lnTo>
              <a:lnTo>
                <a:pt x="355939" y="334379"/>
              </a:lnTo>
              <a:lnTo>
                <a:pt x="389169" y="383657"/>
              </a:lnTo>
              <a:lnTo>
                <a:pt x="421723" y="418758"/>
              </a:lnTo>
              <a:lnTo>
                <a:pt x="451399" y="442630"/>
              </a:lnTo>
              <a:lnTo>
                <a:pt x="475993" y="458223"/>
              </a:lnTo>
              <a:lnTo>
                <a:pt x="432057" y="466557"/>
              </a:lnTo>
              <a:lnTo>
                <a:pt x="386558" y="476784"/>
              </a:lnTo>
              <a:lnTo>
                <a:pt x="340154" y="488944"/>
              </a:lnTo>
              <a:lnTo>
                <a:pt x="293503" y="503077"/>
              </a:lnTo>
              <a:lnTo>
                <a:pt x="247264" y="519226"/>
              </a:lnTo>
              <a:lnTo>
                <a:pt x="202093" y="537431"/>
              </a:lnTo>
              <a:lnTo>
                <a:pt x="209049" y="537431"/>
              </a:lnTo>
              <a:lnTo>
                <a:pt x="247302" y="525216"/>
              </a:lnTo>
              <a:lnTo>
                <a:pt x="295752" y="512262"/>
              </a:lnTo>
              <a:lnTo>
                <a:pt x="347186" y="500695"/>
              </a:lnTo>
              <a:lnTo>
                <a:pt x="399444" y="490904"/>
              </a:lnTo>
              <a:lnTo>
                <a:pt x="451866" y="482881"/>
              </a:lnTo>
              <a:lnTo>
                <a:pt x="502924" y="476784"/>
              </a:lnTo>
              <a:lnTo>
                <a:pt x="559095" y="476784"/>
              </a:lnTo>
              <a:lnTo>
                <a:pt x="547059" y="471547"/>
              </a:lnTo>
              <a:lnTo>
                <a:pt x="597270" y="469246"/>
              </a:lnTo>
              <a:lnTo>
                <a:pt x="711846" y="469246"/>
              </a:lnTo>
              <a:lnTo>
                <a:pt x="692615" y="458870"/>
              </a:lnTo>
              <a:lnTo>
                <a:pt x="665004" y="453041"/>
              </a:lnTo>
              <a:lnTo>
                <a:pt x="514487" y="453041"/>
              </a:lnTo>
              <a:lnTo>
                <a:pt x="497311" y="443209"/>
              </a:lnTo>
              <a:lnTo>
                <a:pt x="463790" y="421603"/>
              </a:lnTo>
              <a:lnTo>
                <a:pt x="411104" y="372757"/>
              </a:lnTo>
              <a:lnTo>
                <a:pt x="379758" y="327844"/>
              </a:lnTo>
              <a:lnTo>
                <a:pt x="353964" y="277795"/>
              </a:lnTo>
              <a:lnTo>
                <a:pt x="350222" y="267975"/>
              </a:lnTo>
              <a:close/>
            </a:path>
            <a:path w="727075" h="721995">
              <a:moveTo>
                <a:pt x="559095" y="476784"/>
              </a:moveTo>
              <a:lnTo>
                <a:pt x="503505" y="476784"/>
              </a:lnTo>
              <a:lnTo>
                <a:pt x="551964" y="498683"/>
              </a:lnTo>
              <a:lnTo>
                <a:pt x="599989" y="515223"/>
              </a:lnTo>
              <a:lnTo>
                <a:pt x="644127" y="525656"/>
              </a:lnTo>
              <a:lnTo>
                <a:pt x="681048" y="529288"/>
              </a:lnTo>
              <a:lnTo>
                <a:pt x="696328" y="528293"/>
              </a:lnTo>
              <a:lnTo>
                <a:pt x="707791" y="525216"/>
              </a:lnTo>
              <a:lnTo>
                <a:pt x="715506" y="519919"/>
              </a:lnTo>
              <a:lnTo>
                <a:pt x="716811" y="517444"/>
              </a:lnTo>
              <a:lnTo>
                <a:pt x="696594" y="517444"/>
              </a:lnTo>
              <a:lnTo>
                <a:pt x="667295" y="514124"/>
              </a:lnTo>
              <a:lnTo>
                <a:pt x="630987" y="504767"/>
              </a:lnTo>
              <a:lnTo>
                <a:pt x="590099" y="490274"/>
              </a:lnTo>
              <a:lnTo>
                <a:pt x="559095" y="476784"/>
              </a:lnTo>
              <a:close/>
            </a:path>
            <a:path w="727075" h="721995">
              <a:moveTo>
                <a:pt x="719542" y="512262"/>
              </a:moveTo>
              <a:lnTo>
                <a:pt x="714360" y="514483"/>
              </a:lnTo>
              <a:lnTo>
                <a:pt x="706217" y="517444"/>
              </a:lnTo>
              <a:lnTo>
                <a:pt x="716811" y="517444"/>
              </a:lnTo>
              <a:lnTo>
                <a:pt x="719542" y="512262"/>
              </a:lnTo>
              <a:close/>
            </a:path>
            <a:path w="727075" h="721995">
              <a:moveTo>
                <a:pt x="711846" y="469246"/>
              </a:moveTo>
              <a:lnTo>
                <a:pt x="597270" y="469246"/>
              </a:lnTo>
              <a:lnTo>
                <a:pt x="655601" y="470900"/>
              </a:lnTo>
              <a:lnTo>
                <a:pt x="703522" y="481020"/>
              </a:lnTo>
              <a:lnTo>
                <a:pt x="722503" y="504119"/>
              </a:lnTo>
              <a:lnTo>
                <a:pt x="724724" y="498937"/>
              </a:lnTo>
              <a:lnTo>
                <a:pt x="726951" y="496716"/>
              </a:lnTo>
              <a:lnTo>
                <a:pt x="726951" y="491534"/>
              </a:lnTo>
              <a:lnTo>
                <a:pt x="717935" y="472531"/>
              </a:lnTo>
              <a:lnTo>
                <a:pt x="711846" y="469246"/>
              </a:lnTo>
              <a:close/>
            </a:path>
            <a:path w="727075" h="721995">
              <a:moveTo>
                <a:pt x="603320" y="447859"/>
              </a:moveTo>
              <a:lnTo>
                <a:pt x="583506" y="448356"/>
              </a:lnTo>
              <a:lnTo>
                <a:pt x="561957" y="449617"/>
              </a:lnTo>
              <a:lnTo>
                <a:pt x="514487" y="453041"/>
              </a:lnTo>
              <a:lnTo>
                <a:pt x="665004" y="453041"/>
              </a:lnTo>
              <a:lnTo>
                <a:pt x="653554" y="450623"/>
              </a:lnTo>
              <a:lnTo>
                <a:pt x="603320" y="447859"/>
              </a:lnTo>
              <a:close/>
            </a:path>
            <a:path w="727075" h="721995">
              <a:moveTo>
                <a:pt x="346446" y="60701"/>
              </a:moveTo>
              <a:lnTo>
                <a:pt x="342456" y="82562"/>
              </a:lnTo>
              <a:lnTo>
                <a:pt x="337840" y="110669"/>
              </a:lnTo>
              <a:lnTo>
                <a:pt x="331976" y="145438"/>
              </a:lnTo>
              <a:lnTo>
                <a:pt x="324341" y="186731"/>
              </a:lnTo>
              <a:lnTo>
                <a:pt x="324238" y="187286"/>
              </a:lnTo>
              <a:lnTo>
                <a:pt x="339209" y="187286"/>
              </a:lnTo>
              <a:lnTo>
                <a:pt x="339888" y="182498"/>
              </a:lnTo>
              <a:lnTo>
                <a:pt x="343207" y="141760"/>
              </a:lnTo>
              <a:lnTo>
                <a:pt x="345000" y="101578"/>
              </a:lnTo>
              <a:lnTo>
                <a:pt x="346446" y="60701"/>
              </a:lnTo>
              <a:close/>
            </a:path>
            <a:path w="727075" h="721995">
              <a:moveTo>
                <a:pt x="339308" y="4441"/>
              </a:moveTo>
              <a:lnTo>
                <a:pt x="321277" y="4441"/>
              </a:lnTo>
              <a:lnTo>
                <a:pt x="329269" y="9484"/>
              </a:lnTo>
              <a:lnTo>
                <a:pt x="336915" y="17581"/>
              </a:lnTo>
              <a:lnTo>
                <a:pt x="343034" y="29841"/>
              </a:lnTo>
              <a:lnTo>
                <a:pt x="346446" y="47376"/>
              </a:lnTo>
              <a:lnTo>
                <a:pt x="349222" y="19987"/>
              </a:lnTo>
              <a:lnTo>
                <a:pt x="343115" y="5922"/>
              </a:lnTo>
              <a:lnTo>
                <a:pt x="339308" y="4441"/>
              </a:lnTo>
              <a:close/>
            </a:path>
          </a:pathLst>
        </a:custGeom>
        <a:solidFill>
          <a:srgbClr val="FFD8D8">
            <a:alpha val="50000"/>
          </a:srgbClr>
        </a:solidFill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19</xdr:row>
      <xdr:rowOff>0</xdr:rowOff>
    </xdr:from>
    <xdr:ext cx="3630040" cy="455875"/>
    <xdr:pic>
      <xdr:nvPicPr>
        <xdr:cNvPr id="2" name="image1.png">
          <a:extLst>
            <a:ext uri="{FF2B5EF4-FFF2-40B4-BE49-F238E27FC236}">
              <a16:creationId xmlns:a16="http://schemas.microsoft.com/office/drawing/2014/main" id="{51A28D01-00D9-4619-A8DB-92A36C8EC9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48150"/>
          <a:ext cx="3630040" cy="4558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8"/>
  <sheetViews>
    <sheetView zoomScale="85" zoomScaleNormal="85" workbookViewId="0">
      <selection activeCell="B13" sqref="B13:C13"/>
    </sheetView>
  </sheetViews>
  <sheetFormatPr defaultRowHeight="13" x14ac:dyDescent="0.3"/>
  <cols>
    <col min="1" max="1" width="8.19921875" style="1" customWidth="1"/>
    <col min="2" max="2" width="35.796875" style="1" customWidth="1"/>
    <col min="3" max="3" width="49.5" style="1" customWidth="1"/>
    <col min="4" max="4" width="12.3984375" style="1" bestFit="1" customWidth="1"/>
    <col min="5" max="5" width="10.8984375" style="1" customWidth="1"/>
    <col min="6" max="6" width="15" style="1" bestFit="1" customWidth="1"/>
    <col min="7" max="7" width="12.3984375" style="1" customWidth="1"/>
    <col min="8" max="9" width="13.19921875" style="1" customWidth="1"/>
    <col min="10" max="10" width="12.69921875" style="1" customWidth="1"/>
    <col min="11" max="16384" width="8.796875" style="1"/>
  </cols>
  <sheetData>
    <row r="1" spans="1:10" ht="58" customHeight="1" x14ac:dyDescent="0.3">
      <c r="A1" s="174" t="s">
        <v>146</v>
      </c>
      <c r="B1" s="77"/>
      <c r="C1" s="77"/>
      <c r="D1" s="77"/>
      <c r="E1" s="77"/>
      <c r="F1" s="77"/>
      <c r="G1" s="77"/>
      <c r="H1" s="77"/>
      <c r="I1" s="77"/>
      <c r="J1" s="77"/>
    </row>
    <row r="2" spans="1:10" x14ac:dyDescent="0.3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.5" customHeight="1" x14ac:dyDescent="0.3">
      <c r="A3" s="78" t="s">
        <v>0</v>
      </c>
      <c r="B3" s="78"/>
      <c r="C3" s="78" t="s">
        <v>1</v>
      </c>
      <c r="D3" s="78"/>
      <c r="E3" s="78" t="s">
        <v>2</v>
      </c>
      <c r="F3" s="78"/>
      <c r="G3" s="3" t="s">
        <v>3</v>
      </c>
      <c r="H3" s="78" t="s">
        <v>4</v>
      </c>
      <c r="I3" s="78"/>
      <c r="J3" s="78"/>
    </row>
    <row r="4" spans="1:10" ht="62" customHeight="1" x14ac:dyDescent="0.3">
      <c r="A4" s="78" t="s">
        <v>5</v>
      </c>
      <c r="B4" s="78"/>
      <c r="C4" s="78" t="s">
        <v>6</v>
      </c>
      <c r="D4" s="78"/>
      <c r="E4" s="79" t="s">
        <v>121</v>
      </c>
      <c r="F4" s="79"/>
      <c r="G4" s="4">
        <v>0.20960000000000001</v>
      </c>
      <c r="H4" s="78" t="s">
        <v>122</v>
      </c>
      <c r="I4" s="78"/>
      <c r="J4" s="78"/>
    </row>
    <row r="6" spans="1:10" ht="57.75" customHeight="1" x14ac:dyDescent="0.3">
      <c r="A6" s="5" t="s">
        <v>7</v>
      </c>
      <c r="B6" s="89" t="s">
        <v>8</v>
      </c>
      <c r="C6" s="90"/>
      <c r="D6" s="5" t="s">
        <v>9</v>
      </c>
      <c r="E6" s="5" t="s">
        <v>10</v>
      </c>
      <c r="F6" s="5" t="s">
        <v>11</v>
      </c>
      <c r="G6" s="5" t="s">
        <v>12</v>
      </c>
      <c r="H6" s="5" t="s">
        <v>13</v>
      </c>
      <c r="I6" s="5" t="s">
        <v>75</v>
      </c>
      <c r="J6" s="5" t="s">
        <v>14</v>
      </c>
    </row>
    <row r="7" spans="1:10" ht="15" customHeight="1" x14ac:dyDescent="0.3">
      <c r="A7" s="7" t="s">
        <v>15</v>
      </c>
      <c r="B7" s="85" t="s">
        <v>16</v>
      </c>
      <c r="C7" s="86"/>
      <c r="D7" s="8"/>
      <c r="E7" s="8"/>
      <c r="F7" s="13"/>
      <c r="G7" s="14"/>
      <c r="H7" s="15"/>
      <c r="I7" s="15"/>
      <c r="J7" s="15">
        <f>SUM(J8:J9)</f>
        <v>0</v>
      </c>
    </row>
    <row r="8" spans="1:10" ht="15" customHeight="1" x14ac:dyDescent="0.3">
      <c r="A8" s="9" t="s">
        <v>17</v>
      </c>
      <c r="B8" s="83" t="s">
        <v>100</v>
      </c>
      <c r="C8" s="84"/>
      <c r="D8" s="10" t="s">
        <v>97</v>
      </c>
      <c r="E8" s="10" t="s">
        <v>18</v>
      </c>
      <c r="F8" s="10" t="s">
        <v>19</v>
      </c>
      <c r="G8" s="16">
        <v>306</v>
      </c>
      <c r="H8" s="16"/>
      <c r="I8" s="16">
        <f>TRUNC(H8*(1+$G$4),2)</f>
        <v>0</v>
      </c>
      <c r="J8" s="16">
        <f>TRUNC(G8*I8,2)</f>
        <v>0</v>
      </c>
    </row>
    <row r="9" spans="1:10" ht="15" customHeight="1" x14ac:dyDescent="0.3">
      <c r="A9" s="9" t="s">
        <v>20</v>
      </c>
      <c r="B9" s="83" t="s">
        <v>101</v>
      </c>
      <c r="C9" s="84"/>
      <c r="D9" s="10" t="s">
        <v>97</v>
      </c>
      <c r="E9" s="10" t="s">
        <v>21</v>
      </c>
      <c r="F9" s="10" t="s">
        <v>22</v>
      </c>
      <c r="G9" s="16">
        <v>24</v>
      </c>
      <c r="H9" s="16"/>
      <c r="I9" s="16">
        <f>TRUNC(H9*(1+$G$4),2)</f>
        <v>0</v>
      </c>
      <c r="J9" s="16">
        <f>TRUNC(G9*I9,2)</f>
        <v>0</v>
      </c>
    </row>
    <row r="10" spans="1:10" ht="15" customHeight="1" x14ac:dyDescent="0.3">
      <c r="A10" s="7" t="s">
        <v>23</v>
      </c>
      <c r="B10" s="85" t="s">
        <v>24</v>
      </c>
      <c r="C10" s="86"/>
      <c r="D10" s="13"/>
      <c r="E10" s="13"/>
      <c r="F10" s="13"/>
      <c r="G10" s="14"/>
      <c r="H10" s="15"/>
      <c r="I10" s="15"/>
      <c r="J10" s="15">
        <f>SUM(J11:J14)</f>
        <v>0</v>
      </c>
    </row>
    <row r="11" spans="1:10" ht="30" customHeight="1" x14ac:dyDescent="0.3">
      <c r="A11" s="9" t="s">
        <v>25</v>
      </c>
      <c r="B11" s="83" t="s">
        <v>102</v>
      </c>
      <c r="C11" s="84"/>
      <c r="D11" s="10" t="s">
        <v>97</v>
      </c>
      <c r="E11" s="10" t="s">
        <v>26</v>
      </c>
      <c r="F11" s="10" t="s">
        <v>27</v>
      </c>
      <c r="G11" s="16">
        <v>1054.7</v>
      </c>
      <c r="H11" s="16"/>
      <c r="I11" s="16">
        <f t="shared" ref="I11:I14" si="0">TRUNC(H11*(1+$G$4),2)</f>
        <v>0</v>
      </c>
      <c r="J11" s="16">
        <f t="shared" ref="J11:J14" si="1">TRUNC(G11*I11,2)</f>
        <v>0</v>
      </c>
    </row>
    <row r="12" spans="1:10" ht="30" customHeight="1" x14ac:dyDescent="0.3">
      <c r="A12" s="9" t="s">
        <v>28</v>
      </c>
      <c r="B12" s="83" t="s">
        <v>29</v>
      </c>
      <c r="C12" s="84"/>
      <c r="D12" s="10" t="s">
        <v>97</v>
      </c>
      <c r="E12" s="10" t="s">
        <v>30</v>
      </c>
      <c r="F12" s="10" t="s">
        <v>27</v>
      </c>
      <c r="G12" s="16">
        <v>750.14</v>
      </c>
      <c r="H12" s="16"/>
      <c r="I12" s="16">
        <f t="shared" si="0"/>
        <v>0</v>
      </c>
      <c r="J12" s="16">
        <f t="shared" si="1"/>
        <v>0</v>
      </c>
    </row>
    <row r="13" spans="1:10" ht="15" customHeight="1" x14ac:dyDescent="0.3">
      <c r="A13" s="9" t="s">
        <v>31</v>
      </c>
      <c r="B13" s="83" t="s">
        <v>103</v>
      </c>
      <c r="C13" s="84"/>
      <c r="D13" s="10" t="s">
        <v>97</v>
      </c>
      <c r="E13" s="10" t="s">
        <v>32</v>
      </c>
      <c r="F13" s="10" t="s">
        <v>22</v>
      </c>
      <c r="G13" s="16">
        <v>981</v>
      </c>
      <c r="H13" s="16"/>
      <c r="I13" s="16">
        <f t="shared" si="0"/>
        <v>0</v>
      </c>
      <c r="J13" s="16">
        <f t="shared" si="1"/>
        <v>0</v>
      </c>
    </row>
    <row r="14" spans="1:10" ht="30" customHeight="1" x14ac:dyDescent="0.3">
      <c r="A14" s="9" t="s">
        <v>33</v>
      </c>
      <c r="B14" s="83" t="s">
        <v>104</v>
      </c>
      <c r="C14" s="84"/>
      <c r="D14" s="10" t="s">
        <v>97</v>
      </c>
      <c r="E14" s="10" t="s">
        <v>34</v>
      </c>
      <c r="F14" s="10" t="s">
        <v>22</v>
      </c>
      <c r="G14" s="16">
        <v>502.2</v>
      </c>
      <c r="H14" s="16"/>
      <c r="I14" s="16">
        <f t="shared" si="0"/>
        <v>0</v>
      </c>
      <c r="J14" s="16">
        <f t="shared" si="1"/>
        <v>0</v>
      </c>
    </row>
    <row r="15" spans="1:10" ht="15" customHeight="1" x14ac:dyDescent="0.3">
      <c r="A15" s="7" t="s">
        <v>35</v>
      </c>
      <c r="B15" s="85" t="s">
        <v>36</v>
      </c>
      <c r="C15" s="86"/>
      <c r="D15" s="13"/>
      <c r="E15" s="13"/>
      <c r="F15" s="13"/>
      <c r="G15" s="14"/>
      <c r="H15" s="15"/>
      <c r="I15" s="15"/>
      <c r="J15" s="15">
        <f>SUM(J16:J24)</f>
        <v>0</v>
      </c>
    </row>
    <row r="16" spans="1:10" ht="15" customHeight="1" x14ac:dyDescent="0.3">
      <c r="A16" s="9" t="s">
        <v>37</v>
      </c>
      <c r="B16" s="83" t="s">
        <v>105</v>
      </c>
      <c r="C16" s="84"/>
      <c r="D16" s="10" t="s">
        <v>97</v>
      </c>
      <c r="E16" s="10" t="s">
        <v>38</v>
      </c>
      <c r="F16" s="10" t="s">
        <v>11</v>
      </c>
      <c r="G16" s="16">
        <v>5</v>
      </c>
      <c r="H16" s="16"/>
      <c r="I16" s="16">
        <f t="shared" ref="I16:I24" si="2">TRUNC(H16*(1+$G$4),2)</f>
        <v>0</v>
      </c>
      <c r="J16" s="16">
        <f t="shared" ref="J16:J24" si="3">TRUNC(G16*I16,2)</f>
        <v>0</v>
      </c>
    </row>
    <row r="17" spans="1:10" ht="15" customHeight="1" x14ac:dyDescent="0.3">
      <c r="A17" s="9" t="s">
        <v>39</v>
      </c>
      <c r="B17" s="83" t="s">
        <v>106</v>
      </c>
      <c r="C17" s="84"/>
      <c r="D17" s="10" t="s">
        <v>97</v>
      </c>
      <c r="E17" s="10" t="s">
        <v>40</v>
      </c>
      <c r="F17" s="10" t="s">
        <v>11</v>
      </c>
      <c r="G17" s="16">
        <v>6</v>
      </c>
      <c r="H17" s="16"/>
      <c r="I17" s="16">
        <f t="shared" si="2"/>
        <v>0</v>
      </c>
      <c r="J17" s="16">
        <f t="shared" si="3"/>
        <v>0</v>
      </c>
    </row>
    <row r="18" spans="1:10" ht="15" customHeight="1" x14ac:dyDescent="0.3">
      <c r="A18" s="9" t="s">
        <v>41</v>
      </c>
      <c r="B18" s="83" t="s">
        <v>107</v>
      </c>
      <c r="C18" s="84"/>
      <c r="D18" s="10" t="s">
        <v>97</v>
      </c>
      <c r="E18" s="10" t="s">
        <v>42</v>
      </c>
      <c r="F18" s="10" t="s">
        <v>11</v>
      </c>
      <c r="G18" s="16">
        <v>17</v>
      </c>
      <c r="H18" s="16"/>
      <c r="I18" s="16">
        <f t="shared" si="2"/>
        <v>0</v>
      </c>
      <c r="J18" s="16">
        <f t="shared" si="3"/>
        <v>0</v>
      </c>
    </row>
    <row r="19" spans="1:10" ht="15" customHeight="1" x14ac:dyDescent="0.3">
      <c r="A19" s="9" t="s">
        <v>43</v>
      </c>
      <c r="B19" s="83" t="s">
        <v>108</v>
      </c>
      <c r="C19" s="84"/>
      <c r="D19" s="10" t="s">
        <v>97</v>
      </c>
      <c r="E19" s="10" t="s">
        <v>44</v>
      </c>
      <c r="F19" s="10" t="s">
        <v>11</v>
      </c>
      <c r="G19" s="16">
        <v>4</v>
      </c>
      <c r="H19" s="16"/>
      <c r="I19" s="16">
        <f t="shared" si="2"/>
        <v>0</v>
      </c>
      <c r="J19" s="16">
        <f t="shared" si="3"/>
        <v>0</v>
      </c>
    </row>
    <row r="20" spans="1:10" ht="15" customHeight="1" x14ac:dyDescent="0.3">
      <c r="A20" s="9" t="s">
        <v>45</v>
      </c>
      <c r="B20" s="83" t="s">
        <v>109</v>
      </c>
      <c r="C20" s="84"/>
      <c r="D20" s="10" t="s">
        <v>97</v>
      </c>
      <c r="E20" s="10" t="s">
        <v>46</v>
      </c>
      <c r="F20" s="10" t="s">
        <v>19</v>
      </c>
      <c r="G20" s="16">
        <v>4</v>
      </c>
      <c r="H20" s="16"/>
      <c r="I20" s="16">
        <f t="shared" si="2"/>
        <v>0</v>
      </c>
      <c r="J20" s="16">
        <f t="shared" si="3"/>
        <v>0</v>
      </c>
    </row>
    <row r="21" spans="1:10" ht="15" customHeight="1" x14ac:dyDescent="0.3">
      <c r="A21" s="11" t="s">
        <v>47</v>
      </c>
      <c r="B21" s="87" t="s">
        <v>110</v>
      </c>
      <c r="C21" s="88"/>
      <c r="D21" s="10" t="s">
        <v>97</v>
      </c>
      <c r="E21" s="12" t="s">
        <v>48</v>
      </c>
      <c r="F21" s="12" t="s">
        <v>11</v>
      </c>
      <c r="G21" s="17">
        <v>4</v>
      </c>
      <c r="H21" s="17"/>
      <c r="I21" s="16">
        <f t="shared" si="2"/>
        <v>0</v>
      </c>
      <c r="J21" s="16">
        <f t="shared" si="3"/>
        <v>0</v>
      </c>
    </row>
    <row r="22" spans="1:10" ht="45" customHeight="1" x14ac:dyDescent="0.3">
      <c r="A22" s="9" t="s">
        <v>49</v>
      </c>
      <c r="B22" s="83" t="s">
        <v>111</v>
      </c>
      <c r="C22" s="84"/>
      <c r="D22" s="10" t="s">
        <v>123</v>
      </c>
      <c r="E22" s="33">
        <v>1525</v>
      </c>
      <c r="F22" s="10" t="s">
        <v>27</v>
      </c>
      <c r="G22" s="16">
        <v>8.6</v>
      </c>
      <c r="H22" s="16"/>
      <c r="I22" s="16">
        <f t="shared" si="2"/>
        <v>0</v>
      </c>
      <c r="J22" s="16">
        <f t="shared" si="3"/>
        <v>0</v>
      </c>
    </row>
    <row r="23" spans="1:10" ht="30" customHeight="1" x14ac:dyDescent="0.3">
      <c r="A23" s="9" t="s">
        <v>50</v>
      </c>
      <c r="B23" s="83" t="s">
        <v>98</v>
      </c>
      <c r="C23" s="84"/>
      <c r="D23" s="10" t="s">
        <v>124</v>
      </c>
      <c r="E23" s="33">
        <v>97103</v>
      </c>
      <c r="F23" s="10" t="s">
        <v>22</v>
      </c>
      <c r="G23" s="16">
        <v>43</v>
      </c>
      <c r="H23" s="16"/>
      <c r="I23" s="16">
        <f t="shared" si="2"/>
        <v>0</v>
      </c>
      <c r="J23" s="16">
        <f t="shared" si="3"/>
        <v>0</v>
      </c>
    </row>
    <row r="24" spans="1:10" ht="30" customHeight="1" x14ac:dyDescent="0.3">
      <c r="A24" s="9" t="s">
        <v>51</v>
      </c>
      <c r="B24" s="83" t="s">
        <v>99</v>
      </c>
      <c r="C24" s="82"/>
      <c r="D24" s="10" t="s">
        <v>124</v>
      </c>
      <c r="E24" s="33">
        <v>89455</v>
      </c>
      <c r="F24" s="10" t="s">
        <v>22</v>
      </c>
      <c r="G24" s="16">
        <v>48</v>
      </c>
      <c r="H24" s="16"/>
      <c r="I24" s="16">
        <f t="shared" si="2"/>
        <v>0</v>
      </c>
      <c r="J24" s="16">
        <f t="shared" si="3"/>
        <v>0</v>
      </c>
    </row>
    <row r="25" spans="1:10" ht="15" customHeight="1" x14ac:dyDescent="0.3">
      <c r="A25" s="7" t="s">
        <v>52</v>
      </c>
      <c r="B25" s="85" t="s">
        <v>53</v>
      </c>
      <c r="C25" s="86"/>
      <c r="D25" s="13"/>
      <c r="E25" s="13"/>
      <c r="F25" s="13"/>
      <c r="G25" s="14"/>
      <c r="H25" s="15"/>
      <c r="I25" s="15"/>
      <c r="J25" s="15">
        <f>SUM(J26:J29)</f>
        <v>0</v>
      </c>
    </row>
    <row r="26" spans="1:10" ht="15" customHeight="1" x14ac:dyDescent="0.3">
      <c r="A26" s="9" t="s">
        <v>54</v>
      </c>
      <c r="B26" s="83" t="s">
        <v>112</v>
      </c>
      <c r="C26" s="84"/>
      <c r="D26" s="10" t="s">
        <v>97</v>
      </c>
      <c r="E26" s="10" t="s">
        <v>55</v>
      </c>
      <c r="F26" s="10" t="s">
        <v>19</v>
      </c>
      <c r="G26" s="16">
        <v>89</v>
      </c>
      <c r="H26" s="16"/>
      <c r="I26" s="16">
        <f t="shared" ref="I26:I35" si="4">TRUNC(H26*(1+$G$4),2)</f>
        <v>0</v>
      </c>
      <c r="J26" s="16">
        <f t="shared" ref="J26:J35" si="5">TRUNC(G26*I26,2)</f>
        <v>0</v>
      </c>
    </row>
    <row r="27" spans="1:10" ht="15" customHeight="1" x14ac:dyDescent="0.3">
      <c r="A27" s="9" t="s">
        <v>56</v>
      </c>
      <c r="B27" s="83" t="s">
        <v>113</v>
      </c>
      <c r="C27" s="84"/>
      <c r="D27" s="10" t="s">
        <v>97</v>
      </c>
      <c r="E27" s="10" t="s">
        <v>57</v>
      </c>
      <c r="F27" s="10" t="s">
        <v>19</v>
      </c>
      <c r="G27" s="16">
        <v>104</v>
      </c>
      <c r="H27" s="16"/>
      <c r="I27" s="16">
        <f t="shared" si="4"/>
        <v>0</v>
      </c>
      <c r="J27" s="16">
        <f t="shared" si="5"/>
        <v>0</v>
      </c>
    </row>
    <row r="28" spans="1:10" ht="15" customHeight="1" x14ac:dyDescent="0.3">
      <c r="A28" s="9" t="s">
        <v>58</v>
      </c>
      <c r="B28" s="83" t="s">
        <v>114</v>
      </c>
      <c r="C28" s="84"/>
      <c r="D28" s="10" t="s">
        <v>97</v>
      </c>
      <c r="E28" s="10" t="s">
        <v>59</v>
      </c>
      <c r="F28" s="10" t="s">
        <v>27</v>
      </c>
      <c r="G28" s="16">
        <v>15.3</v>
      </c>
      <c r="H28" s="16"/>
      <c r="I28" s="16">
        <f t="shared" si="4"/>
        <v>0</v>
      </c>
      <c r="J28" s="16">
        <f t="shared" si="5"/>
        <v>0</v>
      </c>
    </row>
    <row r="29" spans="1:10" ht="15" customHeight="1" x14ac:dyDescent="0.3">
      <c r="A29" s="9" t="s">
        <v>60</v>
      </c>
      <c r="B29" s="83" t="s">
        <v>115</v>
      </c>
      <c r="C29" s="84"/>
      <c r="D29" s="10" t="s">
        <v>97</v>
      </c>
      <c r="E29" s="10" t="s">
        <v>61</v>
      </c>
      <c r="F29" s="10" t="s">
        <v>19</v>
      </c>
      <c r="G29" s="16">
        <v>113</v>
      </c>
      <c r="H29" s="16"/>
      <c r="I29" s="16">
        <f t="shared" si="4"/>
        <v>0</v>
      </c>
      <c r="J29" s="16">
        <f t="shared" si="5"/>
        <v>0</v>
      </c>
    </row>
    <row r="30" spans="1:10" ht="15" customHeight="1" x14ac:dyDescent="0.3">
      <c r="A30" s="7" t="s">
        <v>62</v>
      </c>
      <c r="B30" s="85" t="s">
        <v>63</v>
      </c>
      <c r="C30" s="86"/>
      <c r="D30" s="13"/>
      <c r="E30" s="13"/>
      <c r="F30" s="13"/>
      <c r="G30" s="14"/>
      <c r="H30" s="15"/>
      <c r="I30" s="16"/>
      <c r="J30" s="15">
        <f>SUM(J31:J35)</f>
        <v>0</v>
      </c>
    </row>
    <row r="31" spans="1:10" ht="30" customHeight="1" x14ac:dyDescent="0.3">
      <c r="A31" s="9" t="s">
        <v>64</v>
      </c>
      <c r="B31" s="83" t="s">
        <v>116</v>
      </c>
      <c r="C31" s="84"/>
      <c r="D31" s="10" t="s">
        <v>97</v>
      </c>
      <c r="E31" s="10" t="s">
        <v>65</v>
      </c>
      <c r="F31" s="10" t="s">
        <v>22</v>
      </c>
      <c r="G31" s="16">
        <v>502.2</v>
      </c>
      <c r="H31" s="16"/>
      <c r="I31" s="16">
        <f t="shared" si="4"/>
        <v>0</v>
      </c>
      <c r="J31" s="16">
        <f t="shared" si="5"/>
        <v>0</v>
      </c>
    </row>
    <row r="32" spans="1:10" ht="30" customHeight="1" x14ac:dyDescent="0.3">
      <c r="A32" s="9" t="s">
        <v>66</v>
      </c>
      <c r="B32" s="83" t="s">
        <v>117</v>
      </c>
      <c r="C32" s="84"/>
      <c r="D32" s="10" t="s">
        <v>97</v>
      </c>
      <c r="E32" s="10" t="s">
        <v>67</v>
      </c>
      <c r="F32" s="10" t="s">
        <v>27</v>
      </c>
      <c r="G32" s="16">
        <v>15.07</v>
      </c>
      <c r="H32" s="16"/>
      <c r="I32" s="16">
        <f t="shared" si="4"/>
        <v>0</v>
      </c>
      <c r="J32" s="16">
        <f t="shared" si="5"/>
        <v>0</v>
      </c>
    </row>
    <row r="33" spans="1:10" ht="15" customHeight="1" x14ac:dyDescent="0.3">
      <c r="A33" s="9" t="s">
        <v>68</v>
      </c>
      <c r="B33" s="83" t="s">
        <v>118</v>
      </c>
      <c r="C33" s="84"/>
      <c r="D33" s="10" t="s">
        <v>97</v>
      </c>
      <c r="E33" s="10" t="s">
        <v>69</v>
      </c>
      <c r="F33" s="10" t="s">
        <v>22</v>
      </c>
      <c r="G33" s="16">
        <v>502.2</v>
      </c>
      <c r="H33" s="16"/>
      <c r="I33" s="16">
        <f t="shared" si="4"/>
        <v>0</v>
      </c>
      <c r="J33" s="16">
        <f t="shared" si="5"/>
        <v>0</v>
      </c>
    </row>
    <row r="34" spans="1:10" ht="15" customHeight="1" x14ac:dyDescent="0.3">
      <c r="A34" s="9" t="s">
        <v>70</v>
      </c>
      <c r="B34" s="83" t="s">
        <v>119</v>
      </c>
      <c r="C34" s="84"/>
      <c r="D34" s="10" t="s">
        <v>97</v>
      </c>
      <c r="E34" s="10" t="s">
        <v>71</v>
      </c>
      <c r="F34" s="10" t="s">
        <v>22</v>
      </c>
      <c r="G34" s="16">
        <v>502.2</v>
      </c>
      <c r="H34" s="16"/>
      <c r="I34" s="16">
        <f t="shared" si="4"/>
        <v>0</v>
      </c>
      <c r="J34" s="16">
        <f t="shared" si="5"/>
        <v>0</v>
      </c>
    </row>
    <row r="35" spans="1:10" ht="15" customHeight="1" x14ac:dyDescent="0.3">
      <c r="A35" s="9" t="s">
        <v>72</v>
      </c>
      <c r="B35" s="83" t="s">
        <v>120</v>
      </c>
      <c r="C35" s="84"/>
      <c r="D35" s="10" t="s">
        <v>97</v>
      </c>
      <c r="E35" s="10" t="s">
        <v>73</v>
      </c>
      <c r="F35" s="10" t="s">
        <v>22</v>
      </c>
      <c r="G35" s="16">
        <v>502.2</v>
      </c>
      <c r="H35" s="16"/>
      <c r="I35" s="16">
        <f t="shared" si="4"/>
        <v>0</v>
      </c>
      <c r="J35" s="16">
        <f t="shared" si="5"/>
        <v>0</v>
      </c>
    </row>
    <row r="36" spans="1:10" ht="21.5" customHeight="1" x14ac:dyDescent="0.3">
      <c r="A36" s="80"/>
      <c r="B36" s="81"/>
      <c r="C36" s="81"/>
      <c r="D36" s="81"/>
      <c r="E36" s="81"/>
      <c r="F36" s="81"/>
      <c r="G36" s="82"/>
      <c r="H36" s="6" t="s">
        <v>74</v>
      </c>
      <c r="I36" s="6"/>
      <c r="J36" s="18">
        <f>J30+J25+J15+J10+J7</f>
        <v>0</v>
      </c>
    </row>
    <row r="38" spans="1:10" ht="15.5" x14ac:dyDescent="0.3">
      <c r="A38" s="76" t="str">
        <f>BDI!$A$24</f>
        <v>CASTILHO/SP, 05 DE JANEIRO DE 2026</v>
      </c>
      <c r="B38" s="76"/>
      <c r="C38" s="76"/>
      <c r="D38" s="76"/>
      <c r="E38" s="76"/>
      <c r="F38" s="76"/>
      <c r="G38" s="76"/>
      <c r="H38" s="76"/>
      <c r="I38" s="76"/>
      <c r="J38" s="76"/>
    </row>
  </sheetData>
  <mergeCells count="41"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A38:J38"/>
    <mergeCell ref="A1:J1"/>
    <mergeCell ref="E3:F3"/>
    <mergeCell ref="H3:J3"/>
    <mergeCell ref="E4:F4"/>
    <mergeCell ref="H4:J4"/>
    <mergeCell ref="A4:B4"/>
    <mergeCell ref="A3:B3"/>
    <mergeCell ref="C3:D3"/>
    <mergeCell ref="C4:D4"/>
    <mergeCell ref="A36:G36"/>
    <mergeCell ref="B31:C31"/>
    <mergeCell ref="B32:C32"/>
    <mergeCell ref="B33:C33"/>
    <mergeCell ref="B34:C34"/>
    <mergeCell ref="B35:C35"/>
  </mergeCells>
  <printOptions horizontalCentered="1" verticalCentered="1"/>
  <pageMargins left="0.19685039370078741" right="0.19685039370078741" top="0.59055118110236227" bottom="0.59055118110236227" header="0.31496062992125984" footer="0.31496062992125984"/>
  <pageSetup paperSize="9" scale="87" fitToHeight="3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83B85-69D0-4873-AFA5-DEC8746011C2}">
  <dimension ref="A2:F32"/>
  <sheetViews>
    <sheetView workbookViewId="0">
      <selection activeCell="F30" sqref="F30"/>
    </sheetView>
  </sheetViews>
  <sheetFormatPr defaultRowHeight="13" x14ac:dyDescent="0.3"/>
  <cols>
    <col min="1" max="1" width="30.19921875" customWidth="1"/>
    <col min="2" max="6" width="14" customWidth="1"/>
  </cols>
  <sheetData>
    <row r="2" spans="1:6" ht="40" customHeight="1" x14ac:dyDescent="0.3">
      <c r="A2" s="92" t="s">
        <v>145</v>
      </c>
      <c r="B2" s="93"/>
      <c r="C2" s="93"/>
      <c r="D2" s="93"/>
      <c r="E2" s="93"/>
      <c r="F2" s="93"/>
    </row>
    <row r="3" spans="1:6" x14ac:dyDescent="0.3">
      <c r="A3" s="1"/>
      <c r="B3" s="1"/>
      <c r="C3" s="1"/>
      <c r="D3" s="1"/>
      <c r="E3" s="1"/>
      <c r="F3" s="1"/>
    </row>
    <row r="4" spans="1:6" ht="29" customHeight="1" x14ac:dyDescent="0.3">
      <c r="A4" s="29" t="s">
        <v>76</v>
      </c>
      <c r="B4" s="94" t="s">
        <v>6</v>
      </c>
      <c r="C4" s="94"/>
      <c r="D4" s="94"/>
      <c r="E4" s="94"/>
      <c r="F4" s="94"/>
    </row>
    <row r="5" spans="1:6" ht="14" x14ac:dyDescent="0.3">
      <c r="A5" s="95" t="s">
        <v>77</v>
      </c>
      <c r="B5" s="96"/>
      <c r="C5" s="96"/>
      <c r="D5" s="96"/>
      <c r="E5" s="96"/>
      <c r="F5" s="96"/>
    </row>
    <row r="6" spans="1:6" ht="14" x14ac:dyDescent="0.3">
      <c r="A6" s="97" t="s">
        <v>95</v>
      </c>
      <c r="B6" s="98"/>
      <c r="C6" s="98"/>
      <c r="D6" s="98"/>
      <c r="E6" s="98"/>
      <c r="F6" s="99"/>
    </row>
    <row r="7" spans="1:6" ht="14" x14ac:dyDescent="0.3">
      <c r="A7" s="19"/>
      <c r="B7" s="19"/>
      <c r="C7" s="19"/>
      <c r="D7" s="19"/>
      <c r="E7" s="19"/>
      <c r="F7" s="19"/>
    </row>
    <row r="8" spans="1:6" ht="14" x14ac:dyDescent="0.3">
      <c r="A8" s="20" t="s">
        <v>78</v>
      </c>
      <c r="B8" s="21" t="s">
        <v>79</v>
      </c>
      <c r="C8" s="21" t="s">
        <v>80</v>
      </c>
      <c r="D8" s="21" t="s">
        <v>81</v>
      </c>
      <c r="E8" s="21" t="s">
        <v>82</v>
      </c>
      <c r="F8" s="21" t="s">
        <v>83</v>
      </c>
    </row>
    <row r="9" spans="1:6" ht="14" x14ac:dyDescent="0.3">
      <c r="A9" s="22" t="s">
        <v>84</v>
      </c>
      <c r="B9" s="23">
        <v>3.4299999999999997E-2</v>
      </c>
      <c r="C9" s="23">
        <v>4.9299999999999997E-2</v>
      </c>
      <c r="D9" s="23">
        <v>6.7100000000000007E-2</v>
      </c>
      <c r="E9" s="24">
        <v>0.04</v>
      </c>
      <c r="F9" s="25" t="s">
        <v>85</v>
      </c>
    </row>
    <row r="10" spans="1:6" ht="14" x14ac:dyDescent="0.3">
      <c r="A10" s="22" t="s">
        <v>86</v>
      </c>
      <c r="B10" s="23">
        <v>2.8E-3</v>
      </c>
      <c r="C10" s="23">
        <v>4.8999999999999998E-3</v>
      </c>
      <c r="D10" s="23">
        <v>7.4999999999999997E-3</v>
      </c>
      <c r="E10" s="24">
        <v>5.0000000000000001E-3</v>
      </c>
      <c r="F10" s="25" t="s">
        <v>85</v>
      </c>
    </row>
    <row r="11" spans="1:6" ht="14" x14ac:dyDescent="0.3">
      <c r="A11" s="22" t="s">
        <v>87</v>
      </c>
      <c r="B11" s="23">
        <v>0.01</v>
      </c>
      <c r="C11" s="23">
        <v>1.3899999999999999E-2</v>
      </c>
      <c r="D11" s="23">
        <v>1.7399999999999999E-2</v>
      </c>
      <c r="E11" s="24">
        <v>1.2699999999999999E-2</v>
      </c>
      <c r="F11" s="25" t="s">
        <v>85</v>
      </c>
    </row>
    <row r="12" spans="1:6" ht="14" x14ac:dyDescent="0.3">
      <c r="A12" s="22" t="s">
        <v>88</v>
      </c>
      <c r="B12" s="23">
        <v>9.4000000000000004E-3</v>
      </c>
      <c r="C12" s="23">
        <v>9.9000000000000008E-3</v>
      </c>
      <c r="D12" s="23">
        <v>1.17E-2</v>
      </c>
      <c r="E12" s="24">
        <v>0.01</v>
      </c>
      <c r="F12" s="25" t="s">
        <v>85</v>
      </c>
    </row>
    <row r="13" spans="1:6" ht="14" x14ac:dyDescent="0.3">
      <c r="A13" s="22" t="s">
        <v>89</v>
      </c>
      <c r="B13" s="23">
        <v>6.7400000000000002E-2</v>
      </c>
      <c r="C13" s="23">
        <v>8.0399999999999999E-2</v>
      </c>
      <c r="D13" s="23">
        <v>9.4E-2</v>
      </c>
      <c r="E13" s="24">
        <v>7.3999999999999996E-2</v>
      </c>
      <c r="F13" s="25" t="s">
        <v>85</v>
      </c>
    </row>
    <row r="14" spans="1:6" ht="28" x14ac:dyDescent="0.3">
      <c r="A14" s="26" t="s">
        <v>90</v>
      </c>
      <c r="B14" s="100" t="s">
        <v>91</v>
      </c>
      <c r="C14" s="101"/>
      <c r="D14" s="102"/>
      <c r="E14" s="24">
        <v>3.6499999999999998E-2</v>
      </c>
      <c r="F14" s="27"/>
    </row>
    <row r="15" spans="1:6" ht="28" x14ac:dyDescent="0.3">
      <c r="A15" s="28" t="s">
        <v>94</v>
      </c>
      <c r="B15" s="32">
        <v>0.20760000000000001</v>
      </c>
      <c r="C15" s="32">
        <v>0.24179999999999999</v>
      </c>
      <c r="D15" s="32">
        <v>0.26440000000000002</v>
      </c>
      <c r="E15" s="103"/>
      <c r="F15" s="104"/>
    </row>
    <row r="16" spans="1:6" ht="14" x14ac:dyDescent="0.3">
      <c r="A16" s="19"/>
      <c r="B16" s="19"/>
      <c r="C16" s="19"/>
      <c r="D16" s="19"/>
      <c r="E16" s="19"/>
      <c r="F16" s="19"/>
    </row>
    <row r="17" spans="1:6" ht="14" x14ac:dyDescent="0.3">
      <c r="A17" s="105" t="s">
        <v>92</v>
      </c>
      <c r="B17" s="106"/>
      <c r="C17" s="106"/>
      <c r="D17" s="106"/>
      <c r="E17" s="106"/>
      <c r="F17" s="106"/>
    </row>
    <row r="18" spans="1:6" ht="14" x14ac:dyDescent="0.3">
      <c r="A18" s="29" t="s">
        <v>93</v>
      </c>
      <c r="B18" s="30">
        <v>0.20960000000000001</v>
      </c>
      <c r="C18" s="19"/>
      <c r="D18" s="19"/>
      <c r="E18" s="19"/>
      <c r="F18" s="19"/>
    </row>
    <row r="19" spans="1:6" ht="14" x14ac:dyDescent="0.3">
      <c r="A19" s="29"/>
      <c r="B19" s="31"/>
      <c r="C19" s="19"/>
      <c r="D19" s="19"/>
      <c r="E19" s="19"/>
      <c r="F19" s="19"/>
    </row>
    <row r="20" spans="1:6" ht="14" x14ac:dyDescent="0.3">
      <c r="A20" s="29"/>
      <c r="B20" s="31"/>
      <c r="C20" s="19"/>
      <c r="D20" s="19"/>
      <c r="E20" s="19"/>
      <c r="F20" s="19"/>
    </row>
    <row r="21" spans="1:6" ht="14" x14ac:dyDescent="0.3">
      <c r="A21" s="19"/>
      <c r="B21" s="19"/>
      <c r="C21" s="19"/>
      <c r="D21" s="19"/>
      <c r="E21" s="19"/>
      <c r="F21" s="19"/>
    </row>
    <row r="22" spans="1:6" ht="14" x14ac:dyDescent="0.3">
      <c r="A22" s="19"/>
      <c r="B22" s="19"/>
      <c r="C22" s="19"/>
      <c r="D22" s="19"/>
      <c r="E22" s="19"/>
      <c r="F22" s="19"/>
    </row>
    <row r="23" spans="1:6" ht="14" x14ac:dyDescent="0.3">
      <c r="A23" s="19"/>
      <c r="B23" s="19"/>
      <c r="C23" s="19"/>
      <c r="D23" s="19"/>
      <c r="E23" s="19"/>
      <c r="F23" s="19"/>
    </row>
    <row r="24" spans="1:6" ht="14" x14ac:dyDescent="0.3">
      <c r="A24" s="91" t="s">
        <v>96</v>
      </c>
      <c r="B24" s="91"/>
      <c r="C24" s="91"/>
      <c r="D24" s="91"/>
      <c r="E24" s="91"/>
      <c r="F24" s="91"/>
    </row>
    <row r="25" spans="1:6" ht="14" x14ac:dyDescent="0.3">
      <c r="A25" s="19"/>
      <c r="B25" s="19"/>
      <c r="C25" s="19"/>
      <c r="D25" s="19"/>
      <c r="E25" s="19"/>
      <c r="F25" s="19"/>
    </row>
    <row r="26" spans="1:6" ht="14" x14ac:dyDescent="0.3">
      <c r="A26" s="19"/>
      <c r="B26" s="19"/>
      <c r="C26" s="19"/>
      <c r="D26" s="19"/>
      <c r="E26" s="19"/>
      <c r="F26" s="19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</sheetData>
  <mergeCells count="8">
    <mergeCell ref="A24:F24"/>
    <mergeCell ref="A2:F2"/>
    <mergeCell ref="B4:F4"/>
    <mergeCell ref="A5:F5"/>
    <mergeCell ref="A6:F6"/>
    <mergeCell ref="B14:D14"/>
    <mergeCell ref="E15:F15"/>
    <mergeCell ref="A17:F17"/>
  </mergeCells>
  <printOptions horizontalCentered="1" verticalCentered="1"/>
  <pageMargins left="0.59055118110236227" right="0.51181102362204722" top="0.78740157480314965" bottom="0.78740157480314965" header="0.31496062992125984" footer="0.31496062992125984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273B9-062C-483D-BCF1-37D9845ED529}">
  <sheetPr>
    <pageSetUpPr fitToPage="1"/>
  </sheetPr>
  <dimension ref="A1:AL40"/>
  <sheetViews>
    <sheetView tabSelected="1" zoomScale="70" zoomScaleNormal="70" workbookViewId="0">
      <selection activeCell="AC48" sqref="AC48"/>
    </sheetView>
  </sheetViews>
  <sheetFormatPr defaultRowHeight="16" x14ac:dyDescent="0.35"/>
  <cols>
    <col min="1" max="1" width="17.09765625" style="34" customWidth="1"/>
    <col min="2" max="2" width="44.3984375" style="68" customWidth="1"/>
    <col min="3" max="14" width="5.5" style="68" customWidth="1"/>
    <col min="15" max="18" width="5.5" style="68" hidden="1" customWidth="1"/>
    <col min="19" max="22" width="5.5" style="34" hidden="1" customWidth="1"/>
    <col min="23" max="34" width="5.5" style="34" customWidth="1"/>
    <col min="35" max="35" width="11.59765625" style="34" bestFit="1" customWidth="1"/>
    <col min="36" max="36" width="20.296875" style="34" customWidth="1"/>
    <col min="37" max="37" width="26.69921875" style="34" bestFit="1" customWidth="1"/>
    <col min="38" max="38" width="28.296875" style="34" bestFit="1" customWidth="1"/>
    <col min="39" max="264" width="8.796875" style="34"/>
    <col min="265" max="265" width="6.59765625" style="34" bestFit="1" customWidth="1"/>
    <col min="266" max="266" width="44.796875" style="34" customWidth="1"/>
    <col min="267" max="290" width="5.5" style="34" customWidth="1"/>
    <col min="291" max="291" width="11.59765625" style="34" bestFit="1" customWidth="1"/>
    <col min="292" max="292" width="20.296875" style="34" customWidth="1"/>
    <col min="293" max="293" width="26.69921875" style="34" bestFit="1" customWidth="1"/>
    <col min="294" max="294" width="28.296875" style="34" bestFit="1" customWidth="1"/>
    <col min="295" max="520" width="8.796875" style="34"/>
    <col min="521" max="521" width="6.59765625" style="34" bestFit="1" customWidth="1"/>
    <col min="522" max="522" width="44.796875" style="34" customWidth="1"/>
    <col min="523" max="546" width="5.5" style="34" customWidth="1"/>
    <col min="547" max="547" width="11.59765625" style="34" bestFit="1" customWidth="1"/>
    <col min="548" max="548" width="20.296875" style="34" customWidth="1"/>
    <col min="549" max="549" width="26.69921875" style="34" bestFit="1" customWidth="1"/>
    <col min="550" max="550" width="28.296875" style="34" bestFit="1" customWidth="1"/>
    <col min="551" max="776" width="8.796875" style="34"/>
    <col min="777" max="777" width="6.59765625" style="34" bestFit="1" customWidth="1"/>
    <col min="778" max="778" width="44.796875" style="34" customWidth="1"/>
    <col min="779" max="802" width="5.5" style="34" customWidth="1"/>
    <col min="803" max="803" width="11.59765625" style="34" bestFit="1" customWidth="1"/>
    <col min="804" max="804" width="20.296875" style="34" customWidth="1"/>
    <col min="805" max="805" width="26.69921875" style="34" bestFit="1" customWidth="1"/>
    <col min="806" max="806" width="28.296875" style="34" bestFit="1" customWidth="1"/>
    <col min="807" max="1032" width="8.796875" style="34"/>
    <col min="1033" max="1033" width="6.59765625" style="34" bestFit="1" customWidth="1"/>
    <col min="1034" max="1034" width="44.796875" style="34" customWidth="1"/>
    <col min="1035" max="1058" width="5.5" style="34" customWidth="1"/>
    <col min="1059" max="1059" width="11.59765625" style="34" bestFit="1" customWidth="1"/>
    <col min="1060" max="1060" width="20.296875" style="34" customWidth="1"/>
    <col min="1061" max="1061" width="26.69921875" style="34" bestFit="1" customWidth="1"/>
    <col min="1062" max="1062" width="28.296875" style="34" bestFit="1" customWidth="1"/>
    <col min="1063" max="1288" width="8.796875" style="34"/>
    <col min="1289" max="1289" width="6.59765625" style="34" bestFit="1" customWidth="1"/>
    <col min="1290" max="1290" width="44.796875" style="34" customWidth="1"/>
    <col min="1291" max="1314" width="5.5" style="34" customWidth="1"/>
    <col min="1315" max="1315" width="11.59765625" style="34" bestFit="1" customWidth="1"/>
    <col min="1316" max="1316" width="20.296875" style="34" customWidth="1"/>
    <col min="1317" max="1317" width="26.69921875" style="34" bestFit="1" customWidth="1"/>
    <col min="1318" max="1318" width="28.296875" style="34" bestFit="1" customWidth="1"/>
    <col min="1319" max="1544" width="8.796875" style="34"/>
    <col min="1545" max="1545" width="6.59765625" style="34" bestFit="1" customWidth="1"/>
    <col min="1546" max="1546" width="44.796875" style="34" customWidth="1"/>
    <col min="1547" max="1570" width="5.5" style="34" customWidth="1"/>
    <col min="1571" max="1571" width="11.59765625" style="34" bestFit="1" customWidth="1"/>
    <col min="1572" max="1572" width="20.296875" style="34" customWidth="1"/>
    <col min="1573" max="1573" width="26.69921875" style="34" bestFit="1" customWidth="1"/>
    <col min="1574" max="1574" width="28.296875" style="34" bestFit="1" customWidth="1"/>
    <col min="1575" max="1800" width="8.796875" style="34"/>
    <col min="1801" max="1801" width="6.59765625" style="34" bestFit="1" customWidth="1"/>
    <col min="1802" max="1802" width="44.796875" style="34" customWidth="1"/>
    <col min="1803" max="1826" width="5.5" style="34" customWidth="1"/>
    <col min="1827" max="1827" width="11.59765625" style="34" bestFit="1" customWidth="1"/>
    <col min="1828" max="1828" width="20.296875" style="34" customWidth="1"/>
    <col min="1829" max="1829" width="26.69921875" style="34" bestFit="1" customWidth="1"/>
    <col min="1830" max="1830" width="28.296875" style="34" bestFit="1" customWidth="1"/>
    <col min="1831" max="2056" width="8.796875" style="34"/>
    <col min="2057" max="2057" width="6.59765625" style="34" bestFit="1" customWidth="1"/>
    <col min="2058" max="2058" width="44.796875" style="34" customWidth="1"/>
    <col min="2059" max="2082" width="5.5" style="34" customWidth="1"/>
    <col min="2083" max="2083" width="11.59765625" style="34" bestFit="1" customWidth="1"/>
    <col min="2084" max="2084" width="20.296875" style="34" customWidth="1"/>
    <col min="2085" max="2085" width="26.69921875" style="34" bestFit="1" customWidth="1"/>
    <col min="2086" max="2086" width="28.296875" style="34" bestFit="1" customWidth="1"/>
    <col min="2087" max="2312" width="8.796875" style="34"/>
    <col min="2313" max="2313" width="6.59765625" style="34" bestFit="1" customWidth="1"/>
    <col min="2314" max="2314" width="44.796875" style="34" customWidth="1"/>
    <col min="2315" max="2338" width="5.5" style="34" customWidth="1"/>
    <col min="2339" max="2339" width="11.59765625" style="34" bestFit="1" customWidth="1"/>
    <col min="2340" max="2340" width="20.296875" style="34" customWidth="1"/>
    <col min="2341" max="2341" width="26.69921875" style="34" bestFit="1" customWidth="1"/>
    <col min="2342" max="2342" width="28.296875" style="34" bestFit="1" customWidth="1"/>
    <col min="2343" max="2568" width="8.796875" style="34"/>
    <col min="2569" max="2569" width="6.59765625" style="34" bestFit="1" customWidth="1"/>
    <col min="2570" max="2570" width="44.796875" style="34" customWidth="1"/>
    <col min="2571" max="2594" width="5.5" style="34" customWidth="1"/>
    <col min="2595" max="2595" width="11.59765625" style="34" bestFit="1" customWidth="1"/>
    <col min="2596" max="2596" width="20.296875" style="34" customWidth="1"/>
    <col min="2597" max="2597" width="26.69921875" style="34" bestFit="1" customWidth="1"/>
    <col min="2598" max="2598" width="28.296875" style="34" bestFit="1" customWidth="1"/>
    <col min="2599" max="2824" width="8.796875" style="34"/>
    <col min="2825" max="2825" width="6.59765625" style="34" bestFit="1" customWidth="1"/>
    <col min="2826" max="2826" width="44.796875" style="34" customWidth="1"/>
    <col min="2827" max="2850" width="5.5" style="34" customWidth="1"/>
    <col min="2851" max="2851" width="11.59765625" style="34" bestFit="1" customWidth="1"/>
    <col min="2852" max="2852" width="20.296875" style="34" customWidth="1"/>
    <col min="2853" max="2853" width="26.69921875" style="34" bestFit="1" customWidth="1"/>
    <col min="2854" max="2854" width="28.296875" style="34" bestFit="1" customWidth="1"/>
    <col min="2855" max="3080" width="8.796875" style="34"/>
    <col min="3081" max="3081" width="6.59765625" style="34" bestFit="1" customWidth="1"/>
    <col min="3082" max="3082" width="44.796875" style="34" customWidth="1"/>
    <col min="3083" max="3106" width="5.5" style="34" customWidth="1"/>
    <col min="3107" max="3107" width="11.59765625" style="34" bestFit="1" customWidth="1"/>
    <col min="3108" max="3108" width="20.296875" style="34" customWidth="1"/>
    <col min="3109" max="3109" width="26.69921875" style="34" bestFit="1" customWidth="1"/>
    <col min="3110" max="3110" width="28.296875" style="34" bestFit="1" customWidth="1"/>
    <col min="3111" max="3336" width="8.796875" style="34"/>
    <col min="3337" max="3337" width="6.59765625" style="34" bestFit="1" customWidth="1"/>
    <col min="3338" max="3338" width="44.796875" style="34" customWidth="1"/>
    <col min="3339" max="3362" width="5.5" style="34" customWidth="1"/>
    <col min="3363" max="3363" width="11.59765625" style="34" bestFit="1" customWidth="1"/>
    <col min="3364" max="3364" width="20.296875" style="34" customWidth="1"/>
    <col min="3365" max="3365" width="26.69921875" style="34" bestFit="1" customWidth="1"/>
    <col min="3366" max="3366" width="28.296875" style="34" bestFit="1" customWidth="1"/>
    <col min="3367" max="3592" width="8.796875" style="34"/>
    <col min="3593" max="3593" width="6.59765625" style="34" bestFit="1" customWidth="1"/>
    <col min="3594" max="3594" width="44.796875" style="34" customWidth="1"/>
    <col min="3595" max="3618" width="5.5" style="34" customWidth="1"/>
    <col min="3619" max="3619" width="11.59765625" style="34" bestFit="1" customWidth="1"/>
    <col min="3620" max="3620" width="20.296875" style="34" customWidth="1"/>
    <col min="3621" max="3621" width="26.69921875" style="34" bestFit="1" customWidth="1"/>
    <col min="3622" max="3622" width="28.296875" style="34" bestFit="1" customWidth="1"/>
    <col min="3623" max="3848" width="8.796875" style="34"/>
    <col min="3849" max="3849" width="6.59765625" style="34" bestFit="1" customWidth="1"/>
    <col min="3850" max="3850" width="44.796875" style="34" customWidth="1"/>
    <col min="3851" max="3874" width="5.5" style="34" customWidth="1"/>
    <col min="3875" max="3875" width="11.59765625" style="34" bestFit="1" customWidth="1"/>
    <col min="3876" max="3876" width="20.296875" style="34" customWidth="1"/>
    <col min="3877" max="3877" width="26.69921875" style="34" bestFit="1" customWidth="1"/>
    <col min="3878" max="3878" width="28.296875" style="34" bestFit="1" customWidth="1"/>
    <col min="3879" max="4104" width="8.796875" style="34"/>
    <col min="4105" max="4105" width="6.59765625" style="34" bestFit="1" customWidth="1"/>
    <col min="4106" max="4106" width="44.796875" style="34" customWidth="1"/>
    <col min="4107" max="4130" width="5.5" style="34" customWidth="1"/>
    <col min="4131" max="4131" width="11.59765625" style="34" bestFit="1" customWidth="1"/>
    <col min="4132" max="4132" width="20.296875" style="34" customWidth="1"/>
    <col min="4133" max="4133" width="26.69921875" style="34" bestFit="1" customWidth="1"/>
    <col min="4134" max="4134" width="28.296875" style="34" bestFit="1" customWidth="1"/>
    <col min="4135" max="4360" width="8.796875" style="34"/>
    <col min="4361" max="4361" width="6.59765625" style="34" bestFit="1" customWidth="1"/>
    <col min="4362" max="4362" width="44.796875" style="34" customWidth="1"/>
    <col min="4363" max="4386" width="5.5" style="34" customWidth="1"/>
    <col min="4387" max="4387" width="11.59765625" style="34" bestFit="1" customWidth="1"/>
    <col min="4388" max="4388" width="20.296875" style="34" customWidth="1"/>
    <col min="4389" max="4389" width="26.69921875" style="34" bestFit="1" customWidth="1"/>
    <col min="4390" max="4390" width="28.296875" style="34" bestFit="1" customWidth="1"/>
    <col min="4391" max="4616" width="8.796875" style="34"/>
    <col min="4617" max="4617" width="6.59765625" style="34" bestFit="1" customWidth="1"/>
    <col min="4618" max="4618" width="44.796875" style="34" customWidth="1"/>
    <col min="4619" max="4642" width="5.5" style="34" customWidth="1"/>
    <col min="4643" max="4643" width="11.59765625" style="34" bestFit="1" customWidth="1"/>
    <col min="4644" max="4644" width="20.296875" style="34" customWidth="1"/>
    <col min="4645" max="4645" width="26.69921875" style="34" bestFit="1" customWidth="1"/>
    <col min="4646" max="4646" width="28.296875" style="34" bestFit="1" customWidth="1"/>
    <col min="4647" max="4872" width="8.796875" style="34"/>
    <col min="4873" max="4873" width="6.59765625" style="34" bestFit="1" customWidth="1"/>
    <col min="4874" max="4874" width="44.796875" style="34" customWidth="1"/>
    <col min="4875" max="4898" width="5.5" style="34" customWidth="1"/>
    <col min="4899" max="4899" width="11.59765625" style="34" bestFit="1" customWidth="1"/>
    <col min="4900" max="4900" width="20.296875" style="34" customWidth="1"/>
    <col min="4901" max="4901" width="26.69921875" style="34" bestFit="1" customWidth="1"/>
    <col min="4902" max="4902" width="28.296875" style="34" bestFit="1" customWidth="1"/>
    <col min="4903" max="5128" width="8.796875" style="34"/>
    <col min="5129" max="5129" width="6.59765625" style="34" bestFit="1" customWidth="1"/>
    <col min="5130" max="5130" width="44.796875" style="34" customWidth="1"/>
    <col min="5131" max="5154" width="5.5" style="34" customWidth="1"/>
    <col min="5155" max="5155" width="11.59765625" style="34" bestFit="1" customWidth="1"/>
    <col min="5156" max="5156" width="20.296875" style="34" customWidth="1"/>
    <col min="5157" max="5157" width="26.69921875" style="34" bestFit="1" customWidth="1"/>
    <col min="5158" max="5158" width="28.296875" style="34" bestFit="1" customWidth="1"/>
    <col min="5159" max="5384" width="8.796875" style="34"/>
    <col min="5385" max="5385" width="6.59765625" style="34" bestFit="1" customWidth="1"/>
    <col min="5386" max="5386" width="44.796875" style="34" customWidth="1"/>
    <col min="5387" max="5410" width="5.5" style="34" customWidth="1"/>
    <col min="5411" max="5411" width="11.59765625" style="34" bestFit="1" customWidth="1"/>
    <col min="5412" max="5412" width="20.296875" style="34" customWidth="1"/>
    <col min="5413" max="5413" width="26.69921875" style="34" bestFit="1" customWidth="1"/>
    <col min="5414" max="5414" width="28.296875" style="34" bestFit="1" customWidth="1"/>
    <col min="5415" max="5640" width="8.796875" style="34"/>
    <col min="5641" max="5641" width="6.59765625" style="34" bestFit="1" customWidth="1"/>
    <col min="5642" max="5642" width="44.796875" style="34" customWidth="1"/>
    <col min="5643" max="5666" width="5.5" style="34" customWidth="1"/>
    <col min="5667" max="5667" width="11.59765625" style="34" bestFit="1" customWidth="1"/>
    <col min="5668" max="5668" width="20.296875" style="34" customWidth="1"/>
    <col min="5669" max="5669" width="26.69921875" style="34" bestFit="1" customWidth="1"/>
    <col min="5670" max="5670" width="28.296875" style="34" bestFit="1" customWidth="1"/>
    <col min="5671" max="5896" width="8.796875" style="34"/>
    <col min="5897" max="5897" width="6.59765625" style="34" bestFit="1" customWidth="1"/>
    <col min="5898" max="5898" width="44.796875" style="34" customWidth="1"/>
    <col min="5899" max="5922" width="5.5" style="34" customWidth="1"/>
    <col min="5923" max="5923" width="11.59765625" style="34" bestFit="1" customWidth="1"/>
    <col min="5924" max="5924" width="20.296875" style="34" customWidth="1"/>
    <col min="5925" max="5925" width="26.69921875" style="34" bestFit="1" customWidth="1"/>
    <col min="5926" max="5926" width="28.296875" style="34" bestFit="1" customWidth="1"/>
    <col min="5927" max="6152" width="8.796875" style="34"/>
    <col min="6153" max="6153" width="6.59765625" style="34" bestFit="1" customWidth="1"/>
    <col min="6154" max="6154" width="44.796875" style="34" customWidth="1"/>
    <col min="6155" max="6178" width="5.5" style="34" customWidth="1"/>
    <col min="6179" max="6179" width="11.59765625" style="34" bestFit="1" customWidth="1"/>
    <col min="6180" max="6180" width="20.296875" style="34" customWidth="1"/>
    <col min="6181" max="6181" width="26.69921875" style="34" bestFit="1" customWidth="1"/>
    <col min="6182" max="6182" width="28.296875" style="34" bestFit="1" customWidth="1"/>
    <col min="6183" max="6408" width="8.796875" style="34"/>
    <col min="6409" max="6409" width="6.59765625" style="34" bestFit="1" customWidth="1"/>
    <col min="6410" max="6410" width="44.796875" style="34" customWidth="1"/>
    <col min="6411" max="6434" width="5.5" style="34" customWidth="1"/>
    <col min="6435" max="6435" width="11.59765625" style="34" bestFit="1" customWidth="1"/>
    <col min="6436" max="6436" width="20.296875" style="34" customWidth="1"/>
    <col min="6437" max="6437" width="26.69921875" style="34" bestFit="1" customWidth="1"/>
    <col min="6438" max="6438" width="28.296875" style="34" bestFit="1" customWidth="1"/>
    <col min="6439" max="6664" width="8.796875" style="34"/>
    <col min="6665" max="6665" width="6.59765625" style="34" bestFit="1" customWidth="1"/>
    <col min="6666" max="6666" width="44.796875" style="34" customWidth="1"/>
    <col min="6667" max="6690" width="5.5" style="34" customWidth="1"/>
    <col min="6691" max="6691" width="11.59765625" style="34" bestFit="1" customWidth="1"/>
    <col min="6692" max="6692" width="20.296875" style="34" customWidth="1"/>
    <col min="6693" max="6693" width="26.69921875" style="34" bestFit="1" customWidth="1"/>
    <col min="6694" max="6694" width="28.296875" style="34" bestFit="1" customWidth="1"/>
    <col min="6695" max="6920" width="8.796875" style="34"/>
    <col min="6921" max="6921" width="6.59765625" style="34" bestFit="1" customWidth="1"/>
    <col min="6922" max="6922" width="44.796875" style="34" customWidth="1"/>
    <col min="6923" max="6946" width="5.5" style="34" customWidth="1"/>
    <col min="6947" max="6947" width="11.59765625" style="34" bestFit="1" customWidth="1"/>
    <col min="6948" max="6948" width="20.296875" style="34" customWidth="1"/>
    <col min="6949" max="6949" width="26.69921875" style="34" bestFit="1" customWidth="1"/>
    <col min="6950" max="6950" width="28.296875" style="34" bestFit="1" customWidth="1"/>
    <col min="6951" max="7176" width="8.796875" style="34"/>
    <col min="7177" max="7177" width="6.59765625" style="34" bestFit="1" customWidth="1"/>
    <col min="7178" max="7178" width="44.796875" style="34" customWidth="1"/>
    <col min="7179" max="7202" width="5.5" style="34" customWidth="1"/>
    <col min="7203" max="7203" width="11.59765625" style="34" bestFit="1" customWidth="1"/>
    <col min="7204" max="7204" width="20.296875" style="34" customWidth="1"/>
    <col min="7205" max="7205" width="26.69921875" style="34" bestFit="1" customWidth="1"/>
    <col min="7206" max="7206" width="28.296875" style="34" bestFit="1" customWidth="1"/>
    <col min="7207" max="7432" width="8.796875" style="34"/>
    <col min="7433" max="7433" width="6.59765625" style="34" bestFit="1" customWidth="1"/>
    <col min="7434" max="7434" width="44.796875" style="34" customWidth="1"/>
    <col min="7435" max="7458" width="5.5" style="34" customWidth="1"/>
    <col min="7459" max="7459" width="11.59765625" style="34" bestFit="1" customWidth="1"/>
    <col min="7460" max="7460" width="20.296875" style="34" customWidth="1"/>
    <col min="7461" max="7461" width="26.69921875" style="34" bestFit="1" customWidth="1"/>
    <col min="7462" max="7462" width="28.296875" style="34" bestFit="1" customWidth="1"/>
    <col min="7463" max="7688" width="8.796875" style="34"/>
    <col min="7689" max="7689" width="6.59765625" style="34" bestFit="1" customWidth="1"/>
    <col min="7690" max="7690" width="44.796875" style="34" customWidth="1"/>
    <col min="7691" max="7714" width="5.5" style="34" customWidth="1"/>
    <col min="7715" max="7715" width="11.59765625" style="34" bestFit="1" customWidth="1"/>
    <col min="7716" max="7716" width="20.296875" style="34" customWidth="1"/>
    <col min="7717" max="7717" width="26.69921875" style="34" bestFit="1" customWidth="1"/>
    <col min="7718" max="7718" width="28.296875" style="34" bestFit="1" customWidth="1"/>
    <col min="7719" max="7944" width="8.796875" style="34"/>
    <col min="7945" max="7945" width="6.59765625" style="34" bestFit="1" customWidth="1"/>
    <col min="7946" max="7946" width="44.796875" style="34" customWidth="1"/>
    <col min="7947" max="7970" width="5.5" style="34" customWidth="1"/>
    <col min="7971" max="7971" width="11.59765625" style="34" bestFit="1" customWidth="1"/>
    <col min="7972" max="7972" width="20.296875" style="34" customWidth="1"/>
    <col min="7973" max="7973" width="26.69921875" style="34" bestFit="1" customWidth="1"/>
    <col min="7974" max="7974" width="28.296875" style="34" bestFit="1" customWidth="1"/>
    <col min="7975" max="8200" width="8.796875" style="34"/>
    <col min="8201" max="8201" width="6.59765625" style="34" bestFit="1" customWidth="1"/>
    <col min="8202" max="8202" width="44.796875" style="34" customWidth="1"/>
    <col min="8203" max="8226" width="5.5" style="34" customWidth="1"/>
    <col min="8227" max="8227" width="11.59765625" style="34" bestFit="1" customWidth="1"/>
    <col min="8228" max="8228" width="20.296875" style="34" customWidth="1"/>
    <col min="8229" max="8229" width="26.69921875" style="34" bestFit="1" customWidth="1"/>
    <col min="8230" max="8230" width="28.296875" style="34" bestFit="1" customWidth="1"/>
    <col min="8231" max="8456" width="8.796875" style="34"/>
    <col min="8457" max="8457" width="6.59765625" style="34" bestFit="1" customWidth="1"/>
    <col min="8458" max="8458" width="44.796875" style="34" customWidth="1"/>
    <col min="8459" max="8482" width="5.5" style="34" customWidth="1"/>
    <col min="8483" max="8483" width="11.59765625" style="34" bestFit="1" customWidth="1"/>
    <col min="8484" max="8484" width="20.296875" style="34" customWidth="1"/>
    <col min="8485" max="8485" width="26.69921875" style="34" bestFit="1" customWidth="1"/>
    <col min="8486" max="8486" width="28.296875" style="34" bestFit="1" customWidth="1"/>
    <col min="8487" max="8712" width="8.796875" style="34"/>
    <col min="8713" max="8713" width="6.59765625" style="34" bestFit="1" customWidth="1"/>
    <col min="8714" max="8714" width="44.796875" style="34" customWidth="1"/>
    <col min="8715" max="8738" width="5.5" style="34" customWidth="1"/>
    <col min="8739" max="8739" width="11.59765625" style="34" bestFit="1" customWidth="1"/>
    <col min="8740" max="8740" width="20.296875" style="34" customWidth="1"/>
    <col min="8741" max="8741" width="26.69921875" style="34" bestFit="1" customWidth="1"/>
    <col min="8742" max="8742" width="28.296875" style="34" bestFit="1" customWidth="1"/>
    <col min="8743" max="8968" width="8.796875" style="34"/>
    <col min="8969" max="8969" width="6.59765625" style="34" bestFit="1" customWidth="1"/>
    <col min="8970" max="8970" width="44.796875" style="34" customWidth="1"/>
    <col min="8971" max="8994" width="5.5" style="34" customWidth="1"/>
    <col min="8995" max="8995" width="11.59765625" style="34" bestFit="1" customWidth="1"/>
    <col min="8996" max="8996" width="20.296875" style="34" customWidth="1"/>
    <col min="8997" max="8997" width="26.69921875" style="34" bestFit="1" customWidth="1"/>
    <col min="8998" max="8998" width="28.296875" style="34" bestFit="1" customWidth="1"/>
    <col min="8999" max="9224" width="8.796875" style="34"/>
    <col min="9225" max="9225" width="6.59765625" style="34" bestFit="1" customWidth="1"/>
    <col min="9226" max="9226" width="44.796875" style="34" customWidth="1"/>
    <col min="9227" max="9250" width="5.5" style="34" customWidth="1"/>
    <col min="9251" max="9251" width="11.59765625" style="34" bestFit="1" customWidth="1"/>
    <col min="9252" max="9252" width="20.296875" style="34" customWidth="1"/>
    <col min="9253" max="9253" width="26.69921875" style="34" bestFit="1" customWidth="1"/>
    <col min="9254" max="9254" width="28.296875" style="34" bestFit="1" customWidth="1"/>
    <col min="9255" max="9480" width="8.796875" style="34"/>
    <col min="9481" max="9481" width="6.59765625" style="34" bestFit="1" customWidth="1"/>
    <col min="9482" max="9482" width="44.796875" style="34" customWidth="1"/>
    <col min="9483" max="9506" width="5.5" style="34" customWidth="1"/>
    <col min="9507" max="9507" width="11.59765625" style="34" bestFit="1" customWidth="1"/>
    <col min="9508" max="9508" width="20.296875" style="34" customWidth="1"/>
    <col min="9509" max="9509" width="26.69921875" style="34" bestFit="1" customWidth="1"/>
    <col min="9510" max="9510" width="28.296875" style="34" bestFit="1" customWidth="1"/>
    <col min="9511" max="9736" width="8.796875" style="34"/>
    <col min="9737" max="9737" width="6.59765625" style="34" bestFit="1" customWidth="1"/>
    <col min="9738" max="9738" width="44.796875" style="34" customWidth="1"/>
    <col min="9739" max="9762" width="5.5" style="34" customWidth="1"/>
    <col min="9763" max="9763" width="11.59765625" style="34" bestFit="1" customWidth="1"/>
    <col min="9764" max="9764" width="20.296875" style="34" customWidth="1"/>
    <col min="9765" max="9765" width="26.69921875" style="34" bestFit="1" customWidth="1"/>
    <col min="9766" max="9766" width="28.296875" style="34" bestFit="1" customWidth="1"/>
    <col min="9767" max="9992" width="8.796875" style="34"/>
    <col min="9993" max="9993" width="6.59765625" style="34" bestFit="1" customWidth="1"/>
    <col min="9994" max="9994" width="44.796875" style="34" customWidth="1"/>
    <col min="9995" max="10018" width="5.5" style="34" customWidth="1"/>
    <col min="10019" max="10019" width="11.59765625" style="34" bestFit="1" customWidth="1"/>
    <col min="10020" max="10020" width="20.296875" style="34" customWidth="1"/>
    <col min="10021" max="10021" width="26.69921875" style="34" bestFit="1" customWidth="1"/>
    <col min="10022" max="10022" width="28.296875" style="34" bestFit="1" customWidth="1"/>
    <col min="10023" max="10248" width="8.796875" style="34"/>
    <col min="10249" max="10249" width="6.59765625" style="34" bestFit="1" customWidth="1"/>
    <col min="10250" max="10250" width="44.796875" style="34" customWidth="1"/>
    <col min="10251" max="10274" width="5.5" style="34" customWidth="1"/>
    <col min="10275" max="10275" width="11.59765625" style="34" bestFit="1" customWidth="1"/>
    <col min="10276" max="10276" width="20.296875" style="34" customWidth="1"/>
    <col min="10277" max="10277" width="26.69921875" style="34" bestFit="1" customWidth="1"/>
    <col min="10278" max="10278" width="28.296875" style="34" bestFit="1" customWidth="1"/>
    <col min="10279" max="10504" width="8.796875" style="34"/>
    <col min="10505" max="10505" width="6.59765625" style="34" bestFit="1" customWidth="1"/>
    <col min="10506" max="10506" width="44.796875" style="34" customWidth="1"/>
    <col min="10507" max="10530" width="5.5" style="34" customWidth="1"/>
    <col min="10531" max="10531" width="11.59765625" style="34" bestFit="1" customWidth="1"/>
    <col min="10532" max="10532" width="20.296875" style="34" customWidth="1"/>
    <col min="10533" max="10533" width="26.69921875" style="34" bestFit="1" customWidth="1"/>
    <col min="10534" max="10534" width="28.296875" style="34" bestFit="1" customWidth="1"/>
    <col min="10535" max="10760" width="8.796875" style="34"/>
    <col min="10761" max="10761" width="6.59765625" style="34" bestFit="1" customWidth="1"/>
    <col min="10762" max="10762" width="44.796875" style="34" customWidth="1"/>
    <col min="10763" max="10786" width="5.5" style="34" customWidth="1"/>
    <col min="10787" max="10787" width="11.59765625" style="34" bestFit="1" customWidth="1"/>
    <col min="10788" max="10788" width="20.296875" style="34" customWidth="1"/>
    <col min="10789" max="10789" width="26.69921875" style="34" bestFit="1" customWidth="1"/>
    <col min="10790" max="10790" width="28.296875" style="34" bestFit="1" customWidth="1"/>
    <col min="10791" max="11016" width="8.796875" style="34"/>
    <col min="11017" max="11017" width="6.59765625" style="34" bestFit="1" customWidth="1"/>
    <col min="11018" max="11018" width="44.796875" style="34" customWidth="1"/>
    <col min="11019" max="11042" width="5.5" style="34" customWidth="1"/>
    <col min="11043" max="11043" width="11.59765625" style="34" bestFit="1" customWidth="1"/>
    <col min="11044" max="11044" width="20.296875" style="34" customWidth="1"/>
    <col min="11045" max="11045" width="26.69921875" style="34" bestFit="1" customWidth="1"/>
    <col min="11046" max="11046" width="28.296875" style="34" bestFit="1" customWidth="1"/>
    <col min="11047" max="11272" width="8.796875" style="34"/>
    <col min="11273" max="11273" width="6.59765625" style="34" bestFit="1" customWidth="1"/>
    <col min="11274" max="11274" width="44.796875" style="34" customWidth="1"/>
    <col min="11275" max="11298" width="5.5" style="34" customWidth="1"/>
    <col min="11299" max="11299" width="11.59765625" style="34" bestFit="1" customWidth="1"/>
    <col min="11300" max="11300" width="20.296875" style="34" customWidth="1"/>
    <col min="11301" max="11301" width="26.69921875" style="34" bestFit="1" customWidth="1"/>
    <col min="11302" max="11302" width="28.296875" style="34" bestFit="1" customWidth="1"/>
    <col min="11303" max="11528" width="8.796875" style="34"/>
    <col min="11529" max="11529" width="6.59765625" style="34" bestFit="1" customWidth="1"/>
    <col min="11530" max="11530" width="44.796875" style="34" customWidth="1"/>
    <col min="11531" max="11554" width="5.5" style="34" customWidth="1"/>
    <col min="11555" max="11555" width="11.59765625" style="34" bestFit="1" customWidth="1"/>
    <col min="11556" max="11556" width="20.296875" style="34" customWidth="1"/>
    <col min="11557" max="11557" width="26.69921875" style="34" bestFit="1" customWidth="1"/>
    <col min="11558" max="11558" width="28.296875" style="34" bestFit="1" customWidth="1"/>
    <col min="11559" max="11784" width="8.796875" style="34"/>
    <col min="11785" max="11785" width="6.59765625" style="34" bestFit="1" customWidth="1"/>
    <col min="11786" max="11786" width="44.796875" style="34" customWidth="1"/>
    <col min="11787" max="11810" width="5.5" style="34" customWidth="1"/>
    <col min="11811" max="11811" width="11.59765625" style="34" bestFit="1" customWidth="1"/>
    <col min="11812" max="11812" width="20.296875" style="34" customWidth="1"/>
    <col min="11813" max="11813" width="26.69921875" style="34" bestFit="1" customWidth="1"/>
    <col min="11814" max="11814" width="28.296875" style="34" bestFit="1" customWidth="1"/>
    <col min="11815" max="12040" width="8.796875" style="34"/>
    <col min="12041" max="12041" width="6.59765625" style="34" bestFit="1" customWidth="1"/>
    <col min="12042" max="12042" width="44.796875" style="34" customWidth="1"/>
    <col min="12043" max="12066" width="5.5" style="34" customWidth="1"/>
    <col min="12067" max="12067" width="11.59765625" style="34" bestFit="1" customWidth="1"/>
    <col min="12068" max="12068" width="20.296875" style="34" customWidth="1"/>
    <col min="12069" max="12069" width="26.69921875" style="34" bestFit="1" customWidth="1"/>
    <col min="12070" max="12070" width="28.296875" style="34" bestFit="1" customWidth="1"/>
    <col min="12071" max="12296" width="8.796875" style="34"/>
    <col min="12297" max="12297" width="6.59765625" style="34" bestFit="1" customWidth="1"/>
    <col min="12298" max="12298" width="44.796875" style="34" customWidth="1"/>
    <col min="12299" max="12322" width="5.5" style="34" customWidth="1"/>
    <col min="12323" max="12323" width="11.59765625" style="34" bestFit="1" customWidth="1"/>
    <col min="12324" max="12324" width="20.296875" style="34" customWidth="1"/>
    <col min="12325" max="12325" width="26.69921875" style="34" bestFit="1" customWidth="1"/>
    <col min="12326" max="12326" width="28.296875" style="34" bestFit="1" customWidth="1"/>
    <col min="12327" max="12552" width="8.796875" style="34"/>
    <col min="12553" max="12553" width="6.59765625" style="34" bestFit="1" customWidth="1"/>
    <col min="12554" max="12554" width="44.796875" style="34" customWidth="1"/>
    <col min="12555" max="12578" width="5.5" style="34" customWidth="1"/>
    <col min="12579" max="12579" width="11.59765625" style="34" bestFit="1" customWidth="1"/>
    <col min="12580" max="12580" width="20.296875" style="34" customWidth="1"/>
    <col min="12581" max="12581" width="26.69921875" style="34" bestFit="1" customWidth="1"/>
    <col min="12582" max="12582" width="28.296875" style="34" bestFit="1" customWidth="1"/>
    <col min="12583" max="12808" width="8.796875" style="34"/>
    <col min="12809" max="12809" width="6.59765625" style="34" bestFit="1" customWidth="1"/>
    <col min="12810" max="12810" width="44.796875" style="34" customWidth="1"/>
    <col min="12811" max="12834" width="5.5" style="34" customWidth="1"/>
    <col min="12835" max="12835" width="11.59765625" style="34" bestFit="1" customWidth="1"/>
    <col min="12836" max="12836" width="20.296875" style="34" customWidth="1"/>
    <col min="12837" max="12837" width="26.69921875" style="34" bestFit="1" customWidth="1"/>
    <col min="12838" max="12838" width="28.296875" style="34" bestFit="1" customWidth="1"/>
    <col min="12839" max="13064" width="8.796875" style="34"/>
    <col min="13065" max="13065" width="6.59765625" style="34" bestFit="1" customWidth="1"/>
    <col min="13066" max="13066" width="44.796875" style="34" customWidth="1"/>
    <col min="13067" max="13090" width="5.5" style="34" customWidth="1"/>
    <col min="13091" max="13091" width="11.59765625" style="34" bestFit="1" customWidth="1"/>
    <col min="13092" max="13092" width="20.296875" style="34" customWidth="1"/>
    <col min="13093" max="13093" width="26.69921875" style="34" bestFit="1" customWidth="1"/>
    <col min="13094" max="13094" width="28.296875" style="34" bestFit="1" customWidth="1"/>
    <col min="13095" max="13320" width="8.796875" style="34"/>
    <col min="13321" max="13321" width="6.59765625" style="34" bestFit="1" customWidth="1"/>
    <col min="13322" max="13322" width="44.796875" style="34" customWidth="1"/>
    <col min="13323" max="13346" width="5.5" style="34" customWidth="1"/>
    <col min="13347" max="13347" width="11.59765625" style="34" bestFit="1" customWidth="1"/>
    <col min="13348" max="13348" width="20.296875" style="34" customWidth="1"/>
    <col min="13349" max="13349" width="26.69921875" style="34" bestFit="1" customWidth="1"/>
    <col min="13350" max="13350" width="28.296875" style="34" bestFit="1" customWidth="1"/>
    <col min="13351" max="13576" width="8.796875" style="34"/>
    <col min="13577" max="13577" width="6.59765625" style="34" bestFit="1" customWidth="1"/>
    <col min="13578" max="13578" width="44.796875" style="34" customWidth="1"/>
    <col min="13579" max="13602" width="5.5" style="34" customWidth="1"/>
    <col min="13603" max="13603" width="11.59765625" style="34" bestFit="1" customWidth="1"/>
    <col min="13604" max="13604" width="20.296875" style="34" customWidth="1"/>
    <col min="13605" max="13605" width="26.69921875" style="34" bestFit="1" customWidth="1"/>
    <col min="13606" max="13606" width="28.296875" style="34" bestFit="1" customWidth="1"/>
    <col min="13607" max="13832" width="8.796875" style="34"/>
    <col min="13833" max="13833" width="6.59765625" style="34" bestFit="1" customWidth="1"/>
    <col min="13834" max="13834" width="44.796875" style="34" customWidth="1"/>
    <col min="13835" max="13858" width="5.5" style="34" customWidth="1"/>
    <col min="13859" max="13859" width="11.59765625" style="34" bestFit="1" customWidth="1"/>
    <col min="13860" max="13860" width="20.296875" style="34" customWidth="1"/>
    <col min="13861" max="13861" width="26.69921875" style="34" bestFit="1" customWidth="1"/>
    <col min="13862" max="13862" width="28.296875" style="34" bestFit="1" customWidth="1"/>
    <col min="13863" max="14088" width="8.796875" style="34"/>
    <col min="14089" max="14089" width="6.59765625" style="34" bestFit="1" customWidth="1"/>
    <col min="14090" max="14090" width="44.796875" style="34" customWidth="1"/>
    <col min="14091" max="14114" width="5.5" style="34" customWidth="1"/>
    <col min="14115" max="14115" width="11.59765625" style="34" bestFit="1" customWidth="1"/>
    <col min="14116" max="14116" width="20.296875" style="34" customWidth="1"/>
    <col min="14117" max="14117" width="26.69921875" style="34" bestFit="1" customWidth="1"/>
    <col min="14118" max="14118" width="28.296875" style="34" bestFit="1" customWidth="1"/>
    <col min="14119" max="14344" width="8.796875" style="34"/>
    <col min="14345" max="14345" width="6.59765625" style="34" bestFit="1" customWidth="1"/>
    <col min="14346" max="14346" width="44.796875" style="34" customWidth="1"/>
    <col min="14347" max="14370" width="5.5" style="34" customWidth="1"/>
    <col min="14371" max="14371" width="11.59765625" style="34" bestFit="1" customWidth="1"/>
    <col min="14372" max="14372" width="20.296875" style="34" customWidth="1"/>
    <col min="14373" max="14373" width="26.69921875" style="34" bestFit="1" customWidth="1"/>
    <col min="14374" max="14374" width="28.296875" style="34" bestFit="1" customWidth="1"/>
    <col min="14375" max="14600" width="8.796875" style="34"/>
    <col min="14601" max="14601" width="6.59765625" style="34" bestFit="1" customWidth="1"/>
    <col min="14602" max="14602" width="44.796875" style="34" customWidth="1"/>
    <col min="14603" max="14626" width="5.5" style="34" customWidth="1"/>
    <col min="14627" max="14627" width="11.59765625" style="34" bestFit="1" customWidth="1"/>
    <col min="14628" max="14628" width="20.296875" style="34" customWidth="1"/>
    <col min="14629" max="14629" width="26.69921875" style="34" bestFit="1" customWidth="1"/>
    <col min="14630" max="14630" width="28.296875" style="34" bestFit="1" customWidth="1"/>
    <col min="14631" max="14856" width="8.796875" style="34"/>
    <col min="14857" max="14857" width="6.59765625" style="34" bestFit="1" customWidth="1"/>
    <col min="14858" max="14858" width="44.796875" style="34" customWidth="1"/>
    <col min="14859" max="14882" width="5.5" style="34" customWidth="1"/>
    <col min="14883" max="14883" width="11.59765625" style="34" bestFit="1" customWidth="1"/>
    <col min="14884" max="14884" width="20.296875" style="34" customWidth="1"/>
    <col min="14885" max="14885" width="26.69921875" style="34" bestFit="1" customWidth="1"/>
    <col min="14886" max="14886" width="28.296875" style="34" bestFit="1" customWidth="1"/>
    <col min="14887" max="15112" width="8.796875" style="34"/>
    <col min="15113" max="15113" width="6.59765625" style="34" bestFit="1" customWidth="1"/>
    <col min="15114" max="15114" width="44.796875" style="34" customWidth="1"/>
    <col min="15115" max="15138" width="5.5" style="34" customWidth="1"/>
    <col min="15139" max="15139" width="11.59765625" style="34" bestFit="1" customWidth="1"/>
    <col min="15140" max="15140" width="20.296875" style="34" customWidth="1"/>
    <col min="15141" max="15141" width="26.69921875" style="34" bestFit="1" customWidth="1"/>
    <col min="15142" max="15142" width="28.296875" style="34" bestFit="1" customWidth="1"/>
    <col min="15143" max="15368" width="8.796875" style="34"/>
    <col min="15369" max="15369" width="6.59765625" style="34" bestFit="1" customWidth="1"/>
    <col min="15370" max="15370" width="44.796875" style="34" customWidth="1"/>
    <col min="15371" max="15394" width="5.5" style="34" customWidth="1"/>
    <col min="15395" max="15395" width="11.59765625" style="34" bestFit="1" customWidth="1"/>
    <col min="15396" max="15396" width="20.296875" style="34" customWidth="1"/>
    <col min="15397" max="15397" width="26.69921875" style="34" bestFit="1" customWidth="1"/>
    <col min="15398" max="15398" width="28.296875" style="34" bestFit="1" customWidth="1"/>
    <col min="15399" max="15624" width="8.796875" style="34"/>
    <col min="15625" max="15625" width="6.59765625" style="34" bestFit="1" customWidth="1"/>
    <col min="15626" max="15626" width="44.796875" style="34" customWidth="1"/>
    <col min="15627" max="15650" width="5.5" style="34" customWidth="1"/>
    <col min="15651" max="15651" width="11.59765625" style="34" bestFit="1" customWidth="1"/>
    <col min="15652" max="15652" width="20.296875" style="34" customWidth="1"/>
    <col min="15653" max="15653" width="26.69921875" style="34" bestFit="1" customWidth="1"/>
    <col min="15654" max="15654" width="28.296875" style="34" bestFit="1" customWidth="1"/>
    <col min="15655" max="15880" width="8.796875" style="34"/>
    <col min="15881" max="15881" width="6.59765625" style="34" bestFit="1" customWidth="1"/>
    <col min="15882" max="15882" width="44.796875" style="34" customWidth="1"/>
    <col min="15883" max="15906" width="5.5" style="34" customWidth="1"/>
    <col min="15907" max="15907" width="11.59765625" style="34" bestFit="1" customWidth="1"/>
    <col min="15908" max="15908" width="20.296875" style="34" customWidth="1"/>
    <col min="15909" max="15909" width="26.69921875" style="34" bestFit="1" customWidth="1"/>
    <col min="15910" max="15910" width="28.296875" style="34" bestFit="1" customWidth="1"/>
    <col min="15911" max="16136" width="8.796875" style="34"/>
    <col min="16137" max="16137" width="6.59765625" style="34" bestFit="1" customWidth="1"/>
    <col min="16138" max="16138" width="44.796875" style="34" customWidth="1"/>
    <col min="16139" max="16162" width="5.5" style="34" customWidth="1"/>
    <col min="16163" max="16163" width="11.59765625" style="34" bestFit="1" customWidth="1"/>
    <col min="16164" max="16164" width="20.296875" style="34" customWidth="1"/>
    <col min="16165" max="16165" width="26.69921875" style="34" bestFit="1" customWidth="1"/>
    <col min="16166" max="16166" width="28.296875" style="34" bestFit="1" customWidth="1"/>
    <col min="16167" max="16384" width="8.796875" style="34"/>
  </cols>
  <sheetData>
    <row r="1" spans="1:38" x14ac:dyDescent="0.35">
      <c r="A1" s="155" t="s">
        <v>147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6"/>
      <c r="AI1" s="156"/>
      <c r="AJ1" s="157"/>
    </row>
    <row r="2" spans="1:38" x14ac:dyDescent="0.35">
      <c r="A2" s="158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59"/>
      <c r="AF2" s="159"/>
      <c r="AG2" s="159"/>
      <c r="AH2" s="159"/>
      <c r="AI2" s="159"/>
      <c r="AJ2" s="160"/>
    </row>
    <row r="3" spans="1:38" x14ac:dyDescent="0.35">
      <c r="A3" s="158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  <c r="AJ3" s="160"/>
    </row>
    <row r="4" spans="1:38" x14ac:dyDescent="0.35">
      <c r="A4" s="158"/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60"/>
    </row>
    <row r="5" spans="1:38" ht="16.5" thickBot="1" x14ac:dyDescent="0.4">
      <c r="A5" s="161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3"/>
    </row>
    <row r="6" spans="1:38" ht="5" customHeight="1" thickBot="1" x14ac:dyDescent="0.4">
      <c r="A6" s="35"/>
      <c r="B6" s="36"/>
      <c r="C6" s="37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</row>
    <row r="7" spans="1:38" x14ac:dyDescent="0.35">
      <c r="A7" s="164" t="s">
        <v>138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5"/>
      <c r="T7" s="165"/>
      <c r="U7" s="165"/>
      <c r="V7" s="165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9"/>
      <c r="AJ7" s="40"/>
    </row>
    <row r="8" spans="1:38" x14ac:dyDescent="0.35">
      <c r="A8" s="166" t="s">
        <v>139</v>
      </c>
      <c r="B8" s="167"/>
      <c r="C8" s="167"/>
      <c r="D8" s="167"/>
      <c r="E8" s="167"/>
      <c r="F8" s="167"/>
      <c r="G8" s="167"/>
      <c r="H8" s="167"/>
      <c r="I8" s="167"/>
      <c r="J8" s="167"/>
      <c r="K8" s="167"/>
      <c r="L8" s="167"/>
      <c r="M8" s="167"/>
      <c r="N8" s="167"/>
      <c r="O8" s="167"/>
      <c r="P8" s="167"/>
      <c r="Q8" s="167"/>
      <c r="R8" s="167"/>
      <c r="S8" s="167"/>
      <c r="T8" s="167"/>
      <c r="U8" s="167"/>
      <c r="V8" s="167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168"/>
      <c r="AJ8" s="169"/>
    </row>
    <row r="9" spans="1:38" ht="16.5" thickBot="1" x14ac:dyDescent="0.4">
      <c r="A9" s="170" t="s">
        <v>140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1"/>
      <c r="N9" s="171"/>
      <c r="O9" s="171"/>
      <c r="P9" s="171"/>
      <c r="Q9" s="171"/>
      <c r="R9" s="171"/>
      <c r="S9" s="171"/>
      <c r="T9" s="171"/>
      <c r="U9" s="171"/>
      <c r="V9" s="171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4"/>
      <c r="AJ9" s="45"/>
    </row>
    <row r="10" spans="1:38" ht="5" customHeight="1" thickBot="1" x14ac:dyDescent="0.4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7"/>
      <c r="AJ10" s="47"/>
    </row>
    <row r="11" spans="1:38" ht="16.5" thickBot="1" x14ac:dyDescent="0.4">
      <c r="A11" s="48" t="s">
        <v>125</v>
      </c>
      <c r="B11" s="49" t="s">
        <v>126</v>
      </c>
      <c r="C11" s="110" t="s">
        <v>127</v>
      </c>
      <c r="D11" s="111"/>
      <c r="E11" s="111"/>
      <c r="F11" s="111"/>
      <c r="G11" s="110" t="s">
        <v>128</v>
      </c>
      <c r="H11" s="111"/>
      <c r="I11" s="111"/>
      <c r="J11" s="111"/>
      <c r="K11" s="110" t="s">
        <v>129</v>
      </c>
      <c r="L11" s="111"/>
      <c r="M11" s="111"/>
      <c r="N11" s="111"/>
      <c r="O11" s="110" t="s">
        <v>130</v>
      </c>
      <c r="P11" s="111"/>
      <c r="Q11" s="111"/>
      <c r="R11" s="111"/>
      <c r="S11" s="172" t="s">
        <v>131</v>
      </c>
      <c r="T11" s="110"/>
      <c r="U11" s="110"/>
      <c r="V11" s="173"/>
      <c r="W11" s="110" t="s">
        <v>141</v>
      </c>
      <c r="X11" s="111"/>
      <c r="Y11" s="111"/>
      <c r="Z11" s="111"/>
      <c r="AA11" s="110" t="s">
        <v>142</v>
      </c>
      <c r="AB11" s="111"/>
      <c r="AC11" s="111"/>
      <c r="AD11" s="111"/>
      <c r="AE11" s="110" t="s">
        <v>130</v>
      </c>
      <c r="AF11" s="111"/>
      <c r="AG11" s="111"/>
      <c r="AH11" s="111"/>
      <c r="AI11" s="48" t="s">
        <v>132</v>
      </c>
      <c r="AJ11" s="50" t="s">
        <v>74</v>
      </c>
    </row>
    <row r="12" spans="1:38" ht="5" customHeight="1" thickBot="1" x14ac:dyDescent="0.4">
      <c r="A12" s="51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1"/>
      <c r="T12" s="51"/>
      <c r="U12" s="51"/>
      <c r="V12" s="51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1"/>
      <c r="AJ12" s="51"/>
    </row>
    <row r="13" spans="1:38" x14ac:dyDescent="0.35">
      <c r="A13" s="149">
        <v>1</v>
      </c>
      <c r="B13" s="151" t="s">
        <v>16</v>
      </c>
      <c r="C13" s="153">
        <v>6645.9</v>
      </c>
      <c r="D13" s="154"/>
      <c r="E13" s="154"/>
      <c r="F13" s="154"/>
      <c r="G13" s="112"/>
      <c r="H13" s="113"/>
      <c r="I13" s="113"/>
      <c r="J13" s="114"/>
      <c r="K13" s="112"/>
      <c r="L13" s="113"/>
      <c r="M13" s="113"/>
      <c r="N13" s="114"/>
      <c r="O13" s="112"/>
      <c r="P13" s="113"/>
      <c r="Q13" s="113"/>
      <c r="R13" s="114"/>
      <c r="S13" s="112"/>
      <c r="T13" s="113"/>
      <c r="U13" s="113"/>
      <c r="V13" s="114"/>
      <c r="W13" s="112"/>
      <c r="X13" s="113"/>
      <c r="Y13" s="113"/>
      <c r="Z13" s="114"/>
      <c r="AA13" s="112"/>
      <c r="AB13" s="113"/>
      <c r="AC13" s="113"/>
      <c r="AD13" s="114"/>
      <c r="AE13" s="112"/>
      <c r="AF13" s="113"/>
      <c r="AG13" s="113"/>
      <c r="AH13" s="114"/>
      <c r="AI13" s="143">
        <f>AJ13/$AJ$24</f>
        <v>1</v>
      </c>
      <c r="AJ13" s="145">
        <f>SUM(C13:AH13)</f>
        <v>6645.9</v>
      </c>
      <c r="AK13" s="147">
        <f>Orçamento!J7</f>
        <v>0</v>
      </c>
      <c r="AL13" s="147">
        <f>AJ13-AK13</f>
        <v>6645.9</v>
      </c>
    </row>
    <row r="14" spans="1:38" ht="16.5" thickBot="1" x14ac:dyDescent="0.4">
      <c r="A14" s="150"/>
      <c r="B14" s="152"/>
      <c r="C14" s="56"/>
      <c r="D14" s="54"/>
      <c r="E14" s="55"/>
      <c r="F14" s="74"/>
      <c r="G14" s="56"/>
      <c r="H14" s="54"/>
      <c r="I14" s="55"/>
      <c r="J14" s="57"/>
      <c r="K14" s="56"/>
      <c r="L14" s="54"/>
      <c r="M14" s="55"/>
      <c r="N14" s="57"/>
      <c r="O14" s="56"/>
      <c r="P14" s="54"/>
      <c r="Q14" s="55"/>
      <c r="R14" s="57"/>
      <c r="S14" s="56"/>
      <c r="T14" s="54"/>
      <c r="U14" s="55"/>
      <c r="V14" s="57"/>
      <c r="W14" s="56"/>
      <c r="X14" s="54"/>
      <c r="Y14" s="55"/>
      <c r="Z14" s="57"/>
      <c r="AA14" s="56"/>
      <c r="AB14" s="54"/>
      <c r="AC14" s="55"/>
      <c r="AD14" s="57"/>
      <c r="AE14" s="56"/>
      <c r="AF14" s="54"/>
      <c r="AG14" s="55"/>
      <c r="AH14" s="57"/>
      <c r="AI14" s="144"/>
      <c r="AJ14" s="146"/>
      <c r="AK14" s="148"/>
      <c r="AL14" s="148"/>
    </row>
    <row r="15" spans="1:38" x14ac:dyDescent="0.35">
      <c r="A15" s="149">
        <v>2</v>
      </c>
      <c r="B15" s="151" t="s">
        <v>143</v>
      </c>
      <c r="C15" s="153"/>
      <c r="D15" s="154"/>
      <c r="E15" s="154"/>
      <c r="F15" s="154"/>
      <c r="G15" s="112">
        <f>$AK15/3</f>
        <v>0</v>
      </c>
      <c r="H15" s="113"/>
      <c r="I15" s="113"/>
      <c r="J15" s="114"/>
      <c r="K15" s="112">
        <f>$AK15/3</f>
        <v>0</v>
      </c>
      <c r="L15" s="113"/>
      <c r="M15" s="113"/>
      <c r="N15" s="114"/>
      <c r="O15" s="112"/>
      <c r="P15" s="113"/>
      <c r="Q15" s="113"/>
      <c r="R15" s="114"/>
      <c r="S15" s="112"/>
      <c r="T15" s="113"/>
      <c r="U15" s="113"/>
      <c r="V15" s="114"/>
      <c r="W15" s="112">
        <f>$AK15/3</f>
        <v>0</v>
      </c>
      <c r="X15" s="113"/>
      <c r="Y15" s="113"/>
      <c r="Z15" s="114"/>
      <c r="AA15" s="112"/>
      <c r="AB15" s="113"/>
      <c r="AC15" s="113"/>
      <c r="AD15" s="114"/>
      <c r="AE15" s="112"/>
      <c r="AF15" s="113"/>
      <c r="AG15" s="113"/>
      <c r="AH15" s="114"/>
      <c r="AI15" s="143">
        <f>AJ15/$AJ$24</f>
        <v>0</v>
      </c>
      <c r="AJ15" s="145">
        <f t="shared" ref="AJ15" si="0">SUM(C15:AH15)</f>
        <v>0</v>
      </c>
      <c r="AK15" s="147">
        <f>Orçamento!J10</f>
        <v>0</v>
      </c>
      <c r="AL15" s="147">
        <f t="shared" ref="AL15" si="1">AJ15-AK15</f>
        <v>0</v>
      </c>
    </row>
    <row r="16" spans="1:38" ht="16.5" thickBot="1" x14ac:dyDescent="0.4">
      <c r="A16" s="150"/>
      <c r="B16" s="152"/>
      <c r="C16" s="56"/>
      <c r="D16" s="54"/>
      <c r="E16" s="55"/>
      <c r="F16" s="74"/>
      <c r="G16" s="56"/>
      <c r="H16" s="54"/>
      <c r="I16" s="55"/>
      <c r="J16" s="57"/>
      <c r="K16" s="56"/>
      <c r="L16" s="54"/>
      <c r="M16" s="55"/>
      <c r="N16" s="57"/>
      <c r="O16" s="56"/>
      <c r="P16" s="54"/>
      <c r="Q16" s="55"/>
      <c r="R16" s="57"/>
      <c r="S16" s="56"/>
      <c r="T16" s="54"/>
      <c r="U16" s="55"/>
      <c r="V16" s="57"/>
      <c r="W16" s="56"/>
      <c r="X16" s="54"/>
      <c r="Y16" s="55"/>
      <c r="Z16" s="57"/>
      <c r="AA16" s="56"/>
      <c r="AB16" s="54"/>
      <c r="AC16" s="55"/>
      <c r="AD16" s="57"/>
      <c r="AE16" s="56"/>
      <c r="AF16" s="54"/>
      <c r="AG16" s="55"/>
      <c r="AH16" s="57"/>
      <c r="AI16" s="144"/>
      <c r="AJ16" s="146"/>
      <c r="AK16" s="148"/>
      <c r="AL16" s="148"/>
    </row>
    <row r="17" spans="1:38" x14ac:dyDescent="0.35">
      <c r="A17" s="149">
        <v>3</v>
      </c>
      <c r="B17" s="151" t="s">
        <v>36</v>
      </c>
      <c r="C17" s="153"/>
      <c r="D17" s="154"/>
      <c r="E17" s="154"/>
      <c r="F17" s="154"/>
      <c r="G17" s="112"/>
      <c r="H17" s="113"/>
      <c r="I17" s="113"/>
      <c r="J17" s="114"/>
      <c r="K17" s="112"/>
      <c r="L17" s="113"/>
      <c r="M17" s="113"/>
      <c r="N17" s="114"/>
      <c r="O17" s="112"/>
      <c r="P17" s="113"/>
      <c r="Q17" s="113"/>
      <c r="R17" s="114"/>
      <c r="S17" s="112"/>
      <c r="T17" s="113"/>
      <c r="U17" s="113"/>
      <c r="V17" s="114"/>
      <c r="W17" s="112"/>
      <c r="X17" s="113"/>
      <c r="Y17" s="113"/>
      <c r="Z17" s="114"/>
      <c r="AA17" s="112">
        <f>$AK17/2</f>
        <v>0</v>
      </c>
      <c r="AB17" s="113"/>
      <c r="AC17" s="113"/>
      <c r="AD17" s="114"/>
      <c r="AE17" s="112">
        <f>$AK17/2</f>
        <v>0</v>
      </c>
      <c r="AF17" s="113"/>
      <c r="AG17" s="113"/>
      <c r="AH17" s="114"/>
      <c r="AI17" s="143">
        <f>AJ17/$AJ$24</f>
        <v>0</v>
      </c>
      <c r="AJ17" s="145">
        <f t="shared" ref="AJ17" si="2">SUM(C17:AH17)</f>
        <v>0</v>
      </c>
      <c r="AK17" s="147">
        <f>Orçamento!J15</f>
        <v>0</v>
      </c>
      <c r="AL17" s="147">
        <f t="shared" ref="AL17" si="3">AJ17-AK17</f>
        <v>0</v>
      </c>
    </row>
    <row r="18" spans="1:38" ht="16.5" thickBot="1" x14ac:dyDescent="0.4">
      <c r="A18" s="150"/>
      <c r="B18" s="152"/>
      <c r="C18" s="56"/>
      <c r="D18" s="54"/>
      <c r="E18" s="55"/>
      <c r="F18" s="74"/>
      <c r="G18" s="56"/>
      <c r="H18" s="54"/>
      <c r="I18" s="55"/>
      <c r="J18" s="57"/>
      <c r="K18" s="56"/>
      <c r="L18" s="54"/>
      <c r="M18" s="55"/>
      <c r="N18" s="57"/>
      <c r="O18" s="56"/>
      <c r="P18" s="54"/>
      <c r="Q18" s="55"/>
      <c r="R18" s="57"/>
      <c r="S18" s="56"/>
      <c r="T18" s="54"/>
      <c r="U18" s="55"/>
      <c r="V18" s="57"/>
      <c r="W18" s="56"/>
      <c r="X18" s="54"/>
      <c r="Y18" s="55"/>
      <c r="Z18" s="57"/>
      <c r="AA18" s="56"/>
      <c r="AB18" s="54"/>
      <c r="AC18" s="55"/>
      <c r="AD18" s="57"/>
      <c r="AE18" s="56"/>
      <c r="AF18" s="54"/>
      <c r="AG18" s="55"/>
      <c r="AH18" s="57"/>
      <c r="AI18" s="144"/>
      <c r="AJ18" s="146"/>
      <c r="AK18" s="148"/>
      <c r="AL18" s="148"/>
    </row>
    <row r="19" spans="1:38" x14ac:dyDescent="0.35">
      <c r="A19" s="149">
        <v>4</v>
      </c>
      <c r="B19" s="151" t="s">
        <v>53</v>
      </c>
      <c r="C19" s="153"/>
      <c r="D19" s="154"/>
      <c r="E19" s="154"/>
      <c r="F19" s="154"/>
      <c r="G19" s="112"/>
      <c r="H19" s="113"/>
      <c r="I19" s="113"/>
      <c r="J19" s="114"/>
      <c r="K19" s="112"/>
      <c r="L19" s="113"/>
      <c r="M19" s="113"/>
      <c r="N19" s="114"/>
      <c r="O19" s="112"/>
      <c r="P19" s="113"/>
      <c r="Q19" s="113"/>
      <c r="R19" s="114"/>
      <c r="S19" s="112"/>
      <c r="T19" s="113"/>
      <c r="U19" s="113"/>
      <c r="V19" s="114"/>
      <c r="W19" s="112">
        <f>$AK19/3</f>
        <v>0</v>
      </c>
      <c r="X19" s="113"/>
      <c r="Y19" s="113"/>
      <c r="Z19" s="114"/>
      <c r="AA19" s="112">
        <f>$AK19/3</f>
        <v>0</v>
      </c>
      <c r="AB19" s="113"/>
      <c r="AC19" s="113"/>
      <c r="AD19" s="114"/>
      <c r="AE19" s="112">
        <f>$AK19/3</f>
        <v>0</v>
      </c>
      <c r="AF19" s="113"/>
      <c r="AG19" s="113"/>
      <c r="AH19" s="114"/>
      <c r="AI19" s="143">
        <f>AJ19/$AJ$24</f>
        <v>0</v>
      </c>
      <c r="AJ19" s="145">
        <f t="shared" ref="AJ19" si="4">SUM(C19:AH19)</f>
        <v>0</v>
      </c>
      <c r="AK19" s="147">
        <f>Orçamento!J25</f>
        <v>0</v>
      </c>
      <c r="AL19" s="147">
        <f t="shared" ref="AL19" si="5">AJ19-AK19</f>
        <v>0</v>
      </c>
    </row>
    <row r="20" spans="1:38" ht="16.5" thickBot="1" x14ac:dyDescent="0.4">
      <c r="A20" s="150"/>
      <c r="B20" s="152"/>
      <c r="C20" s="56"/>
      <c r="D20" s="54"/>
      <c r="E20" s="55"/>
      <c r="F20" s="74"/>
      <c r="G20" s="56"/>
      <c r="H20" s="54"/>
      <c r="I20" s="55"/>
      <c r="J20" s="57"/>
      <c r="K20" s="56"/>
      <c r="L20" s="54"/>
      <c r="M20" s="55"/>
      <c r="N20" s="57"/>
      <c r="O20" s="56"/>
      <c r="P20" s="54"/>
      <c r="Q20" s="55"/>
      <c r="R20" s="57"/>
      <c r="S20" s="56"/>
      <c r="T20" s="54"/>
      <c r="U20" s="55"/>
      <c r="V20" s="57"/>
      <c r="W20" s="56"/>
      <c r="X20" s="54"/>
      <c r="Y20" s="55"/>
      <c r="Z20" s="57"/>
      <c r="AA20" s="56"/>
      <c r="AB20" s="54"/>
      <c r="AC20" s="55"/>
      <c r="AD20" s="57"/>
      <c r="AE20" s="56"/>
      <c r="AF20" s="54"/>
      <c r="AG20" s="55"/>
      <c r="AH20" s="57"/>
      <c r="AI20" s="144"/>
      <c r="AJ20" s="146"/>
      <c r="AK20" s="148"/>
      <c r="AL20" s="148"/>
    </row>
    <row r="21" spans="1:38" x14ac:dyDescent="0.35">
      <c r="A21" s="149">
        <v>5</v>
      </c>
      <c r="B21" s="151" t="s">
        <v>144</v>
      </c>
      <c r="C21" s="153"/>
      <c r="D21" s="154"/>
      <c r="E21" s="154"/>
      <c r="F21" s="154"/>
      <c r="G21" s="112"/>
      <c r="H21" s="113"/>
      <c r="I21" s="113"/>
      <c r="J21" s="114"/>
      <c r="K21" s="112"/>
      <c r="L21" s="113"/>
      <c r="M21" s="113"/>
      <c r="N21" s="114"/>
      <c r="O21" s="112"/>
      <c r="P21" s="113"/>
      <c r="Q21" s="113"/>
      <c r="R21" s="114"/>
      <c r="S21" s="112"/>
      <c r="T21" s="113"/>
      <c r="U21" s="113"/>
      <c r="V21" s="114"/>
      <c r="W21" s="112"/>
      <c r="X21" s="113"/>
      <c r="Y21" s="113"/>
      <c r="Z21" s="114"/>
      <c r="AA21" s="112"/>
      <c r="AB21" s="113"/>
      <c r="AC21" s="113"/>
      <c r="AD21" s="114"/>
      <c r="AE21" s="112">
        <f>AK21</f>
        <v>0</v>
      </c>
      <c r="AF21" s="113"/>
      <c r="AG21" s="113"/>
      <c r="AH21" s="114"/>
      <c r="AI21" s="143">
        <f>AJ21/$AJ$24</f>
        <v>0</v>
      </c>
      <c r="AJ21" s="145">
        <f t="shared" ref="AJ21" si="6">SUM(C21:AH21)</f>
        <v>0</v>
      </c>
      <c r="AK21" s="147">
        <f>Orçamento!J30</f>
        <v>0</v>
      </c>
      <c r="AL21" s="147">
        <f t="shared" ref="AL21" si="7">AJ21-AK21</f>
        <v>0</v>
      </c>
    </row>
    <row r="22" spans="1:38" ht="16.5" thickBot="1" x14ac:dyDescent="0.4">
      <c r="A22" s="150"/>
      <c r="B22" s="152"/>
      <c r="C22" s="56"/>
      <c r="D22" s="54"/>
      <c r="E22" s="55"/>
      <c r="F22" s="74"/>
      <c r="G22" s="56"/>
      <c r="H22" s="54"/>
      <c r="I22" s="55"/>
      <c r="J22" s="57"/>
      <c r="K22" s="56"/>
      <c r="L22" s="54"/>
      <c r="M22" s="55"/>
      <c r="N22" s="57"/>
      <c r="O22" s="56"/>
      <c r="P22" s="54"/>
      <c r="Q22" s="55"/>
      <c r="R22" s="57"/>
      <c r="S22" s="56"/>
      <c r="T22" s="54"/>
      <c r="U22" s="55"/>
      <c r="V22" s="57"/>
      <c r="W22" s="56"/>
      <c r="X22" s="54"/>
      <c r="Y22" s="55"/>
      <c r="Z22" s="57"/>
      <c r="AA22" s="56"/>
      <c r="AB22" s="54"/>
      <c r="AC22" s="55"/>
      <c r="AD22" s="57"/>
      <c r="AE22" s="56"/>
      <c r="AF22" s="54"/>
      <c r="AG22" s="55"/>
      <c r="AH22" s="57"/>
      <c r="AI22" s="144"/>
      <c r="AJ22" s="146"/>
      <c r="AK22" s="148"/>
      <c r="AL22" s="148"/>
    </row>
    <row r="23" spans="1:38" ht="5" customHeight="1" thickBot="1" x14ac:dyDescent="0.4">
      <c r="A23" s="59"/>
      <c r="B23" s="59"/>
      <c r="C23" s="59"/>
      <c r="D23" s="59"/>
      <c r="E23" s="59"/>
      <c r="F23" s="59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135"/>
      <c r="T23" s="136"/>
      <c r="U23" s="136"/>
      <c r="V23" s="137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9"/>
      <c r="AJ23" s="59"/>
      <c r="AL23" s="53"/>
    </row>
    <row r="24" spans="1:38" ht="16.5" thickBot="1" x14ac:dyDescent="0.4">
      <c r="A24" s="138" t="s">
        <v>133</v>
      </c>
      <c r="B24" s="139"/>
      <c r="C24" s="140">
        <f t="shared" ref="C24" si="8">C21+C19+C17+C15+C13</f>
        <v>6645.9</v>
      </c>
      <c r="D24" s="141"/>
      <c r="E24" s="141"/>
      <c r="F24" s="142"/>
      <c r="G24" s="140">
        <f t="shared" ref="G24" si="9">G21+G19+G17+G15+G13</f>
        <v>0</v>
      </c>
      <c r="H24" s="141"/>
      <c r="I24" s="141"/>
      <c r="J24" s="142"/>
      <c r="K24" s="140">
        <f>K21+K19+K17+K15+K13</f>
        <v>0</v>
      </c>
      <c r="L24" s="141"/>
      <c r="M24" s="141"/>
      <c r="N24" s="142"/>
      <c r="O24" s="140" t="e">
        <f>SUM(O13,O15,O17,O19,O21,#REF!,#REF!,#REF!,#REF!,#REF!,#REF!,#REF!,#REF!,#REF!,#REF!)</f>
        <v>#REF!</v>
      </c>
      <c r="P24" s="141"/>
      <c r="Q24" s="141"/>
      <c r="R24" s="142"/>
      <c r="S24" s="140" t="e">
        <f>SUM(S13,S15,S17,S19,S21,#REF!,#REF!,#REF!,#REF!,#REF!,#REF!,#REF!,#REF!,#REF!,#REF!)</f>
        <v>#REF!</v>
      </c>
      <c r="T24" s="141"/>
      <c r="U24" s="141"/>
      <c r="V24" s="142"/>
      <c r="W24" s="140">
        <f t="shared" ref="W24" si="10">W21+W19+W17+W15+W13</f>
        <v>0</v>
      </c>
      <c r="X24" s="141"/>
      <c r="Y24" s="141"/>
      <c r="Z24" s="142"/>
      <c r="AA24" s="140">
        <f t="shared" ref="AA24" si="11">AA21+AA19+AA17+AA15+AA13</f>
        <v>0</v>
      </c>
      <c r="AB24" s="141"/>
      <c r="AC24" s="141"/>
      <c r="AD24" s="142"/>
      <c r="AE24" s="140">
        <f t="shared" ref="AE24" si="12">AE21+AE19+AE17+AE15+AE13</f>
        <v>0</v>
      </c>
      <c r="AF24" s="141"/>
      <c r="AG24" s="141"/>
      <c r="AH24" s="142"/>
      <c r="AI24" s="60">
        <f>SUM(AI13:AI22)</f>
        <v>1</v>
      </c>
      <c r="AJ24" s="61">
        <f>C24+G24+K24+W24+AA24+AE24</f>
        <v>6645.9</v>
      </c>
      <c r="AK24" s="62">
        <f>SUM(AK13:AK22)</f>
        <v>0</v>
      </c>
      <c r="AL24" s="63"/>
    </row>
    <row r="25" spans="1:38" ht="5" customHeight="1" thickBot="1" x14ac:dyDescent="0.4">
      <c r="A25" s="42"/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65"/>
      <c r="AJ25" s="65"/>
    </row>
    <row r="26" spans="1:38" x14ac:dyDescent="0.35">
      <c r="A26" s="126"/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  <c r="AI26" s="127"/>
      <c r="AJ26" s="128"/>
      <c r="AL26" s="66"/>
    </row>
    <row r="27" spans="1:38" ht="16.5" thickBot="1" x14ac:dyDescent="0.4">
      <c r="A27" s="129"/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0"/>
      <c r="AE27" s="130"/>
      <c r="AF27" s="130"/>
      <c r="AG27" s="130"/>
      <c r="AH27" s="130"/>
      <c r="AI27" s="130"/>
      <c r="AJ27" s="131"/>
    </row>
    <row r="28" spans="1:38" ht="5" customHeight="1" thickBot="1" x14ac:dyDescent="0.4">
      <c r="A28" s="47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132"/>
      <c r="T28" s="132"/>
      <c r="U28" s="132"/>
      <c r="V28" s="132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47"/>
      <c r="AJ28" s="47"/>
    </row>
    <row r="29" spans="1:38" ht="16.5" thickBot="1" x14ac:dyDescent="0.4">
      <c r="A29" s="124" t="s">
        <v>134</v>
      </c>
      <c r="B29" s="125"/>
      <c r="C29" s="116">
        <f>C24</f>
        <v>6645.9</v>
      </c>
      <c r="D29" s="117"/>
      <c r="E29" s="117"/>
      <c r="F29" s="118"/>
      <c r="G29" s="116">
        <f>G24</f>
        <v>0</v>
      </c>
      <c r="H29" s="117"/>
      <c r="I29" s="117"/>
      <c r="J29" s="118"/>
      <c r="K29" s="116">
        <f>K24</f>
        <v>0</v>
      </c>
      <c r="L29" s="117"/>
      <c r="M29" s="117"/>
      <c r="N29" s="118"/>
      <c r="O29" s="116" t="e">
        <f>O24</f>
        <v>#REF!</v>
      </c>
      <c r="P29" s="117"/>
      <c r="Q29" s="117"/>
      <c r="R29" s="118"/>
      <c r="S29" s="116" t="e">
        <f>S24</f>
        <v>#REF!</v>
      </c>
      <c r="T29" s="117"/>
      <c r="U29" s="117"/>
      <c r="V29" s="118"/>
      <c r="W29" s="116">
        <f t="shared" ref="W29" si="13">W24</f>
        <v>0</v>
      </c>
      <c r="X29" s="117"/>
      <c r="Y29" s="117"/>
      <c r="Z29" s="118"/>
      <c r="AA29" s="116">
        <f t="shared" ref="AA29" si="14">AA24</f>
        <v>0</v>
      </c>
      <c r="AB29" s="117"/>
      <c r="AC29" s="117"/>
      <c r="AD29" s="118"/>
      <c r="AE29" s="116">
        <f t="shared" ref="AE29" si="15">AE24</f>
        <v>0</v>
      </c>
      <c r="AF29" s="117"/>
      <c r="AG29" s="117"/>
      <c r="AH29" s="118"/>
      <c r="AI29" s="133">
        <f>C29+G29+K29+W29+AA29+AE29</f>
        <v>6645.9</v>
      </c>
      <c r="AJ29" s="134"/>
    </row>
    <row r="30" spans="1:38" ht="16.5" thickBot="1" x14ac:dyDescent="0.4">
      <c r="A30" s="124" t="s">
        <v>135</v>
      </c>
      <c r="B30" s="125"/>
      <c r="C30" s="107">
        <f>C29/$AI$29</f>
        <v>1</v>
      </c>
      <c r="D30" s="108"/>
      <c r="E30" s="108"/>
      <c r="F30" s="109"/>
      <c r="G30" s="107">
        <f>G29/$AI$29</f>
        <v>0</v>
      </c>
      <c r="H30" s="108"/>
      <c r="I30" s="108"/>
      <c r="J30" s="109"/>
      <c r="K30" s="107">
        <f>K29/$AI$29</f>
        <v>0</v>
      </c>
      <c r="L30" s="108"/>
      <c r="M30" s="108"/>
      <c r="N30" s="109"/>
      <c r="O30" s="107" t="e">
        <f t="shared" ref="O30" si="16">O29/$AI$26</f>
        <v>#REF!</v>
      </c>
      <c r="P30" s="108"/>
      <c r="Q30" s="108"/>
      <c r="R30" s="109"/>
      <c r="S30" s="107" t="e">
        <f t="shared" ref="S30" si="17">S29/$AI$26</f>
        <v>#REF!</v>
      </c>
      <c r="T30" s="108"/>
      <c r="U30" s="108"/>
      <c r="V30" s="109"/>
      <c r="W30" s="107">
        <f>W29/$AI$29</f>
        <v>0</v>
      </c>
      <c r="X30" s="108"/>
      <c r="Y30" s="108"/>
      <c r="Z30" s="109"/>
      <c r="AA30" s="107">
        <f>AA29/$AI$29</f>
        <v>0</v>
      </c>
      <c r="AB30" s="108"/>
      <c r="AC30" s="108"/>
      <c r="AD30" s="109"/>
      <c r="AE30" s="107">
        <f>AE29/$AI$29</f>
        <v>0</v>
      </c>
      <c r="AF30" s="108"/>
      <c r="AG30" s="108"/>
      <c r="AH30" s="109"/>
      <c r="AI30" s="133"/>
      <c r="AJ30" s="134"/>
    </row>
    <row r="31" spans="1:38" ht="16.5" thickBot="1" x14ac:dyDescent="0.4">
      <c r="A31" s="124" t="s">
        <v>136</v>
      </c>
      <c r="B31" s="125"/>
      <c r="C31" s="119">
        <f>C29</f>
        <v>6645.9</v>
      </c>
      <c r="D31" s="120"/>
      <c r="E31" s="120"/>
      <c r="F31" s="121"/>
      <c r="G31" s="119">
        <f>G29+C31</f>
        <v>6645.9</v>
      </c>
      <c r="H31" s="120"/>
      <c r="I31" s="120"/>
      <c r="J31" s="121"/>
      <c r="K31" s="119">
        <f t="shared" ref="K31" si="18">K29+G31</f>
        <v>6645.9</v>
      </c>
      <c r="L31" s="120"/>
      <c r="M31" s="120"/>
      <c r="N31" s="121"/>
      <c r="O31" s="119" t="e">
        <f>O29+#REF!</f>
        <v>#REF!</v>
      </c>
      <c r="P31" s="120"/>
      <c r="Q31" s="120"/>
      <c r="R31" s="121"/>
      <c r="S31" s="119" t="e">
        <f t="shared" ref="S31" si="19">S29+O31</f>
        <v>#REF!</v>
      </c>
      <c r="T31" s="120"/>
      <c r="U31" s="120"/>
      <c r="V31" s="121"/>
      <c r="W31" s="119">
        <f>K31+W29</f>
        <v>6645.9</v>
      </c>
      <c r="X31" s="120"/>
      <c r="Y31" s="120"/>
      <c r="Z31" s="121"/>
      <c r="AA31" s="119">
        <f t="shared" ref="AA31" si="20">AA29+W31</f>
        <v>6645.9</v>
      </c>
      <c r="AB31" s="120"/>
      <c r="AC31" s="120"/>
      <c r="AD31" s="121"/>
      <c r="AE31" s="119">
        <f t="shared" ref="AE31" si="21">AE29+AA31</f>
        <v>6645.9</v>
      </c>
      <c r="AF31" s="120"/>
      <c r="AG31" s="120"/>
      <c r="AH31" s="121"/>
      <c r="AI31" s="122">
        <f>C30+G30+K30+W30+AA30+AE30</f>
        <v>1</v>
      </c>
      <c r="AJ31" s="123"/>
    </row>
    <row r="32" spans="1:38" ht="16.5" thickBot="1" x14ac:dyDescent="0.4">
      <c r="A32" s="124" t="s">
        <v>137</v>
      </c>
      <c r="B32" s="125"/>
      <c r="C32" s="107">
        <f>C31/$AI$29</f>
        <v>1</v>
      </c>
      <c r="D32" s="108"/>
      <c r="E32" s="108"/>
      <c r="F32" s="109"/>
      <c r="G32" s="107">
        <f>G31/$AI$29</f>
        <v>1</v>
      </c>
      <c r="H32" s="108"/>
      <c r="I32" s="108"/>
      <c r="J32" s="109"/>
      <c r="K32" s="107">
        <f>K31/$AI$29</f>
        <v>1</v>
      </c>
      <c r="L32" s="108"/>
      <c r="M32" s="108"/>
      <c r="N32" s="109"/>
      <c r="O32" s="107" t="e">
        <f t="shared" ref="O32" si="22">O31/$AI$26</f>
        <v>#REF!</v>
      </c>
      <c r="P32" s="108"/>
      <c r="Q32" s="108"/>
      <c r="R32" s="109"/>
      <c r="S32" s="107" t="e">
        <f t="shared" ref="S32" si="23">S31/$AI$26</f>
        <v>#REF!</v>
      </c>
      <c r="T32" s="108"/>
      <c r="U32" s="108"/>
      <c r="V32" s="109"/>
      <c r="W32" s="107">
        <f t="shared" ref="W32" si="24">W31/$AI$29</f>
        <v>1</v>
      </c>
      <c r="X32" s="108"/>
      <c r="Y32" s="108"/>
      <c r="Z32" s="109"/>
      <c r="AA32" s="107">
        <f t="shared" ref="AA32" si="25">AA31/$AI$29</f>
        <v>1</v>
      </c>
      <c r="AB32" s="108"/>
      <c r="AC32" s="108"/>
      <c r="AD32" s="109"/>
      <c r="AE32" s="107">
        <f t="shared" ref="AE32" si="26">AE31/$AI$29</f>
        <v>1</v>
      </c>
      <c r="AF32" s="108"/>
      <c r="AG32" s="108"/>
      <c r="AH32" s="109"/>
      <c r="AI32" s="122"/>
      <c r="AJ32" s="123"/>
    </row>
    <row r="33" spans="1:36" x14ac:dyDescent="0.35">
      <c r="A33" s="47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</row>
    <row r="34" spans="1:36" x14ac:dyDescent="0.35">
      <c r="A34" s="115" t="str">
        <f>BDI!$A$24</f>
        <v>CASTILHO/SP, 05 DE JANEIRO DE 2026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</row>
    <row r="38" spans="1:36" x14ac:dyDescent="0.35">
      <c r="B38" s="34"/>
      <c r="D38" s="34"/>
      <c r="E38" s="34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</row>
    <row r="39" spans="1:36" x14ac:dyDescent="0.35">
      <c r="B39" s="34"/>
      <c r="D39" s="34"/>
      <c r="E39" s="34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AI39" s="70"/>
    </row>
    <row r="40" spans="1:36" ht="18" x14ac:dyDescent="0.35">
      <c r="B40" s="71"/>
      <c r="C40" s="71"/>
      <c r="D40" s="71"/>
      <c r="E40" s="71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1"/>
      <c r="AJ40" s="73"/>
    </row>
  </sheetData>
  <mergeCells count="134">
    <mergeCell ref="A1:AJ5"/>
    <mergeCell ref="A7:V7"/>
    <mergeCell ref="A8:V8"/>
    <mergeCell ref="AI8:AJ8"/>
    <mergeCell ref="A9:V9"/>
    <mergeCell ref="C11:F11"/>
    <mergeCell ref="G11:J11"/>
    <mergeCell ref="K11:N11"/>
    <mergeCell ref="O11:R11"/>
    <mergeCell ref="S11:V11"/>
    <mergeCell ref="A15:A16"/>
    <mergeCell ref="B15:B16"/>
    <mergeCell ref="C15:F15"/>
    <mergeCell ref="G15:J15"/>
    <mergeCell ref="K15:N15"/>
    <mergeCell ref="A13:A14"/>
    <mergeCell ref="B13:B14"/>
    <mergeCell ref="C13:F13"/>
    <mergeCell ref="G13:J13"/>
    <mergeCell ref="K13:N13"/>
    <mergeCell ref="O15:R15"/>
    <mergeCell ref="S15:V15"/>
    <mergeCell ref="AI15:AI16"/>
    <mergeCell ref="AJ15:AJ16"/>
    <mergeCell ref="AK15:AK16"/>
    <mergeCell ref="AL15:AL16"/>
    <mergeCell ref="S13:V13"/>
    <mergeCell ref="AI13:AI14"/>
    <mergeCell ref="AJ13:AJ14"/>
    <mergeCell ref="AK13:AK14"/>
    <mergeCell ref="AL13:AL14"/>
    <mergeCell ref="O13:R13"/>
    <mergeCell ref="AI17:AI18"/>
    <mergeCell ref="AJ17:AJ18"/>
    <mergeCell ref="AK17:AK18"/>
    <mergeCell ref="AL17:AL18"/>
    <mergeCell ref="A19:A20"/>
    <mergeCell ref="B19:B20"/>
    <mergeCell ref="C19:F19"/>
    <mergeCell ref="G19:J19"/>
    <mergeCell ref="O19:R19"/>
    <mergeCell ref="S19:V19"/>
    <mergeCell ref="A17:A18"/>
    <mergeCell ref="B17:B18"/>
    <mergeCell ref="C17:F17"/>
    <mergeCell ref="G17:J17"/>
    <mergeCell ref="O17:R17"/>
    <mergeCell ref="S17:V17"/>
    <mergeCell ref="K17:N17"/>
    <mergeCell ref="AJ21:AJ22"/>
    <mergeCell ref="AK21:AK22"/>
    <mergeCell ref="AL21:AL22"/>
    <mergeCell ref="AI19:AI20"/>
    <mergeCell ref="AJ19:AJ20"/>
    <mergeCell ref="AK19:AK20"/>
    <mergeCell ref="AL19:AL20"/>
    <mergeCell ref="A21:A22"/>
    <mergeCell ref="B21:B22"/>
    <mergeCell ref="C21:F21"/>
    <mergeCell ref="G21:J21"/>
    <mergeCell ref="K21:N21"/>
    <mergeCell ref="O21:R21"/>
    <mergeCell ref="K19:N19"/>
    <mergeCell ref="S23:V23"/>
    <mergeCell ref="A24:B24"/>
    <mergeCell ref="C24:F24"/>
    <mergeCell ref="G24:J24"/>
    <mergeCell ref="K24:N24"/>
    <mergeCell ref="O24:R24"/>
    <mergeCell ref="S24:V24"/>
    <mergeCell ref="S21:V21"/>
    <mergeCell ref="AI21:AI22"/>
    <mergeCell ref="W24:Z24"/>
    <mergeCell ref="AA24:AD24"/>
    <mergeCell ref="AE24:AH24"/>
    <mergeCell ref="S30:V30"/>
    <mergeCell ref="A31:B31"/>
    <mergeCell ref="C31:F31"/>
    <mergeCell ref="G31:J31"/>
    <mergeCell ref="K31:N31"/>
    <mergeCell ref="O31:R31"/>
    <mergeCell ref="A26:AJ27"/>
    <mergeCell ref="S28:V28"/>
    <mergeCell ref="A29:B29"/>
    <mergeCell ref="C29:F29"/>
    <mergeCell ref="G29:J29"/>
    <mergeCell ref="K29:N29"/>
    <mergeCell ref="O29:R29"/>
    <mergeCell ref="S29:V29"/>
    <mergeCell ref="AI29:AJ30"/>
    <mergeCell ref="A30:B30"/>
    <mergeCell ref="A34:AJ34"/>
    <mergeCell ref="W29:Z29"/>
    <mergeCell ref="AA29:AD29"/>
    <mergeCell ref="AE29:AH29"/>
    <mergeCell ref="W30:Z30"/>
    <mergeCell ref="AA30:AD30"/>
    <mergeCell ref="AE30:AH30"/>
    <mergeCell ref="W31:Z31"/>
    <mergeCell ref="AA31:AD31"/>
    <mergeCell ref="AE31:AH31"/>
    <mergeCell ref="S31:V31"/>
    <mergeCell ref="AI31:AJ32"/>
    <mergeCell ref="A32:B32"/>
    <mergeCell ref="C32:F32"/>
    <mergeCell ref="G32:J32"/>
    <mergeCell ref="K32:N32"/>
    <mergeCell ref="O32:R32"/>
    <mergeCell ref="S32:V32"/>
    <mergeCell ref="W32:Z32"/>
    <mergeCell ref="AA32:AD32"/>
    <mergeCell ref="C30:F30"/>
    <mergeCell ref="G30:J30"/>
    <mergeCell ref="K30:N30"/>
    <mergeCell ref="O30:R30"/>
    <mergeCell ref="AE32:AH32"/>
    <mergeCell ref="W11:Z11"/>
    <mergeCell ref="AA11:AD11"/>
    <mergeCell ref="AE11:AH11"/>
    <mergeCell ref="W13:Z13"/>
    <mergeCell ref="AA13:AD13"/>
    <mergeCell ref="AE13:AH13"/>
    <mergeCell ref="W15:Z15"/>
    <mergeCell ref="AA15:AD15"/>
    <mergeCell ref="AE15:AH15"/>
    <mergeCell ref="W17:Z17"/>
    <mergeCell ref="AA17:AD17"/>
    <mergeCell ref="AE17:AH17"/>
    <mergeCell ref="W19:Z19"/>
    <mergeCell ref="AA19:AD19"/>
    <mergeCell ref="AE19:AH19"/>
    <mergeCell ref="W21:Z21"/>
    <mergeCell ref="AA21:AD21"/>
    <mergeCell ref="AE21:AH21"/>
  </mergeCells>
  <printOptions horizontalCentered="1" verticalCentered="1"/>
  <pageMargins left="0.19685039370078741" right="0.19685039370078741" top="0.78740157480314965" bottom="0.78740157480314965" header="0.31496062992125984" footer="0.31496062992125984"/>
  <pageSetup paperSize="9" scale="71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</vt:lpstr>
      <vt:lpstr>BDI</vt:lpstr>
      <vt:lpstr>CRONOGRAMA</vt:lpstr>
      <vt:lpstr>CRONOGRAMA!Area_de_impressao</vt:lpstr>
      <vt:lpstr>Orçamento!Area_de_impressao</vt:lpstr>
      <vt:lpstr>Orçamento!Titulos_de_impressao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WILLIAN RICARDO CORRÊA CALESTINI</cp:lastModifiedBy>
  <cp:lastPrinted>2025-12-30T11:32:52Z</cp:lastPrinted>
  <dcterms:created xsi:type="dcterms:W3CDTF">2025-12-30T10:02:18Z</dcterms:created>
  <dcterms:modified xsi:type="dcterms:W3CDTF">2025-12-30T11:34:34Z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2025-11-14T00:00:00Z</vt:filetime>
  </property>
  <property fmtid="{D5CDD505-2E9C-101B-9397-08002B2CF9AE}" pid="3" name="LastSaved">
    <vt:filetime>2025-12-30T00:00:00Z</vt:filetime>
  </property>
  <property fmtid="{D5CDD505-2E9C-101B-9397-08002B2CF9AE}" pid="4" name="Producer">
    <vt:lpwstr>Select.Pdf for .NET v2018.4.0</vt:lpwstr>
  </property>
</Properties>
</file>