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\\washington\USUARIOS\danielle.silva\Meus Documentos\Licitações 2024\Reforma Creche Sebastião Domingues\"/>
    </mc:Choice>
  </mc:AlternateContent>
  <xr:revisionPtr revIDLastSave="0" documentId="8_{FC21D619-A8D6-4C15-A05C-EF3A59C2FA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8" i="1" l="1"/>
  <c r="F142" i="1"/>
  <c r="F141" i="1"/>
  <c r="F210" i="1"/>
  <c r="F208" i="1" s="1"/>
  <c r="F209" i="1"/>
  <c r="F207" i="1"/>
  <c r="F205" i="1"/>
  <c r="F204" i="1" s="1"/>
  <c r="F203" i="1"/>
  <c r="F202" i="1" s="1"/>
  <c r="F200" i="1"/>
  <c r="F199" i="1" s="1"/>
  <c r="F198" i="1"/>
  <c r="F197" i="1"/>
  <c r="F196" i="1"/>
  <c r="F195" i="1"/>
  <c r="F193" i="1"/>
  <c r="F192" i="1"/>
  <c r="F190" i="1"/>
  <c r="F189" i="1" s="1"/>
  <c r="F187" i="1"/>
  <c r="F185" i="1"/>
  <c r="F184" i="1"/>
  <c r="F181" i="1"/>
  <c r="F180" i="1" s="1"/>
  <c r="F179" i="1"/>
  <c r="F178" i="1"/>
  <c r="F176" i="1" s="1"/>
  <c r="F177" i="1"/>
  <c r="F175" i="1"/>
  <c r="F174" i="1"/>
  <c r="F172" i="1"/>
  <c r="F171" i="1"/>
  <c r="F170" i="1"/>
  <c r="F168" i="1"/>
  <c r="F167" i="1"/>
  <c r="F166" i="1"/>
  <c r="F163" i="1"/>
  <c r="F162" i="1"/>
  <c r="F160" i="1"/>
  <c r="F159" i="1"/>
  <c r="F158" i="1"/>
  <c r="F157" i="1"/>
  <c r="F156" i="1"/>
  <c r="F154" i="1"/>
  <c r="F153" i="1"/>
  <c r="F150" i="1"/>
  <c r="F148" i="1"/>
  <c r="F147" i="1"/>
  <c r="F144" i="1"/>
  <c r="F143" i="1" s="1"/>
  <c r="F140" i="1"/>
  <c r="F139" i="1"/>
  <c r="F137" i="1"/>
  <c r="F136" i="1"/>
  <c r="F134" i="1"/>
  <c r="F132" i="1"/>
  <c r="F131" i="1"/>
  <c r="F130" i="1" s="1"/>
  <c r="F129" i="1"/>
  <c r="F128" i="1"/>
  <c r="F127" i="1"/>
  <c r="F123" i="1" s="1"/>
  <c r="F126" i="1"/>
  <c r="F125" i="1"/>
  <c r="F124" i="1"/>
  <c r="F122" i="1"/>
  <c r="F121" i="1" s="1"/>
  <c r="F120" i="1"/>
  <c r="F119" i="1"/>
  <c r="F116" i="1" s="1"/>
  <c r="F118" i="1"/>
  <c r="F117" i="1"/>
  <c r="F114" i="1"/>
  <c r="F113" i="1"/>
  <c r="F112" i="1"/>
  <c r="F111" i="1"/>
  <c r="F110" i="1"/>
  <c r="F109" i="1"/>
  <c r="F107" i="1"/>
  <c r="F105" i="1"/>
  <c r="F104" i="1"/>
  <c r="F103" i="1"/>
  <c r="F99" i="1" s="1"/>
  <c r="F102" i="1"/>
  <c r="F101" i="1"/>
  <c r="F100" i="1"/>
  <c r="F98" i="1"/>
  <c r="F96" i="1" s="1"/>
  <c r="F97" i="1"/>
  <c r="F95" i="1"/>
  <c r="F93" i="1" s="1"/>
  <c r="F94" i="1"/>
  <c r="F92" i="1"/>
  <c r="F91" i="1"/>
  <c r="F90" i="1"/>
  <c r="F89" i="1" s="1"/>
  <c r="F88" i="1"/>
  <c r="F87" i="1"/>
  <c r="F84" i="1" s="1"/>
  <c r="F86" i="1"/>
  <c r="F85" i="1"/>
  <c r="F83" i="1"/>
  <c r="F82" i="1"/>
  <c r="F81" i="1"/>
  <c r="F80" i="1"/>
  <c r="F78" i="1"/>
  <c r="F77" i="1"/>
  <c r="F76" i="1"/>
  <c r="F73" i="1"/>
  <c r="F72" i="1" s="1"/>
  <c r="F71" i="1"/>
  <c r="F70" i="1" s="1"/>
  <c r="F69" i="1"/>
  <c r="F68" i="1" s="1"/>
  <c r="F67" i="1"/>
  <c r="F64" i="1"/>
  <c r="F63" i="1"/>
  <c r="F61" i="1" s="1"/>
  <c r="F62" i="1"/>
  <c r="F60" i="1"/>
  <c r="F59" i="1"/>
  <c r="F56" i="1" s="1"/>
  <c r="F58" i="1"/>
  <c r="F57" i="1"/>
  <c r="F54" i="1"/>
  <c r="F52" i="1"/>
  <c r="F51" i="1" s="1"/>
  <c r="F49" i="1"/>
  <c r="F48" i="1" s="1"/>
  <c r="F47" i="1"/>
  <c r="F45" i="1" s="1"/>
  <c r="F44" i="1" s="1"/>
  <c r="F217" i="1" s="1"/>
  <c r="F46" i="1"/>
  <c r="F43" i="1"/>
  <c r="F42" i="1"/>
  <c r="F41" i="1" s="1"/>
  <c r="F40" i="1"/>
  <c r="F39" i="1"/>
  <c r="F37" i="1"/>
  <c r="F36" i="1" s="1"/>
  <c r="F34" i="1"/>
  <c r="F32" i="1"/>
  <c r="F30" i="1"/>
  <c r="F29" i="1" s="1"/>
  <c r="F28" i="1"/>
  <c r="F27" i="1"/>
  <c r="F25" i="1"/>
  <c r="F24" i="1" s="1"/>
  <c r="F23" i="1"/>
  <c r="F22" i="1"/>
  <c r="F21" i="1"/>
  <c r="F19" i="1"/>
  <c r="F18" i="1"/>
  <c r="F17" i="1"/>
  <c r="F16" i="1"/>
  <c r="F15" i="1"/>
  <c r="F206" i="1"/>
  <c r="F186" i="1"/>
  <c r="F149" i="1"/>
  <c r="F133" i="1"/>
  <c r="F106" i="1"/>
  <c r="F75" i="1"/>
  <c r="F66" i="1"/>
  <c r="F53" i="1"/>
  <c r="F38" i="1"/>
  <c r="F33" i="1"/>
  <c r="F31" i="1"/>
  <c r="F20" i="1"/>
  <c r="F146" i="1" l="1"/>
  <c r="F79" i="1"/>
  <c r="F108" i="1"/>
  <c r="F152" i="1"/>
  <c r="F135" i="1"/>
  <c r="F115" i="1" s="1"/>
  <c r="F222" i="1" s="1"/>
  <c r="F165" i="1"/>
  <c r="F173" i="1"/>
  <c r="F183" i="1"/>
  <c r="F182" i="1" s="1"/>
  <c r="F226" i="1" s="1"/>
  <c r="F194" i="1"/>
  <c r="F65" i="1"/>
  <c r="F220" i="1" s="1"/>
  <c r="F26" i="1"/>
  <c r="F35" i="1"/>
  <c r="F216" i="1" s="1"/>
  <c r="F155" i="1"/>
  <c r="F201" i="1"/>
  <c r="F228" i="1" s="1"/>
  <c r="F50" i="1"/>
  <c r="F218" i="1" s="1"/>
  <c r="F55" i="1"/>
  <c r="F219" i="1" s="1"/>
  <c r="F145" i="1"/>
  <c r="F223" i="1" s="1"/>
  <c r="F161" i="1"/>
  <c r="F151" i="1" s="1"/>
  <c r="F224" i="1" s="1"/>
  <c r="F169" i="1"/>
  <c r="F191" i="1"/>
  <c r="F188" i="1" s="1"/>
  <c r="F227" i="1" s="1"/>
  <c r="F74" i="1"/>
  <c r="F221" i="1" s="1"/>
  <c r="F14" i="1"/>
  <c r="F13" i="1" s="1"/>
  <c r="F215" i="1" s="1"/>
  <c r="F164" i="1" l="1"/>
  <c r="G211" i="1" l="1"/>
  <c r="F225" i="1"/>
  <c r="G229" i="1" s="1"/>
</calcChain>
</file>

<file path=xl/sharedStrings.xml><?xml version="1.0" encoding="utf-8"?>
<sst xmlns="http://schemas.openxmlformats.org/spreadsheetml/2006/main" count="994" uniqueCount="479">
  <si>
    <t/>
  </si>
  <si>
    <t/>
  </si>
  <si>
    <t/>
  </si>
  <si>
    <t/>
  </si>
  <si>
    <t/>
  </si>
  <si>
    <t/>
  </si>
  <si>
    <t/>
  </si>
  <si>
    <t>Relatório do Orçamento Padrão</t>
  </si>
  <si>
    <t/>
  </si>
  <si>
    <t/>
  </si>
  <si>
    <t/>
  </si>
  <si>
    <t/>
  </si>
  <si>
    <t/>
  </si>
  <si>
    <t/>
  </si>
  <si>
    <t/>
  </si>
  <si>
    <t/>
  </si>
  <si>
    <t/>
  </si>
  <si>
    <t/>
  </si>
  <si>
    <t>Orçamento:</t>
  </si>
  <si>
    <t>12.03.025 - CR-06 - AMPLIAÇÃO CRECHE A02 + SANITARIOS - COM PASSARELA COBERTA</t>
  </si>
  <si>
    <t/>
  </si>
  <si>
    <t>01/01/2023</t>
  </si>
  <si>
    <r>
      <rPr>
        <b/>
        <sz val="7"/>
        <rFont val="Arial"/>
      </rPr>
      <t xml:space="preserve">PI: </t>
    </r>
    <r>
      <rPr>
        <sz val="7"/>
        <rFont val="Arial"/>
      </rPr>
      <t>0/00000</t>
    </r>
  </si>
  <si>
    <t/>
  </si>
  <si>
    <r>
      <rPr>
        <b/>
        <sz val="7"/>
        <rFont val="Arial"/>
      </rPr>
      <t xml:space="preserve">LS = </t>
    </r>
    <r>
      <rPr>
        <sz val="7"/>
        <rFont val="Arial"/>
      </rPr>
      <t>120,87%</t>
    </r>
  </si>
  <si>
    <r>
      <rPr>
        <b/>
        <sz val="7"/>
        <rFont val="Arial"/>
      </rPr>
      <t xml:space="preserve">BDI = </t>
    </r>
    <r>
      <rPr>
        <sz val="7"/>
        <rFont val="Arial"/>
      </rPr>
      <t>23,00%</t>
    </r>
  </si>
  <si>
    <t/>
  </si>
  <si>
    <t/>
  </si>
  <si>
    <t>Prédio:</t>
  </si>
  <si>
    <t/>
  </si>
  <si>
    <t/>
  </si>
  <si>
    <t/>
  </si>
  <si>
    <t/>
  </si>
  <si>
    <t/>
  </si>
  <si>
    <t/>
  </si>
  <si>
    <t>Município:</t>
  </si>
  <si>
    <t/>
  </si>
  <si>
    <t/>
  </si>
  <si>
    <t/>
  </si>
  <si>
    <t/>
  </si>
  <si>
    <t/>
  </si>
  <si>
    <t/>
  </si>
  <si>
    <r>
      <rPr>
        <b/>
        <sz val="7"/>
        <rFont val="Arial"/>
      </rPr>
      <t>Salas/Pav.:</t>
    </r>
    <r>
      <rPr>
        <sz val="7"/>
        <rFont val="Arial"/>
      </rPr>
      <t xml:space="preserve"> 2/1</t>
    </r>
  </si>
  <si>
    <t/>
  </si>
  <si>
    <t>Tipo de Obra:</t>
  </si>
  <si>
    <t/>
  </si>
  <si>
    <t/>
  </si>
  <si>
    <t/>
  </si>
  <si>
    <t/>
  </si>
  <si>
    <t/>
  </si>
  <si>
    <t/>
  </si>
  <si>
    <t/>
  </si>
  <si>
    <t/>
  </si>
  <si>
    <t/>
  </si>
  <si>
    <t>Percentagem</t>
  </si>
  <si>
    <t/>
  </si>
  <si>
    <t>Código
Atividade</t>
  </si>
  <si>
    <t>Descrição da Atividade</t>
  </si>
  <si>
    <t>UN</t>
  </si>
  <si>
    <t>Quant.
Orçada</t>
  </si>
  <si>
    <t>Preço
Unitário</t>
  </si>
  <si>
    <t>Valor
Orçado</t>
  </si>
  <si>
    <t>Serv/
Ativ.</t>
  </si>
  <si>
    <t>AT/ET
ET/TT</t>
  </si>
  <si>
    <t>02.00.000</t>
  </si>
  <si>
    <t>INFRA ESTRUTURA</t>
  </si>
  <si>
    <t/>
  </si>
  <si>
    <t/>
  </si>
  <si>
    <t/>
  </si>
  <si>
    <t/>
  </si>
  <si>
    <t>02.01.000</t>
  </si>
  <si>
    <t>ESCAVACAO</t>
  </si>
  <si>
    <t/>
  </si>
  <si>
    <t/>
  </si>
  <si>
    <t/>
  </si>
  <si>
    <t>02.01.001</t>
  </si>
  <si>
    <t>ESCAVACAO MANUAL - PROFUNDIDADE ATE 1.80 M</t>
  </si>
  <si>
    <t>M3</t>
  </si>
  <si>
    <t/>
  </si>
  <si>
    <t>02.01.010</t>
  </si>
  <si>
    <t>APILOAMENTO PARA SIMPLES REGULARIZACAO</t>
  </si>
  <si>
    <t>M2</t>
  </si>
  <si>
    <t/>
  </si>
  <si>
    <t>02.01.012</t>
  </si>
  <si>
    <t>LASTRO DE PEDRA BRITADA - 5CM</t>
  </si>
  <si>
    <t>M2</t>
  </si>
  <si>
    <t/>
  </si>
  <si>
    <t>02.01.015</t>
  </si>
  <si>
    <t>LASTRO DE CONCRETO - 5 CM</t>
  </si>
  <si>
    <t>M2</t>
  </si>
  <si>
    <t/>
  </si>
  <si>
    <t>02.01.025</t>
  </si>
  <si>
    <t>REATERRO INTERNO APILOADO</t>
  </si>
  <si>
    <t>M3</t>
  </si>
  <si>
    <t/>
  </si>
  <si>
    <t>02.02.000</t>
  </si>
  <si>
    <t>FUNDACAO PROFUNDA</t>
  </si>
  <si>
    <t/>
  </si>
  <si>
    <t/>
  </si>
  <si>
    <t/>
  </si>
  <si>
    <t>02.02.085</t>
  </si>
  <si>
    <t>M3</t>
  </si>
  <si>
    <t/>
  </si>
  <si>
    <t>02.02.097</t>
  </si>
  <si>
    <t>UN</t>
  </si>
  <si>
    <t/>
  </si>
  <si>
    <t>02.02.107</t>
  </si>
  <si>
    <t>M</t>
  </si>
  <si>
    <t/>
  </si>
  <si>
    <t>02.03.000</t>
  </si>
  <si>
    <t>FORMA</t>
  </si>
  <si>
    <t/>
  </si>
  <si>
    <t/>
  </si>
  <si>
    <t/>
  </si>
  <si>
    <t>02.03.001</t>
  </si>
  <si>
    <t>FORMA DE MADEIRA MACICA</t>
  </si>
  <si>
    <t>M2</t>
  </si>
  <si>
    <t/>
  </si>
  <si>
    <t>02.04.000</t>
  </si>
  <si>
    <t>ARMADURA</t>
  </si>
  <si>
    <t/>
  </si>
  <si>
    <t/>
  </si>
  <si>
    <t/>
  </si>
  <si>
    <t>02.04.002</t>
  </si>
  <si>
    <t>ACO CA 50 (A OU B) FYK= 500 M PA</t>
  </si>
  <si>
    <t>KG</t>
  </si>
  <si>
    <t/>
  </si>
  <si>
    <t>02.04.003</t>
  </si>
  <si>
    <t>ACO CA 60 (A OU B) FYK= 600 M PA</t>
  </si>
  <si>
    <t>KG</t>
  </si>
  <si>
    <t/>
  </si>
  <si>
    <t>02.05.000</t>
  </si>
  <si>
    <t>CONCRETO</t>
  </si>
  <si>
    <t/>
  </si>
  <si>
    <t/>
  </si>
  <si>
    <t/>
  </si>
  <si>
    <t>02.05.018</t>
  </si>
  <si>
    <t>CONCRETO DOSADO E LANCADO FCK=25MPA</t>
  </si>
  <si>
    <t>M3</t>
  </si>
  <si>
    <t/>
  </si>
  <si>
    <t>02.06.000</t>
  </si>
  <si>
    <t>EMBASAMENTO</t>
  </si>
  <si>
    <t/>
  </si>
  <si>
    <t/>
  </si>
  <si>
    <t/>
  </si>
  <si>
    <t>02.06.003</t>
  </si>
  <si>
    <t>M2</t>
  </si>
  <si>
    <t/>
  </si>
  <si>
    <t>02.07.000</t>
  </si>
  <si>
    <t>IMPERMEABILIZACOES</t>
  </si>
  <si>
    <t/>
  </si>
  <si>
    <t/>
  </si>
  <si>
    <t/>
  </si>
  <si>
    <t>02.07.001</t>
  </si>
  <si>
    <t>M2</t>
  </si>
  <si>
    <t/>
  </si>
  <si>
    <t>03.00.000</t>
  </si>
  <si>
    <t>SUPER ESTRUTURA</t>
  </si>
  <si>
    <t/>
  </si>
  <si>
    <t/>
  </si>
  <si>
    <t/>
  </si>
  <si>
    <t/>
  </si>
  <si>
    <t>03.01.000</t>
  </si>
  <si>
    <t>FORMA</t>
  </si>
  <si>
    <t/>
  </si>
  <si>
    <t/>
  </si>
  <si>
    <t/>
  </si>
  <si>
    <t>03.01.002</t>
  </si>
  <si>
    <t>FORMAS PLANAS PLASTIFICADA PARA CONCRETO APARENTE</t>
  </si>
  <si>
    <t>M2</t>
  </si>
  <si>
    <t/>
  </si>
  <si>
    <t>03.02.000</t>
  </si>
  <si>
    <t>ARMADURA</t>
  </si>
  <si>
    <t/>
  </si>
  <si>
    <t/>
  </si>
  <si>
    <t/>
  </si>
  <si>
    <t>03.02.002</t>
  </si>
  <si>
    <t>ACO CA 50 (A OU B) FYK= 500 M PA</t>
  </si>
  <si>
    <t>KG</t>
  </si>
  <si>
    <t/>
  </si>
  <si>
    <t>03.02.003</t>
  </si>
  <si>
    <t>ACO CA 60 (A OU B) FYK= 600 M PA</t>
  </si>
  <si>
    <t>KG</t>
  </si>
  <si>
    <t/>
  </si>
  <si>
    <t>03.03.000</t>
  </si>
  <si>
    <t>CONCRETO</t>
  </si>
  <si>
    <t/>
  </si>
  <si>
    <t/>
  </si>
  <si>
    <t/>
  </si>
  <si>
    <t>03.03.018</t>
  </si>
  <si>
    <t>03.03.026</t>
  </si>
  <si>
    <t>CONCRETO DOSADO,BOMBEADO E LANCADO FCK 25 MPA</t>
  </si>
  <si>
    <t>04.00.000</t>
  </si>
  <si>
    <t>ALVENARIA E OUTROS ELEMENTOS DIVISORIOS</t>
  </si>
  <si>
    <t>04.01.000</t>
  </si>
  <si>
    <t>ALVENARIA</t>
  </si>
  <si>
    <t>04.01.034</t>
  </si>
  <si>
    <t>ALVENARIA DE BLOCO DE CONCRETO 19X19X39 CM CLASSE C</t>
  </si>
  <si>
    <t>04.01.049</t>
  </si>
  <si>
    <t>04.03.000</t>
  </si>
  <si>
    <t>PLACAS DIVISORIAS</t>
  </si>
  <si>
    <t>04.03.005</t>
  </si>
  <si>
    <t>DV-06 DIVISORIA DE GRANILITE SANITARIO INFANTIL H=1,20M</t>
  </si>
  <si>
    <t>05.00.000</t>
  </si>
  <si>
    <t>ELEMENTOS DE MADEIRA/COMPONENTES ESPECIAIS</t>
  </si>
  <si>
    <t>05.01.000</t>
  </si>
  <si>
    <t>PORTAS/BATENTES/FERRAGENS</t>
  </si>
  <si>
    <t>05.01.096</t>
  </si>
  <si>
    <t>PM-64 PORTA DE MADEIRA SARRAFEADA P/ PINT. C/ BAND.
BAT. MAD. L=92CM INCLUSIVE REFORÇO DE FECHADURA</t>
  </si>
  <si>
    <t>05.05.000</t>
  </si>
  <si>
    <t>OUTROS COMPONENTES PADRONIZADOS</t>
  </si>
  <si>
    <t>05.05.067</t>
  </si>
  <si>
    <t>PR-03 PRATELEIRA DE GRANILITE - L=30CM</t>
  </si>
  <si>
    <t>06.00.000</t>
  </si>
  <si>
    <t>ELEMENTOS METALICOS/COMPONENTES ESPECIAIS</t>
  </si>
  <si>
    <t>06.01.000</t>
  </si>
  <si>
    <t>ESQUADRIAS METALICAS</t>
  </si>
  <si>
    <t>06.01.003</t>
  </si>
  <si>
    <t>EF-03 ESQUADRIA DE FERRO 90X150CM</t>
  </si>
  <si>
    <t>06.01.013</t>
  </si>
  <si>
    <t>EF-13 ESQUADRIA DE FERRO 90X90CM</t>
  </si>
  <si>
    <t>06.01.014</t>
  </si>
  <si>
    <t>EF-14 ESQUADRIA DE FERRO 180X90CM</t>
  </si>
  <si>
    <t>06.01.015</t>
  </si>
  <si>
    <t>06.02.000</t>
  </si>
  <si>
    <t>PORTAS</t>
  </si>
  <si>
    <t>06.02.094</t>
  </si>
  <si>
    <t>06.02.095</t>
  </si>
  <si>
    <t xml:space="preserve">ME-03 MONTANTE ESTRUTURAL HORIZONTAL P/ESQUADRIAS </t>
  </si>
  <si>
    <t>06.02.109</t>
  </si>
  <si>
    <t>PF-C  PORTA CAIXILHO 93X215 CM ADAPTADA MODELO PF-27 
USO EXCLUSIVO PADRAO CRECHE</t>
  </si>
  <si>
    <t>07.00.000</t>
  </si>
  <si>
    <t>COBERTURA</t>
  </si>
  <si>
    <t>07.01.000</t>
  </si>
  <si>
    <t>ESTRUTURA DE COBERTURA EM MADEIRA DE LEI</t>
  </si>
  <si>
    <t>07.01.027</t>
  </si>
  <si>
    <t>EM TERCAS PARA TELHAS TRAPEZOIDAIS</t>
  </si>
  <si>
    <t>07.02.000</t>
  </si>
  <si>
    <t>ESTRUTURA DE COBERTURA METALICA</t>
  </si>
  <si>
    <t>07.02.004</t>
  </si>
  <si>
    <t>07.03.000</t>
  </si>
  <si>
    <t>07.03.134</t>
  </si>
  <si>
    <t>07.04.000</t>
  </si>
  <si>
    <t>PECAS PARA COBERTURA</t>
  </si>
  <si>
    <t>07.04.042</t>
  </si>
  <si>
    <t>08.00.000</t>
  </si>
  <si>
    <t>INSTALACOES HIDRAULICAS</t>
  </si>
  <si>
    <t>08.03.000</t>
  </si>
  <si>
    <t>REDE DE AGUA FRIA: TUBULACOES</t>
  </si>
  <si>
    <t>08.03.016</t>
  </si>
  <si>
    <t>TUBO PVC RÍGIDO JUNTA SOLDÁVEL DE 25 INCL CONEXÕES</t>
  </si>
  <si>
    <t>08.03.019</t>
  </si>
  <si>
    <t>TUBO PVC RÍGIDO JUNTA SOLDÁVEL DE 50 INCL CONEXÕES</t>
  </si>
  <si>
    <t>08.03.021</t>
  </si>
  <si>
    <t>TUBO PVC RÍGIDO JUNTA SOLDÁVEL DE 75 INCL CONEXÕES</t>
  </si>
  <si>
    <t>08.04.000</t>
  </si>
  <si>
    <t>REDE DE AGUA FRIA: DEMAIS SERVICOS</t>
  </si>
  <si>
    <t>08.04.006</t>
  </si>
  <si>
    <t>REGISTRO DE GAVETA BRUTO DN 50MM (2")</t>
  </si>
  <si>
    <t>08.04.007</t>
  </si>
  <si>
    <t>REGISTRO DE GAVETA BRUTO DN 65MM (2 1/2")</t>
  </si>
  <si>
    <t>08.04.032</t>
  </si>
  <si>
    <t>08.04.044</t>
  </si>
  <si>
    <t>08.05.000</t>
  </si>
  <si>
    <t>REDE DE AGUA QUENTE: TUBULACOES</t>
  </si>
  <si>
    <t>08.05.010</t>
  </si>
  <si>
    <t>TUBO DE COBRE NBR13206 CLASSE "E" DN 22 MM (3/4") AGUA
QUENTE INCL CONEXOES COM ISOLAÇAO TERMICA POL</t>
  </si>
  <si>
    <t>08.05.011</t>
  </si>
  <si>
    <t>TUBO DE COBRE NBR13206 CLASSE "E" DN 28 MM (1") AGUA
QUENTE INCL CONEXOES COM ISOLAÇAO TERMICA POLIE</t>
  </si>
  <si>
    <t>08.05.014</t>
  </si>
  <si>
    <t>PROTEÇAO EM ALUMINIO CORRUGADO E= 0,15MM PARA TUBO
DE COBRE DN 22MM AGUA QUENTE INCL AMARRAÇAO</t>
  </si>
  <si>
    <t>08.05.015</t>
  </si>
  <si>
    <t>PROTEÇAO EM ALUMINIO CORRUGADO E=0,15MM PARA TUBO
DE COBRE DN 28MM AGUA QUENTE INCL AMARRAÇAO</t>
  </si>
  <si>
    <t>08.09.000</t>
  </si>
  <si>
    <t>REDE DE ESGOTO: TUBULACOES</t>
  </si>
  <si>
    <t>08.09.015</t>
  </si>
  <si>
    <t>08.09.017</t>
  </si>
  <si>
    <t>08.09.018</t>
  </si>
  <si>
    <t>08.10.000</t>
  </si>
  <si>
    <t>REDE DE ESGOTO: DEMAIS SERVICOS</t>
  </si>
  <si>
    <t>08.10.011</t>
  </si>
  <si>
    <t>08.10.057</t>
  </si>
  <si>
    <t>TERMINAL DE VENTILACAO EM PVC P/ ESGOTO DN 75MM (3")</t>
  </si>
  <si>
    <t>08.11.000</t>
  </si>
  <si>
    <t>REDE DE AGUAS PLUVIAIS: TUBULACOES</t>
  </si>
  <si>
    <t>08.11.052</t>
  </si>
  <si>
    <t>08.11.054</t>
  </si>
  <si>
    <t>08.12.000</t>
  </si>
  <si>
    <t>REDE DE AGUAS PLUVIAIS: DEMAIS SERVICOS</t>
  </si>
  <si>
    <t>08.12.017</t>
  </si>
  <si>
    <t>08.12.031</t>
  </si>
  <si>
    <t>RUFO EM CHAPA GALVANIZADA N 24 - CORTE 0,16 M</t>
  </si>
  <si>
    <t>08.12.032</t>
  </si>
  <si>
    <t>RUFO EM CHAPA GALVANIZADA N 24 - CORTE 0,25 M</t>
  </si>
  <si>
    <t>08.12.033</t>
  </si>
  <si>
    <t>RUFO EM CHAPA GALVANIZADA N 24 - CORTE 0,33 M</t>
  </si>
  <si>
    <t>08.12.065</t>
  </si>
  <si>
    <t>GRELHA HEMISFERICA DE FERRO FUNDIDO DN 75MM (3")</t>
  </si>
  <si>
    <t>08.12.067</t>
  </si>
  <si>
    <t>GRELHA HEMISFERICA DE FERRO FUNDIDO DN 150MM (6")</t>
  </si>
  <si>
    <t>08.15.000</t>
  </si>
  <si>
    <t>BEBEDOUROS,LAVATORIOS E MICTORIOS PADRONIZADOS</t>
  </si>
  <si>
    <t>08.15.003</t>
  </si>
  <si>
    <t>BN-02 BANHO INFANTIL</t>
  </si>
  <si>
    <t>CJ</t>
  </si>
  <si>
    <t>08.16.000</t>
  </si>
  <si>
    <t>LOUCAS</t>
  </si>
  <si>
    <t>08.16.003</t>
  </si>
  <si>
    <t>BACIA SANITÁRIA INFANTIL</t>
  </si>
  <si>
    <t>08.16.010</t>
  </si>
  <si>
    <t>08.16.051</t>
  </si>
  <si>
    <t>SABONETEIRA DE LOUCA BRANCA DE 15X15 CM</t>
  </si>
  <si>
    <t>08.16.065</t>
  </si>
  <si>
    <t>PAPELEIRA DE LOUCA BRANCA DE 15X15CM</t>
  </si>
  <si>
    <t>08.16.070</t>
  </si>
  <si>
    <t>CABIDE DE LOUCA BRANCA COM 2 GANCHOS</t>
  </si>
  <si>
    <t>08.16.073</t>
  </si>
  <si>
    <t>09.00.000</t>
  </si>
  <si>
    <t>INSTALACOES ELETRICAS</t>
  </si>
  <si>
    <t>09.05.000</t>
  </si>
  <si>
    <t>09.05.047</t>
  </si>
  <si>
    <t>QUADRO DISTRIBUICAO, DISJ. GERAL 60A P/ 14 A 20 DISJS.</t>
  </si>
  <si>
    <t>09.05.070</t>
  </si>
  <si>
    <t>DISJUNTOR BIPOLAR TERMOMAGNETICO 2X10A A 2X50A</t>
  </si>
  <si>
    <t>09.05.073</t>
  </si>
  <si>
    <t>DISJUNTOR UNIPOLAR TERMOMAGNETICO 1X10A A 1X30A</t>
  </si>
  <si>
    <t>09.05.092</t>
  </si>
  <si>
    <t>09.06.000</t>
  </si>
  <si>
    <t>REDE DE BAIXA TENSAO: CAIXAS DE PASSAGEM</t>
  </si>
  <si>
    <t>09.06.002</t>
  </si>
  <si>
    <t>09.08.000</t>
  </si>
  <si>
    <t>PONTOS DE: INTERRUPTORES E TOMADAS</t>
  </si>
  <si>
    <t>09.08.067</t>
  </si>
  <si>
    <t>09.08.069</t>
  </si>
  <si>
    <t>09.08.079</t>
  </si>
  <si>
    <t>09.08.081</t>
  </si>
  <si>
    <t>PONTO SECO PARA TELEFONE-ELETRODUTO DE PVC</t>
  </si>
  <si>
    <t>09.08.082</t>
  </si>
  <si>
    <t>TOMADA DE PISO PARA TEL/LOGICA - ELETRODUTO DE PVC</t>
  </si>
  <si>
    <t>09.08.085</t>
  </si>
  <si>
    <t>09.09.000</t>
  </si>
  <si>
    <t>LUMINARIAS INTERNAS</t>
  </si>
  <si>
    <t>09.09.052</t>
  </si>
  <si>
    <t>IL-45 LUMINARIA PARA LAMPADA FLUORESCENTE (2X32W)</t>
  </si>
  <si>
    <t>09.09.083</t>
  </si>
  <si>
    <t>IL-83 ILUMINAÇÃO AUTONOMA DE EMERGÊNCIA - LED</t>
  </si>
  <si>
    <t>09.10.000</t>
  </si>
  <si>
    <t>CENTRO DE LUZ</t>
  </si>
  <si>
    <t>09.10.003</t>
  </si>
  <si>
    <t>CENTRO DE LUZ EM CAIXA FM ELETRODUTO DE PVC</t>
  </si>
  <si>
    <t>09.13.000</t>
  </si>
  <si>
    <t>PARA RAIOS</t>
  </si>
  <si>
    <t>09.13.025</t>
  </si>
  <si>
    <t>09.13.027</t>
  </si>
  <si>
    <t>09.13.028</t>
  </si>
  <si>
    <t>09.13.033</t>
  </si>
  <si>
    <t>CONEXAO EXOTERMICA CABO/HASTE</t>
  </si>
  <si>
    <t>09.13.034</t>
  </si>
  <si>
    <t>CONEXAO EXOTERMICA EM ESTRUTURA METALICA</t>
  </si>
  <si>
    <t>09.13.035</t>
  </si>
  <si>
    <t>09.13.040</t>
  </si>
  <si>
    <t>09.85.000</t>
  </si>
  <si>
    <t>CONSERVACAO - APARELHOS E EQUIPAMENTOS</t>
  </si>
  <si>
    <t>09.85.060</t>
  </si>
  <si>
    <t>CONDULETE DE 1"</t>
  </si>
  <si>
    <t>IMPERMEABILIZACOES / JUNTAS DE DILATACAO</t>
  </si>
  <si>
    <t>IMPERMEABILIZACOES: LAJES, CALHAS, MARQUISES</t>
  </si>
  <si>
    <t>JUNTAS DE DILATACAO</t>
  </si>
  <si>
    <t>C3</t>
  </si>
  <si>
    <t>REVESTIMENTOS: TETO E PAREDE</t>
  </si>
  <si>
    <t>REVESTIMENTO DE TETO</t>
  </si>
  <si>
    <t>CHAPISCO</t>
  </si>
  <si>
    <t>EMBOCO DESEMPENADO</t>
  </si>
  <si>
    <t>REVESTIMENTO DE PAREDES INTERNAS</t>
  </si>
  <si>
    <t>EMBOCO</t>
  </si>
  <si>
    <t>REVESTIMENTO COM GESSO</t>
  </si>
  <si>
    <t>REVESTIMENTO DE PAREDES EXTERNAS</t>
  </si>
  <si>
    <t>PISOS INTERNOS / RODAPES / PEITORIS</t>
  </si>
  <si>
    <t>LASTRO PARA PISOS E ENCHIMENTO DE REBAIXOS DE LAJES</t>
  </si>
  <si>
    <t>LASTRO DE CONCRETO C/ HIDROFUGO E=5CM</t>
  </si>
  <si>
    <t>ARGAMASSA DE REGULARIZACAO CIM/AREIA 1:3 ESP=2,50CM</t>
  </si>
  <si>
    <t>REVESTIMENTO DE PISOS</t>
  </si>
  <si>
    <t>CIMENTADO DESEMPENADO ALISADO E=3,50CM INCL ARG
REG</t>
  </si>
  <si>
    <t>PORCELANATO ESMALTADO</t>
  </si>
  <si>
    <t>REVESTIMENTO DE RODAPES</t>
  </si>
  <si>
    <t>RODAPE PORCELANATO ESMALTADO 7CM</t>
  </si>
  <si>
    <t>RODAPE VINILICO DE 7 CM SIMPLES</t>
  </si>
  <si>
    <t>REVESTIMENTO DE SOLEIRAS</t>
  </si>
  <si>
    <t>SO-23 SOLEIRA DE GRANITO EM NIVEL 1 PEÇA (L=19 A 22CM)</t>
  </si>
  <si>
    <t>REVESTIMENTO DE PEITORIS</t>
  </si>
  <si>
    <t>PE-02 PEITORIL</t>
  </si>
  <si>
    <t>VIDROS</t>
  </si>
  <si>
    <t>VIDRO LISO COMUM INCOLOR DE 3MM</t>
  </si>
  <si>
    <t>ESPELHOS</t>
  </si>
  <si>
    <t>EP-01 ESPELHO</t>
  </si>
  <si>
    <t>PINTURA</t>
  </si>
  <si>
    <t>ESTRUTURA</t>
  </si>
  <si>
    <t>ESMALTE A BASE DE ÁGUA EM ESTRUTURA METÁLICA</t>
  </si>
  <si>
    <t>FORROS / PAREDES INTERNAS</t>
  </si>
  <si>
    <t>TINTA LATEX ECONOMICA</t>
  </si>
  <si>
    <t>ESMALTE</t>
  </si>
  <si>
    <t>ESQUADRIAS</t>
  </si>
  <si>
    <t>ESMALTE EM ESQUADRIAS DE FERRO</t>
  </si>
  <si>
    <t>FACE INTERNA DE CALHAS COM TINTA BETUMINOSA</t>
  </si>
  <si>
    <t>EXTERNA</t>
  </si>
  <si>
    <t>TINTA LATEX STANDARD</t>
  </si>
  <si>
    <t>SERVICOS COMPLEMENTARES</t>
  </si>
  <si>
    <t>COMPLEMENTOS EXTERNOS/CANTEIRO DE OBRA/ALAMBRADO</t>
  </si>
  <si>
    <t>INSTALACÃO DE LOUSA (LG-07)</t>
  </si>
  <si>
    <t>REDE E TRATAMENTO DE ESGOTO</t>
  </si>
  <si>
    <t>CI-01 CAIXA DE INSPECAO 60X60CM PARA ESGOTO</t>
  </si>
  <si>
    <t>LIMPEZA FINAL</t>
  </si>
  <si>
    <t>LIMPEZA DA OBRA</t>
  </si>
  <si>
    <t>SERVICOS COMPLEMENTARES - CIVIL</t>
  </si>
  <si>
    <t>Valor Total do Orçamento =</t>
  </si>
  <si>
    <t>CUSTO TRATAM. TERRENO M2:</t>
  </si>
  <si>
    <t>750,25
19,81 %</t>
  </si>
  <si>
    <t>TOTAL CUSTO MATERIAL:</t>
  </si>
  <si>
    <t>365.904,53
69,26 %</t>
  </si>
  <si>
    <t xml:space="preserve">VIDRO LISO INCOLOR 6MM INCLUSIVE GUARNIÇAO NEOPRENE USO EXCLUSIVO PADRAO CRECHE </t>
  </si>
  <si>
    <t>FORNECIMENTO E MONTAGEM DE ESTRUTURA METALICA COM AÇO NAO PATINAVE (ASTM A36/A570</t>
  </si>
  <si>
    <t>RELATORIO DE INSPEÇAO E MEDIÇAO COM LAUDO TECNICO DO SISTEMA DE PROTEÇAO CONTRA DESCARGAS ATMOSFERICAS</t>
  </si>
  <si>
    <t xml:space="preserve">CORDOALHA DE AÇO GALV. A QUENTE 50 MM2 (3/8") C/SUPORTE.DE FIXAÇÃO.   </t>
  </si>
  <si>
    <t xml:space="preserve">TERRA SIMPLES 1 HASTE COPERWELD DN 19MM X 3M SEM CAIXA DE INSPEÇAO   </t>
  </si>
  <si>
    <t>ALVENARIA EMBASAMENTO TIJOLO BARRO MACIÇO E = 1 TIJOLO</t>
  </si>
  <si>
    <t>IMPERM RESP ALV EMBAS COM ARGAM CIM-AREIA 1:3 CONTENDO HIDROFUGO</t>
  </si>
  <si>
    <t>LAJE PRE-FABRICADA VIGOTA TRELICADA UNIDIRECIONAL LT12-100KGF/M2</t>
  </si>
  <si>
    <t>ALVENARIA AUTO-PORTANTE: BLOCO CONCRETO ESTRUTURAL DE 19X19X19CM CLASSE B</t>
  </si>
  <si>
    <t>EF-15 ESQUADRIA DE FERRO / VENTILACAO CRUZADA H=30 A 45CM</t>
  </si>
  <si>
    <t>ME-02 MONTANTE ESTRUTURAL VERTICAL P/ESQUADRIAS EM VÃO DE 7,20M</t>
  </si>
  <si>
    <t>CUMEEIRA DE ACO GALV NATURAL PERFIL TRAP E=0,5MM H=100MM</t>
  </si>
  <si>
    <t>REGISTRO DE PRESSAO C/ CANOPLA CROMADA DN 20MM (3/4")</t>
  </si>
  <si>
    <t>VALVULA DE DESCARGA C/ REG INCORP DN=40MM(1 1/2) ACAB ANTIVANDALISMO</t>
  </si>
  <si>
    <t>TUBO PVC NORMAL "SN" JUNTA SOLDÁVEL/ELÁSTICA DN 40 INCL CONEXÕES</t>
  </si>
  <si>
    <t>TUBO PVC NORMAL "SN" JUNTA ELÁSTICA DN 75 INCL CONEXÕES</t>
  </si>
  <si>
    <t>TUBO PVC NORMAL "SN" JUNTA ELÁSTICA DN 100 INCL CONEXÕES</t>
  </si>
  <si>
    <t>CAIXA SIFONADA DE PVC DN 150X185X75MM C/GRELHA PVC CROMADO</t>
  </si>
  <si>
    <t>TUBO DE PVC REFORÇADO "SR" JUNTA ELÁSTICA DN 75 INCL CONEXÕES</t>
  </si>
  <si>
    <t>TUBO DE PVC REFORÇADO "SR" JUNTA ELÁSTICA DN 150 INCL CONEXÕES</t>
  </si>
  <si>
    <t>CALHA OU AGUA FURTADA EM CHAPA GALV. N 24 - CORTE 1,00M</t>
  </si>
  <si>
    <t>BC-23 BANCO DE GRANITO 2CM COM BORDA ARREDONDADA PARA VESTIÁRIO</t>
  </si>
  <si>
    <t>REDE DE BAIXA TENSAO: DUTO/QUADROS PARCIAIS LUZ/QUADROS TELEFONE</t>
  </si>
  <si>
    <t>INTERRUPTOR AUTOMATICO DIFERENCIAL (DISPOSITIVO DR) 40A/30 mA</t>
  </si>
  <si>
    <t>CAIXA DE PASSAGEM ESTAMPADA COM TAMPA PLASTICA DE 4"X4"</t>
  </si>
  <si>
    <t>INTERRUPTOR 1 TECLA BIPOLAR SIMPLES CAIXA 4"X2"- ELETR PVC RIGIDO</t>
  </si>
  <si>
    <t>2 INTERRUPTORES 1 TECLA BIPOLAR SIMPLES CAIXA 4"X4"-ELETR PVC RIGIDO</t>
  </si>
  <si>
    <t>TOMADA 2P+T PADRAO NBR 14136 CORRENTE 10A-250V-ELETR. PVC RÍGIDO</t>
  </si>
  <si>
    <t>PONTO SECO P/INSTALACAO DE SOM/TV/ALARME/LOGICA - ELETRODUTO PVC</t>
  </si>
  <si>
    <t>TERRA SIMPLES - 1 HASTE COM CAIXA DE INSPEÇÃO E TAMPA DE CONCRETO</t>
  </si>
  <si>
    <t>CORDOALHA DE AÇO GALV. A QUENTE 80MM2 (7/16") SOB A TERRA</t>
  </si>
  <si>
    <t>IMPERM C/ EMULSAO ACRILICA ESTRUT C/ VEU DE POLIESTER-6 DEMAOS / 2 EST</t>
  </si>
  <si>
    <t>REGULARIZACAO DE SUPERFICIE P/ PREPARO IMPERM 1:3 E=2,5CM</t>
  </si>
  <si>
    <t>JUNTAS DE DILATACAO/MASTIQUE ELASTICO OU POLIURETANO</t>
  </si>
  <si>
    <t>REVESTIMENTO COM AZULEJOS RETIFICADOS LISOS BRANCO BRILHANTE</t>
  </si>
  <si>
    <t>PISO VINIÍLICO EM MANTA COM TRATAMENTO SUPERFÍCIE
COM PUR LARG.DE 2,00M E=2MM INCLUSO RODAPÉ CURVO</t>
  </si>
  <si>
    <t>SO-16 SOLEIRA RAMPADA DESNIVEL ATE 2CM (GRANILITE / ALVENARIA 15,5CM)</t>
  </si>
  <si>
    <t>SO-17 SOLEIRA RAMPADA DESNIVEL ATE 2CM (GRANILITE / ALVENARIA 22CM)</t>
  </si>
  <si>
    <t>ESMALTE COM MASSA NIVELADORA EM ESQUADRIAS DE MADEIRA</t>
  </si>
  <si>
    <t>FACE EXTERNA DE CALHAS/CONDUTORES COM TINTA SINTETICA (ESMALTE)</t>
  </si>
  <si>
    <t>SI-04 PLACA DE SINALIZAÇÃO DE AMBIENTE 700X200MM (PORTA)</t>
  </si>
  <si>
    <t>SI-07 PLACA DE SINALIZAÇÃO DE AMBIENTE 500X60MM (PAREDE INTERNA) / BRAILLE</t>
  </si>
  <si>
    <t>Santa Gertrudes / SP</t>
  </si>
  <si>
    <t>Av. Prefeito Coronel Libertário Palumbo nº 600</t>
  </si>
  <si>
    <t>Ampliação</t>
  </si>
  <si>
    <t>TRANSPORTE E ATERRO INTERNO DE MATERIAL ESCAVADO DE FUNDAÇÃO-ESTACA-TUBULÃO</t>
  </si>
  <si>
    <t>TAXA DE MOBILIZACAO DE EQUIPAMENTO - ESTACAS PRE-MOLDADAS</t>
  </si>
  <si>
    <t>ESTACA PRE-MOLDADA CONCRETO SECÃO ATE 289 CM2 CRAVADA</t>
  </si>
  <si>
    <t xml:space="preserve">TELHA GALVALUME / ACO GALV ACABAMENTO.NATURAL TRAPEZ H=100MM .E=0,65MM </t>
  </si>
  <si>
    <t>LAVATORIO DE LOUCA BRANCA SEM COLUNA C/ TORNEIRA DE FECHAMENTO AUTOMATICO</t>
  </si>
  <si>
    <t>RESUMO POR ETAPA</t>
  </si>
  <si>
    <r>
      <rPr>
        <b/>
        <sz val="7"/>
        <rFont val="Arial"/>
      </rPr>
      <t>Área Projeção:</t>
    </r>
    <r>
      <rPr>
        <sz val="7"/>
        <rFont val="Arial"/>
      </rPr>
      <t xml:space="preserve"> 139,50 m²</t>
    </r>
  </si>
  <si>
    <r>
      <t>Área Terreno:</t>
    </r>
    <r>
      <rPr>
        <sz val="7"/>
        <rFont val="Arial"/>
      </rPr>
      <t xml:space="preserve"> 3.799,77 m²</t>
    </r>
  </si>
  <si>
    <r>
      <rPr>
        <b/>
        <sz val="7"/>
        <rFont val="Arial"/>
      </rPr>
      <t>Área Construída:</t>
    </r>
    <r>
      <rPr>
        <sz val="7"/>
        <rFont val="Arial"/>
      </rPr>
      <t xml:space="preserve"> 139,50 m²</t>
    </r>
  </si>
  <si>
    <r>
      <rPr>
        <b/>
        <sz val="7"/>
        <rFont val="Arial"/>
        <family val="2"/>
      </rPr>
      <t>CUSTO TOTAL M2</t>
    </r>
    <r>
      <rPr>
        <sz val="7"/>
        <rFont val="Arial"/>
        <family val="2"/>
      </rPr>
      <t>:   3.787,12
                                     100%</t>
    </r>
  </si>
  <si>
    <t xml:space="preserve"> </t>
  </si>
  <si>
    <r>
      <rPr>
        <b/>
        <sz val="7"/>
        <rFont val="Arial"/>
      </rPr>
      <t>CUSTO PREDIO M2:</t>
    </r>
    <r>
      <rPr>
        <sz val="7"/>
        <rFont val="Arial"/>
      </rPr>
      <t xml:space="preserve"> 3.036,86
                                     80,19 %</t>
    </r>
  </si>
  <si>
    <r>
      <t xml:space="preserve">TOTAL MO C/LS: </t>
    </r>
    <r>
      <rPr>
        <sz val="7"/>
        <rFont val="Arial"/>
        <family val="2"/>
      </rPr>
      <t xml:space="preserve">162.398,20 </t>
    </r>
    <r>
      <rPr>
        <b/>
        <sz val="7"/>
        <rFont val="Arial"/>
        <family val="2"/>
      </rPr>
      <t xml:space="preserve">                  </t>
    </r>
    <r>
      <rPr>
        <sz val="7"/>
        <rFont val="Arial"/>
        <family val="2"/>
      </rPr>
      <t>30,74 %</t>
    </r>
  </si>
  <si>
    <t>Preço
Unitário com BDI</t>
  </si>
  <si>
    <t>Valor
Orçado com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</si>
</sst>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#,##0.0"/>
  </numFmts>
  <fonts count="17" x14ac:knownFonts="1"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Times New Roman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Calibri"/>
      <family val="2"/>
    </font>
    <font>
      <sz val="10"/>
      <name val="Calibri"/>
      <family val="2"/>
    </font>
    <font>
      <sz val="6"/>
      <name val="Arial"/>
      <family val="2"/>
    </font>
    <font>
      <sz val="8"/>
      <name val="Calibri"/>
      <family val="2"/>
    </font>
    <font>
      <b/>
      <sz val="8"/>
      <name val="Arial"/>
      <family val="2"/>
    </font>
    <font>
      <b/>
      <sz val="7"/>
      <name val="Arial"/>
    </font>
    <font>
      <sz val="7"/>
      <name val="Arial"/>
    </font>
    <font>
      <b/>
      <sz val="6"/>
      <name val="Arial"/>
      <family val="2"/>
    </font>
    <font>
      <b/>
      <sz val="8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100"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6" fillId="0" borderId="7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4" fillId="3" borderId="12" xfId="0" applyFont="1" applyFill="1" applyBorder="1" applyAlignment="1">
      <alignment horizontal="left" wrapText="1"/>
    </xf>
    <xf numFmtId="0" fontId="4" fillId="3" borderId="12" xfId="0" applyFont="1" applyFill="1" applyBorder="1" applyAlignment="1">
      <alignment horizontal="left"/>
    </xf>
    <xf numFmtId="0" fontId="4" fillId="3" borderId="12" xfId="0" applyFont="1" applyFill="1" applyBorder="1" applyAlignment="1">
      <alignment horizontal="center" wrapText="1"/>
    </xf>
    <xf numFmtId="0" fontId="5" fillId="6" borderId="12" xfId="0" applyFont="1" applyFill="1" applyBorder="1" applyAlignment="1">
      <alignment horizontal="left"/>
    </xf>
    <xf numFmtId="0" fontId="6" fillId="6" borderId="12" xfId="0" applyFont="1" applyFill="1" applyBorder="1" applyAlignment="1">
      <alignment horizontal="left"/>
    </xf>
    <xf numFmtId="4" fontId="5" fillId="6" borderId="12" xfId="0" applyNumberFormat="1" applyFont="1" applyFill="1" applyBorder="1" applyAlignment="1">
      <alignment horizontal="right"/>
    </xf>
    <xf numFmtId="0" fontId="5" fillId="0" borderId="12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4" fontId="5" fillId="0" borderId="12" xfId="0" applyNumberFormat="1" applyFont="1" applyBorder="1" applyAlignment="1">
      <alignment horizontal="right"/>
    </xf>
    <xf numFmtId="0" fontId="0" fillId="4" borderId="12" xfId="0" applyFill="1" applyBorder="1" applyAlignment="1">
      <alignment horizontal="left"/>
    </xf>
    <xf numFmtId="0" fontId="6" fillId="0" borderId="6" xfId="0" applyFont="1" applyBorder="1" applyAlignment="1">
      <alignment horizontal="left"/>
    </xf>
    <xf numFmtId="0" fontId="13" fillId="8" borderId="12" xfId="0" applyFont="1" applyFill="1" applyBorder="1" applyAlignment="1">
      <alignment horizontal="left"/>
    </xf>
    <xf numFmtId="0" fontId="14" fillId="8" borderId="12" xfId="0" applyFont="1" applyFill="1" applyBorder="1" applyAlignment="1">
      <alignment horizontal="left"/>
    </xf>
    <xf numFmtId="164" fontId="13" fillId="8" borderId="12" xfId="0" applyNumberFormat="1" applyFont="1" applyFill="1" applyBorder="1" applyAlignment="1">
      <alignment horizontal="center"/>
    </xf>
    <xf numFmtId="0" fontId="8" fillId="0" borderId="12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4" fontId="13" fillId="0" borderId="12" xfId="0" applyNumberFormat="1" applyFont="1" applyBorder="1" applyAlignment="1">
      <alignment horizontal="right"/>
    </xf>
    <xf numFmtId="164" fontId="8" fillId="0" borderId="12" xfId="0" applyNumberFormat="1" applyFont="1" applyBorder="1" applyAlignment="1">
      <alignment horizontal="center"/>
    </xf>
    <xf numFmtId="4" fontId="8" fillId="0" borderId="12" xfId="0" applyNumberFormat="1" applyFont="1" applyBorder="1" applyAlignment="1">
      <alignment horizontal="center"/>
    </xf>
    <xf numFmtId="4" fontId="8" fillId="0" borderId="12" xfId="0" applyNumberFormat="1" applyFont="1" applyBorder="1" applyAlignment="1">
      <alignment horizontal="right"/>
    </xf>
    <xf numFmtId="0" fontId="8" fillId="0" borderId="12" xfId="0" applyFont="1" applyBorder="1" applyAlignment="1">
      <alignment horizontal="left" wrapText="1"/>
    </xf>
    <xf numFmtId="0" fontId="0" fillId="0" borderId="12" xfId="0" applyBorder="1" applyAlignment="1">
      <alignment horizontal="left"/>
    </xf>
    <xf numFmtId="0" fontId="8" fillId="0" borderId="12" xfId="0" applyFont="1" applyBorder="1" applyAlignment="1">
      <alignment horizontal="center"/>
    </xf>
    <xf numFmtId="4" fontId="13" fillId="8" borderId="12" xfId="0" applyNumberFormat="1" applyFont="1" applyFill="1" applyBorder="1" applyAlignment="1">
      <alignment horizontal="right"/>
    </xf>
    <xf numFmtId="164" fontId="13" fillId="8" borderId="12" xfId="0" applyNumberFormat="1" applyFont="1" applyFill="1" applyBorder="1" applyAlignment="1">
      <alignment horizontal="right"/>
    </xf>
    <xf numFmtId="164" fontId="8" fillId="0" borderId="12" xfId="0" applyNumberFormat="1" applyFont="1" applyBorder="1" applyAlignment="1">
      <alignment horizontal="right"/>
    </xf>
    <xf numFmtId="0" fontId="6" fillId="4" borderId="12" xfId="0" applyFont="1" applyFill="1" applyBorder="1" applyAlignment="1">
      <alignment horizontal="left"/>
    </xf>
    <xf numFmtId="0" fontId="5" fillId="6" borderId="12" xfId="0" applyFont="1" applyFill="1" applyBorder="1"/>
    <xf numFmtId="0" fontId="6" fillId="6" borderId="12" xfId="0" applyFont="1" applyFill="1" applyBorder="1"/>
    <xf numFmtId="0" fontId="5" fillId="0" borderId="12" xfId="0" applyFont="1" applyBorder="1"/>
    <xf numFmtId="0" fontId="6" fillId="0" borderId="12" xfId="0" applyFont="1" applyBorder="1"/>
    <xf numFmtId="0" fontId="4" fillId="3" borderId="12" xfId="0" applyFont="1" applyFill="1" applyBorder="1"/>
    <xf numFmtId="0" fontId="5" fillId="0" borderId="9" xfId="0" applyFont="1" applyBorder="1" applyAlignment="1">
      <alignment horizontal="left" wrapText="1"/>
    </xf>
    <xf numFmtId="0" fontId="8" fillId="0" borderId="12" xfId="0" applyFont="1" applyBorder="1" applyAlignment="1">
      <alignment horizontal="left" vertical="justify"/>
    </xf>
    <xf numFmtId="0" fontId="9" fillId="0" borderId="12" xfId="0" applyFont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14" fillId="8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11" xfId="0" applyFont="1" applyBorder="1" applyAlignment="1">
      <alignment horizontal="center" vertical="justify"/>
    </xf>
    <xf numFmtId="0" fontId="4" fillId="0" borderId="10" xfId="0" applyFont="1" applyBorder="1" applyAlignment="1">
      <alignment horizontal="center" vertical="justify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5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5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4" fillId="0" borderId="11" xfId="0" applyFont="1" applyBorder="1" applyAlignment="1">
      <alignment horizontal="center" vertical="justify"/>
    </xf>
    <xf numFmtId="0" fontId="4" fillId="0" borderId="9" xfId="0" applyFont="1" applyBorder="1" applyAlignment="1">
      <alignment horizontal="center" vertical="justify"/>
    </xf>
    <xf numFmtId="0" fontId="4" fillId="0" borderId="11" xfId="0" applyFont="1" applyBorder="1" applyAlignment="1">
      <alignment horizontal="right" vertical="justify" wrapText="1"/>
    </xf>
    <xf numFmtId="0" fontId="4" fillId="0" borderId="9" xfId="0" applyFont="1" applyBorder="1" applyAlignment="1">
      <alignment horizontal="right" vertical="justify" wrapText="1"/>
    </xf>
    <xf numFmtId="0" fontId="4" fillId="0" borderId="10" xfId="0" applyFont="1" applyBorder="1" applyAlignment="1">
      <alignment horizontal="right" vertical="justify" wrapText="1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11" xfId="0" applyFont="1" applyBorder="1" applyAlignment="1">
      <alignment horizontal="right" wrapText="1"/>
    </xf>
    <xf numFmtId="0" fontId="4" fillId="0" borderId="9" xfId="0" applyFont="1" applyBorder="1" applyAlignment="1">
      <alignment horizontal="right" wrapText="1"/>
    </xf>
    <xf numFmtId="0" fontId="4" fillId="0" borderId="10" xfId="0" applyFont="1" applyBorder="1" applyAlignment="1">
      <alignment horizontal="right" wrapText="1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7" borderId="11" xfId="0" applyFont="1" applyFill="1" applyBorder="1" applyAlignment="1">
      <alignment horizontal="center"/>
    </xf>
    <xf numFmtId="0" fontId="10" fillId="7" borderId="10" xfId="0" applyFont="1" applyFill="1" applyBorder="1" applyAlignment="1">
      <alignment horizontal="center"/>
    </xf>
    <xf numFmtId="4" fontId="10" fillId="7" borderId="11" xfId="0" applyNumberFormat="1" applyFont="1" applyFill="1" applyBorder="1" applyAlignment="1">
      <alignment horizontal="center"/>
    </xf>
    <xf numFmtId="0" fontId="6" fillId="8" borderId="12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4" fillId="4" borderId="12" xfId="0" applyFont="1" applyFill="1" applyBorder="1" applyAlignment="1">
      <alignment horizontal="left"/>
    </xf>
    <xf numFmtId="0" fontId="6" fillId="4" borderId="12" xfId="0" applyFont="1" applyFill="1" applyBorder="1" applyAlignment="1">
      <alignment horizontal="left"/>
    </xf>
    <xf numFmtId="44" fontId="4" fillId="4" borderId="12" xfId="1" applyFont="1" applyFill="1" applyBorder="1" applyAlignment="1">
      <alignment horizontal="left"/>
    </xf>
    <xf numFmtId="44" fontId="6" fillId="4" borderId="12" xfId="1" applyFont="1" applyFill="1" applyBorder="1" applyAlignment="1">
      <alignment horizontal="left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259080</xdr:colOff>
      <xdr:row>1</xdr:row>
      <xdr:rowOff>129540</xdr:rowOff>
    </xdr:from>
    <xdr:to>
      <xdr:col>1</xdr:col>
      <xdr:colOff>1653540</xdr:colOff>
      <xdr:row>3</xdr:row>
      <xdr:rowOff>80010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" y="312420"/>
          <a:ext cx="1920240" cy="5067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34"/>
  <sheetViews>
    <sheetView tabSelected="1" workbookViewId="0">
      <pane ySplit="1" topLeftCell="A2" activePane="bottomLeft" state="frozen"/>
      <selection pane="bottomLeft" activeCell="B83" sqref="B83"/>
    </sheetView>
  </sheetViews>
  <sheetFormatPr defaultRowHeight="15" x14ac:dyDescent="0.25"/>
  <cols>
    <col min="1" max="1" width="7.7109375" customWidth="1"/>
    <col min="2" max="2" width="46"/>
    <col min="3" max="3" width="10.7109375" customWidth="1"/>
    <col min="4" max="4" width="10.85546875" customWidth="1"/>
    <col min="5" max="5" width="11"/>
    <col min="6" max="6" width="12.28515625" customWidth="1"/>
    <col min="7" max="7" width="5.28515625" customWidth="1"/>
    <col min="8" max="8" width="5"/>
  </cols>
  <sheetData>
    <row r="2" spans="1:8" ht="16.899999999999999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/>
      <c r="H2" s="3"/>
    </row>
    <row r="3" spans="1:8" ht="27" customHeight="1" x14ac:dyDescent="0.25">
      <c r="A3" s="4" t="s">
        <v>6</v>
      </c>
      <c r="B3" s="63" t="s">
        <v>7</v>
      </c>
      <c r="C3" s="64" t="s">
        <v>8</v>
      </c>
      <c r="D3" s="64" t="s">
        <v>9</v>
      </c>
      <c r="E3" s="64" t="s">
        <v>10</v>
      </c>
      <c r="F3" s="64" t="s">
        <v>11</v>
      </c>
      <c r="H3" s="5"/>
    </row>
    <row r="4" spans="1:8" ht="15" customHeight="1" x14ac:dyDescent="0.25">
      <c r="A4" s="6" t="s">
        <v>12</v>
      </c>
      <c r="B4" s="7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/>
      <c r="H4" s="8"/>
    </row>
    <row r="5" spans="1:8" ht="10.9" customHeight="1" x14ac:dyDescent="0.25">
      <c r="A5" s="9" t="s">
        <v>18</v>
      </c>
      <c r="B5" s="10">
        <v>115183</v>
      </c>
      <c r="C5" s="77" t="s">
        <v>19</v>
      </c>
      <c r="D5" s="77"/>
      <c r="E5" s="77"/>
      <c r="F5" s="77"/>
      <c r="G5" s="77"/>
      <c r="H5" s="78"/>
    </row>
    <row r="6" spans="1:8" ht="10.9" customHeight="1" x14ac:dyDescent="0.25">
      <c r="A6" s="11" t="s">
        <v>20</v>
      </c>
      <c r="B6" s="12" t="s">
        <v>21</v>
      </c>
      <c r="C6" s="65" t="s">
        <v>22</v>
      </c>
      <c r="D6" s="66" t="s">
        <v>23</v>
      </c>
      <c r="E6" s="13" t="s">
        <v>24</v>
      </c>
      <c r="F6" s="65" t="s">
        <v>25</v>
      </c>
      <c r="G6" s="66" t="s">
        <v>26</v>
      </c>
      <c r="H6" s="67" t="s">
        <v>27</v>
      </c>
    </row>
    <row r="7" spans="1:8" ht="10.9" customHeight="1" x14ac:dyDescent="0.25">
      <c r="A7" s="16" t="s">
        <v>28</v>
      </c>
      <c r="B7" s="12" t="s">
        <v>462</v>
      </c>
      <c r="C7" s="14" t="s">
        <v>29</v>
      </c>
      <c r="D7" s="14" t="s">
        <v>30</v>
      </c>
      <c r="E7" s="14" t="s">
        <v>31</v>
      </c>
      <c r="F7" s="14" t="s">
        <v>32</v>
      </c>
      <c r="G7" s="14" t="s">
        <v>33</v>
      </c>
      <c r="H7" s="15" t="s">
        <v>34</v>
      </c>
    </row>
    <row r="8" spans="1:8" ht="12" customHeight="1" x14ac:dyDescent="0.25">
      <c r="A8" s="16" t="s">
        <v>35</v>
      </c>
      <c r="B8" s="17" t="s">
        <v>461</v>
      </c>
      <c r="C8" s="17" t="s">
        <v>36</v>
      </c>
      <c r="D8" s="17" t="s">
        <v>37</v>
      </c>
      <c r="E8" s="17" t="s">
        <v>38</v>
      </c>
      <c r="F8" s="68"/>
      <c r="G8" s="69"/>
      <c r="H8" s="70"/>
    </row>
    <row r="9" spans="1:8" ht="10.9" customHeight="1" x14ac:dyDescent="0.25">
      <c r="A9" s="71" t="s">
        <v>472</v>
      </c>
      <c r="B9" s="66" t="s">
        <v>39</v>
      </c>
      <c r="C9" s="79" t="s">
        <v>470</v>
      </c>
      <c r="D9" s="65"/>
      <c r="E9" s="79" t="s">
        <v>471</v>
      </c>
      <c r="F9" s="79"/>
      <c r="G9" s="14" t="s">
        <v>40</v>
      </c>
      <c r="H9" s="15" t="s">
        <v>41</v>
      </c>
    </row>
    <row r="10" spans="1:8" ht="10.9" customHeight="1" x14ac:dyDescent="0.25">
      <c r="A10" s="92" t="s">
        <v>42</v>
      </c>
      <c r="B10" s="93" t="s">
        <v>43</v>
      </c>
      <c r="C10" s="19" t="s">
        <v>44</v>
      </c>
      <c r="D10" s="18" t="s">
        <v>463</v>
      </c>
      <c r="F10" s="18" t="s">
        <v>45</v>
      </c>
      <c r="G10" s="18" t="s">
        <v>46</v>
      </c>
      <c r="H10" s="20" t="s">
        <v>47</v>
      </c>
    </row>
    <row r="11" spans="1:8" ht="10.9" customHeight="1" x14ac:dyDescent="0.25">
      <c r="A11" s="21" t="s">
        <v>48</v>
      </c>
      <c r="B11" s="21" t="s">
        <v>49</v>
      </c>
      <c r="C11" s="21" t="s">
        <v>50</v>
      </c>
      <c r="D11" s="21" t="s">
        <v>51</v>
      </c>
      <c r="E11" s="21" t="s">
        <v>52</v>
      </c>
      <c r="F11" s="22" t="s">
        <v>53</v>
      </c>
      <c r="G11" s="94" t="s">
        <v>54</v>
      </c>
      <c r="H11" s="95" t="s">
        <v>55</v>
      </c>
    </row>
    <row r="12" spans="1:8" ht="22.9" customHeight="1" x14ac:dyDescent="0.25">
      <c r="A12" s="23" t="s">
        <v>56</v>
      </c>
      <c r="B12" s="24" t="s">
        <v>57</v>
      </c>
      <c r="C12" s="58" t="s">
        <v>58</v>
      </c>
      <c r="D12" s="25" t="s">
        <v>59</v>
      </c>
      <c r="E12" s="25" t="s">
        <v>477</v>
      </c>
      <c r="F12" s="25" t="s">
        <v>478</v>
      </c>
      <c r="G12" s="25" t="s">
        <v>62</v>
      </c>
      <c r="H12" s="25" t="s">
        <v>63</v>
      </c>
    </row>
    <row r="13" spans="1:8" ht="10.15" customHeight="1" x14ac:dyDescent="0.25">
      <c r="A13" s="34" t="s">
        <v>64</v>
      </c>
      <c r="B13" s="34" t="s">
        <v>65</v>
      </c>
      <c r="C13" s="35" t="s">
        <v>66</v>
      </c>
      <c r="D13" s="35" t="s">
        <v>67</v>
      </c>
      <c r="E13" s="35" t="s">
        <v>68</v>
      </c>
      <c r="F13" s="46">
        <f>F14+F20+F24+F26+F29+F31+F33</f>
        <v>98455.020000000019</v>
      </c>
      <c r="G13" s="35" t="s">
        <v>69</v>
      </c>
      <c r="H13" s="36">
        <v>18.600000000000001</v>
      </c>
    </row>
    <row r="14" spans="1:8" ht="10.15" customHeight="1" x14ac:dyDescent="0.25">
      <c r="A14" s="37" t="s">
        <v>70</v>
      </c>
      <c r="B14" s="37" t="s">
        <v>71</v>
      </c>
      <c r="C14" s="38" t="s">
        <v>72</v>
      </c>
      <c r="D14" s="38" t="s">
        <v>73</v>
      </c>
      <c r="E14" s="38" t="s">
        <v>74</v>
      </c>
      <c r="F14" s="39">
        <f>SUM(F15:F19)</f>
        <v>8925.8000000000011</v>
      </c>
      <c r="G14" s="40">
        <v>100</v>
      </c>
      <c r="H14" s="40">
        <v>9.1</v>
      </c>
    </row>
    <row r="15" spans="1:8" ht="10.15" customHeight="1" x14ac:dyDescent="0.25">
      <c r="A15" s="37" t="s">
        <v>75</v>
      </c>
      <c r="B15" s="37" t="s">
        <v>76</v>
      </c>
      <c r="C15" s="45" t="s">
        <v>77</v>
      </c>
      <c r="D15" s="41">
        <v>52</v>
      </c>
      <c r="E15" s="42">
        <v>92.69</v>
      </c>
      <c r="F15" s="42">
        <f>ROUND(D15*E15,2)</f>
        <v>4819.88</v>
      </c>
      <c r="G15" s="40">
        <v>54</v>
      </c>
      <c r="H15" s="38" t="s">
        <v>78</v>
      </c>
    </row>
    <row r="16" spans="1:8" ht="10.15" customHeight="1" x14ac:dyDescent="0.25">
      <c r="A16" s="37" t="s">
        <v>79</v>
      </c>
      <c r="B16" s="37" t="s">
        <v>80</v>
      </c>
      <c r="C16" s="45" t="s">
        <v>81</v>
      </c>
      <c r="D16" s="41">
        <v>25.5</v>
      </c>
      <c r="E16" s="42">
        <v>9.26</v>
      </c>
      <c r="F16" s="42">
        <f t="shared" ref="F16:F19" si="0">ROUND(D16*E16,2)</f>
        <v>236.13</v>
      </c>
      <c r="G16" s="40">
        <v>2.6</v>
      </c>
      <c r="H16" s="38" t="s">
        <v>82</v>
      </c>
    </row>
    <row r="17" spans="1:8" ht="10.15" customHeight="1" x14ac:dyDescent="0.25">
      <c r="A17" s="37" t="s">
        <v>83</v>
      </c>
      <c r="B17" s="37" t="s">
        <v>84</v>
      </c>
      <c r="C17" s="45" t="s">
        <v>85</v>
      </c>
      <c r="D17" s="41">
        <v>25.5</v>
      </c>
      <c r="E17" s="42">
        <v>11.54</v>
      </c>
      <c r="F17" s="42">
        <f t="shared" si="0"/>
        <v>294.27</v>
      </c>
      <c r="G17" s="40">
        <v>3.3</v>
      </c>
      <c r="H17" s="38" t="s">
        <v>86</v>
      </c>
    </row>
    <row r="18" spans="1:8" ht="10.15" customHeight="1" x14ac:dyDescent="0.25">
      <c r="A18" s="37" t="s">
        <v>87</v>
      </c>
      <c r="B18" s="37" t="s">
        <v>88</v>
      </c>
      <c r="C18" s="45" t="s">
        <v>89</v>
      </c>
      <c r="D18" s="41">
        <v>25.5</v>
      </c>
      <c r="E18" s="42">
        <v>46.16</v>
      </c>
      <c r="F18" s="42">
        <f t="shared" si="0"/>
        <v>1177.08</v>
      </c>
      <c r="G18" s="40">
        <v>13.2</v>
      </c>
      <c r="H18" s="38" t="s">
        <v>90</v>
      </c>
    </row>
    <row r="19" spans="1:8" ht="10.15" customHeight="1" x14ac:dyDescent="0.25">
      <c r="A19" s="37" t="s">
        <v>91</v>
      </c>
      <c r="B19" s="37" t="s">
        <v>92</v>
      </c>
      <c r="C19" s="45" t="s">
        <v>93</v>
      </c>
      <c r="D19" s="41">
        <v>34.5</v>
      </c>
      <c r="E19" s="42">
        <v>69.52</v>
      </c>
      <c r="F19" s="42">
        <f t="shared" si="0"/>
        <v>2398.44</v>
      </c>
      <c r="G19" s="40">
        <v>26.9</v>
      </c>
      <c r="H19" s="38" t="s">
        <v>94</v>
      </c>
    </row>
    <row r="20" spans="1:8" ht="10.15" customHeight="1" x14ac:dyDescent="0.25">
      <c r="A20" s="37" t="s">
        <v>95</v>
      </c>
      <c r="B20" s="37" t="s">
        <v>96</v>
      </c>
      <c r="C20" s="38" t="s">
        <v>97</v>
      </c>
      <c r="D20" s="57" t="s">
        <v>98</v>
      </c>
      <c r="E20" s="38" t="s">
        <v>99</v>
      </c>
      <c r="F20" s="39">
        <f>SUM(F21:F23)</f>
        <v>39017.850000000006</v>
      </c>
      <c r="G20" s="40">
        <v>100</v>
      </c>
      <c r="H20" s="40">
        <v>39.6</v>
      </c>
    </row>
    <row r="21" spans="1:8" ht="21" customHeight="1" x14ac:dyDescent="0.25">
      <c r="A21" s="37" t="s">
        <v>100</v>
      </c>
      <c r="B21" s="43" t="s">
        <v>464</v>
      </c>
      <c r="C21" s="45" t="s">
        <v>101</v>
      </c>
      <c r="D21" s="41">
        <v>17.5</v>
      </c>
      <c r="E21" s="42">
        <v>85.74</v>
      </c>
      <c r="F21" s="42">
        <f t="shared" ref="F21:F23" si="1">ROUND(D21*E21,2)</f>
        <v>1500.45</v>
      </c>
      <c r="G21" s="40">
        <v>3.8</v>
      </c>
      <c r="H21" s="44" t="s">
        <v>102</v>
      </c>
    </row>
    <row r="22" spans="1:8" x14ac:dyDescent="0.25">
      <c r="A22" s="37" t="s">
        <v>103</v>
      </c>
      <c r="B22" s="43" t="s">
        <v>465</v>
      </c>
      <c r="C22" s="45" t="s">
        <v>104</v>
      </c>
      <c r="D22" s="41">
        <v>1</v>
      </c>
      <c r="E22" s="42">
        <v>7011</v>
      </c>
      <c r="F22" s="42">
        <f t="shared" si="1"/>
        <v>7011</v>
      </c>
      <c r="G22" s="40">
        <v>18</v>
      </c>
      <c r="H22" s="44" t="s">
        <v>105</v>
      </c>
    </row>
    <row r="23" spans="1:8" x14ac:dyDescent="0.25">
      <c r="A23" s="37" t="s">
        <v>106</v>
      </c>
      <c r="B23" s="43" t="s">
        <v>466</v>
      </c>
      <c r="C23" s="45" t="s">
        <v>107</v>
      </c>
      <c r="D23" s="41">
        <v>240</v>
      </c>
      <c r="E23" s="42">
        <v>127.11</v>
      </c>
      <c r="F23" s="42">
        <f t="shared" si="1"/>
        <v>30506.400000000001</v>
      </c>
      <c r="G23" s="40">
        <v>78.2</v>
      </c>
      <c r="H23" s="44" t="s">
        <v>108</v>
      </c>
    </row>
    <row r="24" spans="1:8" ht="10.15" customHeight="1" x14ac:dyDescent="0.25">
      <c r="A24" s="37" t="s">
        <v>109</v>
      </c>
      <c r="B24" s="37" t="s">
        <v>110</v>
      </c>
      <c r="C24" s="38" t="s">
        <v>111</v>
      </c>
      <c r="D24" s="57" t="s">
        <v>112</v>
      </c>
      <c r="E24" s="38" t="s">
        <v>113</v>
      </c>
      <c r="F24" s="39">
        <f>SUM(F25)</f>
        <v>11651.75</v>
      </c>
      <c r="G24" s="40">
        <v>100</v>
      </c>
      <c r="H24" s="40">
        <v>11.8</v>
      </c>
    </row>
    <row r="25" spans="1:8" ht="10.15" customHeight="1" x14ac:dyDescent="0.25">
      <c r="A25" s="37" t="s">
        <v>114</v>
      </c>
      <c r="B25" s="37" t="s">
        <v>115</v>
      </c>
      <c r="C25" s="45" t="s">
        <v>116</v>
      </c>
      <c r="D25" s="41">
        <v>111.5</v>
      </c>
      <c r="E25" s="42">
        <v>104.5</v>
      </c>
      <c r="F25" s="42">
        <f>ROUND(D25*E25,2)</f>
        <v>11651.75</v>
      </c>
      <c r="G25" s="40">
        <v>100</v>
      </c>
      <c r="H25" s="38" t="s">
        <v>117</v>
      </c>
    </row>
    <row r="26" spans="1:8" ht="10.15" customHeight="1" x14ac:dyDescent="0.25">
      <c r="A26" s="37" t="s">
        <v>118</v>
      </c>
      <c r="B26" s="37" t="s">
        <v>119</v>
      </c>
      <c r="C26" s="38" t="s">
        <v>120</v>
      </c>
      <c r="D26" s="57" t="s">
        <v>121</v>
      </c>
      <c r="E26" s="38" t="s">
        <v>122</v>
      </c>
      <c r="F26" s="39">
        <f>SUM(F27:F28)</f>
        <v>22692.870000000003</v>
      </c>
      <c r="G26" s="40">
        <v>100</v>
      </c>
      <c r="H26" s="40">
        <v>23</v>
      </c>
    </row>
    <row r="27" spans="1:8" ht="10.15" customHeight="1" x14ac:dyDescent="0.25">
      <c r="A27" s="37" t="s">
        <v>123</v>
      </c>
      <c r="B27" s="37" t="s">
        <v>124</v>
      </c>
      <c r="C27" s="45" t="s">
        <v>125</v>
      </c>
      <c r="D27" s="41">
        <v>1399</v>
      </c>
      <c r="E27" s="42">
        <v>16.170000000000002</v>
      </c>
      <c r="F27" s="42">
        <f t="shared" ref="F27:F28" si="2">ROUND(D27*E27,2)</f>
        <v>22621.83</v>
      </c>
      <c r="G27" s="40">
        <v>99.7</v>
      </c>
      <c r="H27" s="38" t="s">
        <v>126</v>
      </c>
    </row>
    <row r="28" spans="1:8" ht="10.15" customHeight="1" x14ac:dyDescent="0.25">
      <c r="A28" s="37" t="s">
        <v>127</v>
      </c>
      <c r="B28" s="37" t="s">
        <v>128</v>
      </c>
      <c r="C28" s="45" t="s">
        <v>129</v>
      </c>
      <c r="D28" s="41">
        <v>4</v>
      </c>
      <c r="E28" s="42">
        <v>17.760000000000002</v>
      </c>
      <c r="F28" s="42">
        <f t="shared" si="2"/>
        <v>71.040000000000006</v>
      </c>
      <c r="G28" s="40">
        <v>0.3</v>
      </c>
      <c r="H28" s="38" t="s">
        <v>130</v>
      </c>
    </row>
    <row r="29" spans="1:8" ht="10.15" customHeight="1" x14ac:dyDescent="0.25">
      <c r="A29" s="37" t="s">
        <v>131</v>
      </c>
      <c r="B29" s="37" t="s">
        <v>132</v>
      </c>
      <c r="C29" s="38" t="s">
        <v>133</v>
      </c>
      <c r="D29" s="57" t="s">
        <v>134</v>
      </c>
      <c r="E29" s="38" t="s">
        <v>135</v>
      </c>
      <c r="F29" s="39">
        <f>SUM(F30)</f>
        <v>8431.82</v>
      </c>
      <c r="G29" s="40">
        <v>100</v>
      </c>
      <c r="H29" s="40">
        <v>8.6</v>
      </c>
    </row>
    <row r="30" spans="1:8" ht="10.15" customHeight="1" x14ac:dyDescent="0.25">
      <c r="A30" s="37" t="s">
        <v>136</v>
      </c>
      <c r="B30" s="37" t="s">
        <v>137</v>
      </c>
      <c r="C30" s="45" t="s">
        <v>138</v>
      </c>
      <c r="D30" s="41">
        <v>13.1</v>
      </c>
      <c r="E30" s="42">
        <v>643.65</v>
      </c>
      <c r="F30" s="42">
        <f>ROUND(D30*E30,2)</f>
        <v>8431.82</v>
      </c>
      <c r="G30" s="40">
        <v>100</v>
      </c>
      <c r="H30" s="38" t="s">
        <v>139</v>
      </c>
    </row>
    <row r="31" spans="1:8" ht="10.15" customHeight="1" x14ac:dyDescent="0.25">
      <c r="A31" s="37" t="s">
        <v>140</v>
      </c>
      <c r="B31" s="37" t="s">
        <v>141</v>
      </c>
      <c r="C31" s="38" t="s">
        <v>142</v>
      </c>
      <c r="D31" s="57" t="s">
        <v>143</v>
      </c>
      <c r="E31" s="38" t="s">
        <v>144</v>
      </c>
      <c r="F31" s="39">
        <f>SUM(F32)</f>
        <v>4044.01</v>
      </c>
      <c r="G31" s="40">
        <v>100</v>
      </c>
      <c r="H31" s="40">
        <v>4.0999999999999996</v>
      </c>
    </row>
    <row r="32" spans="1:8" x14ac:dyDescent="0.25">
      <c r="A32" s="37" t="s">
        <v>145</v>
      </c>
      <c r="B32" s="43" t="s">
        <v>424</v>
      </c>
      <c r="C32" s="45" t="s">
        <v>146</v>
      </c>
      <c r="D32" s="41">
        <v>15.9</v>
      </c>
      <c r="E32" s="42">
        <v>254.34</v>
      </c>
      <c r="F32" s="42">
        <f>ROUND(D32*E32,2)</f>
        <v>4044.01</v>
      </c>
      <c r="G32" s="40">
        <v>100</v>
      </c>
      <c r="H32" s="44" t="s">
        <v>147</v>
      </c>
    </row>
    <row r="33" spans="1:8" ht="10.15" customHeight="1" x14ac:dyDescent="0.25">
      <c r="A33" s="37" t="s">
        <v>148</v>
      </c>
      <c r="B33" s="37" t="s">
        <v>149</v>
      </c>
      <c r="C33" s="38" t="s">
        <v>150</v>
      </c>
      <c r="D33" s="57" t="s">
        <v>151</v>
      </c>
      <c r="E33" s="38" t="s">
        <v>152</v>
      </c>
      <c r="F33" s="39">
        <f>SUM(F34)</f>
        <v>3690.92</v>
      </c>
      <c r="G33" s="40">
        <v>100</v>
      </c>
      <c r="H33" s="40">
        <v>3.7</v>
      </c>
    </row>
    <row r="34" spans="1:8" ht="18" x14ac:dyDescent="0.25">
      <c r="A34" s="37" t="s">
        <v>153</v>
      </c>
      <c r="B34" s="43" t="s">
        <v>425</v>
      </c>
      <c r="C34" s="45" t="s">
        <v>154</v>
      </c>
      <c r="D34" s="41">
        <v>53</v>
      </c>
      <c r="E34" s="42">
        <v>69.64</v>
      </c>
      <c r="F34" s="42">
        <f>ROUND(D34*E34,2)</f>
        <v>3690.92</v>
      </c>
      <c r="G34" s="40">
        <v>100</v>
      </c>
      <c r="H34" s="44" t="s">
        <v>155</v>
      </c>
    </row>
    <row r="35" spans="1:8" ht="10.15" customHeight="1" x14ac:dyDescent="0.25">
      <c r="A35" s="34" t="s">
        <v>156</v>
      </c>
      <c r="B35" s="34" t="s">
        <v>157</v>
      </c>
      <c r="C35" s="35" t="s">
        <v>158</v>
      </c>
      <c r="D35" s="59" t="s">
        <v>159</v>
      </c>
      <c r="E35" s="35" t="s">
        <v>160</v>
      </c>
      <c r="F35" s="46">
        <f>F36+F38+F41</f>
        <v>95022.89</v>
      </c>
      <c r="G35" s="35" t="s">
        <v>161</v>
      </c>
      <c r="H35" s="36">
        <v>18</v>
      </c>
    </row>
    <row r="36" spans="1:8" ht="10.15" customHeight="1" x14ac:dyDescent="0.25">
      <c r="A36" s="37" t="s">
        <v>162</v>
      </c>
      <c r="B36" s="37" t="s">
        <v>163</v>
      </c>
      <c r="C36" s="38" t="s">
        <v>164</v>
      </c>
      <c r="D36" s="57" t="s">
        <v>165</v>
      </c>
      <c r="E36" s="38" t="s">
        <v>166</v>
      </c>
      <c r="F36" s="39">
        <f>SUM(F37)</f>
        <v>34071.910000000003</v>
      </c>
      <c r="G36" s="40">
        <v>100</v>
      </c>
      <c r="H36" s="40">
        <v>35.9</v>
      </c>
    </row>
    <row r="37" spans="1:8" ht="10.15" customHeight="1" x14ac:dyDescent="0.25">
      <c r="A37" s="37" t="s">
        <v>167</v>
      </c>
      <c r="B37" s="37" t="s">
        <v>168</v>
      </c>
      <c r="C37" s="45" t="s">
        <v>169</v>
      </c>
      <c r="D37" s="41">
        <v>187.9</v>
      </c>
      <c r="E37" s="42">
        <v>181.33</v>
      </c>
      <c r="F37" s="42">
        <f>ROUND(D37*E37,2)</f>
        <v>34071.910000000003</v>
      </c>
      <c r="G37" s="40">
        <v>100</v>
      </c>
      <c r="H37" s="38" t="s">
        <v>170</v>
      </c>
    </row>
    <row r="38" spans="1:8" ht="10.15" customHeight="1" x14ac:dyDescent="0.25">
      <c r="A38" s="37" t="s">
        <v>171</v>
      </c>
      <c r="B38" s="37" t="s">
        <v>172</v>
      </c>
      <c r="C38" s="38" t="s">
        <v>173</v>
      </c>
      <c r="D38" s="57" t="s">
        <v>174</v>
      </c>
      <c r="E38" s="38" t="s">
        <v>175</v>
      </c>
      <c r="F38" s="39">
        <f>SUM(F39:F40)</f>
        <v>27570.75</v>
      </c>
      <c r="G38" s="40">
        <v>100</v>
      </c>
      <c r="H38" s="40">
        <v>29</v>
      </c>
    </row>
    <row r="39" spans="1:8" ht="10.15" customHeight="1" x14ac:dyDescent="0.25">
      <c r="A39" s="37" t="s">
        <v>176</v>
      </c>
      <c r="B39" s="37" t="s">
        <v>177</v>
      </c>
      <c r="C39" s="45" t="s">
        <v>178</v>
      </c>
      <c r="D39" s="41">
        <v>1347</v>
      </c>
      <c r="E39" s="42">
        <v>16.170000000000002</v>
      </c>
      <c r="F39" s="42">
        <f>ROUND(D39*E39,2)</f>
        <v>21780.99</v>
      </c>
      <c r="G39" s="40">
        <v>79</v>
      </c>
      <c r="H39" s="38" t="s">
        <v>179</v>
      </c>
    </row>
    <row r="40" spans="1:8" ht="10.15" customHeight="1" x14ac:dyDescent="0.25">
      <c r="A40" s="37" t="s">
        <v>180</v>
      </c>
      <c r="B40" s="37" t="s">
        <v>181</v>
      </c>
      <c r="C40" s="45" t="s">
        <v>182</v>
      </c>
      <c r="D40" s="41">
        <v>326</v>
      </c>
      <c r="E40" s="42">
        <v>17.760000000000002</v>
      </c>
      <c r="F40" s="42">
        <f>ROUND(D40*E40,2)</f>
        <v>5789.76</v>
      </c>
      <c r="G40" s="40">
        <v>21</v>
      </c>
      <c r="H40" s="38" t="s">
        <v>183</v>
      </c>
    </row>
    <row r="41" spans="1:8" ht="10.15" customHeight="1" x14ac:dyDescent="0.25">
      <c r="A41" s="37" t="s">
        <v>184</v>
      </c>
      <c r="B41" s="37" t="s">
        <v>185</v>
      </c>
      <c r="C41" s="38" t="s">
        <v>186</v>
      </c>
      <c r="D41" s="57" t="s">
        <v>187</v>
      </c>
      <c r="E41" s="38" t="s">
        <v>188</v>
      </c>
      <c r="F41" s="39">
        <f>SUM(F42:F43)</f>
        <v>33380.229999999996</v>
      </c>
      <c r="G41" s="40">
        <v>100</v>
      </c>
      <c r="H41" s="40">
        <v>35.1</v>
      </c>
    </row>
    <row r="42" spans="1:8" x14ac:dyDescent="0.25">
      <c r="A42" s="37" t="s">
        <v>189</v>
      </c>
      <c r="B42" s="43" t="s">
        <v>426</v>
      </c>
      <c r="C42" s="45" t="s">
        <v>81</v>
      </c>
      <c r="D42" s="41">
        <v>125.8</v>
      </c>
      <c r="E42" s="42">
        <v>187.07</v>
      </c>
      <c r="F42" s="42">
        <f t="shared" ref="F42:F43" si="3">ROUND(D42*E42,2)</f>
        <v>23533.41</v>
      </c>
      <c r="G42" s="40">
        <v>70.5</v>
      </c>
      <c r="H42" s="44" t="s">
        <v>0</v>
      </c>
    </row>
    <row r="43" spans="1:8" x14ac:dyDescent="0.25">
      <c r="A43" s="37" t="s">
        <v>190</v>
      </c>
      <c r="B43" s="37" t="s">
        <v>191</v>
      </c>
      <c r="C43" s="45" t="s">
        <v>77</v>
      </c>
      <c r="D43" s="41">
        <v>14.6</v>
      </c>
      <c r="E43" s="42">
        <v>674.44</v>
      </c>
      <c r="F43" s="42">
        <f t="shared" si="3"/>
        <v>9846.82</v>
      </c>
      <c r="G43" s="40">
        <v>29.5</v>
      </c>
      <c r="H43" s="38" t="s">
        <v>0</v>
      </c>
    </row>
    <row r="44" spans="1:8" x14ac:dyDescent="0.25">
      <c r="A44" s="34" t="s">
        <v>192</v>
      </c>
      <c r="B44" s="34" t="s">
        <v>193</v>
      </c>
      <c r="C44" s="35" t="s">
        <v>0</v>
      </c>
      <c r="D44" s="59" t="s">
        <v>0</v>
      </c>
      <c r="E44" s="35" t="s">
        <v>0</v>
      </c>
      <c r="F44" s="46">
        <f>F45+F48</f>
        <v>22100.07</v>
      </c>
      <c r="G44" s="35" t="s">
        <v>0</v>
      </c>
      <c r="H44" s="36">
        <v>4.2</v>
      </c>
    </row>
    <row r="45" spans="1:8" x14ac:dyDescent="0.25">
      <c r="A45" s="37" t="s">
        <v>194</v>
      </c>
      <c r="B45" s="37" t="s">
        <v>195</v>
      </c>
      <c r="C45" s="38" t="s">
        <v>0</v>
      </c>
      <c r="D45" s="57" t="s">
        <v>0</v>
      </c>
      <c r="E45" s="38" t="s">
        <v>0</v>
      </c>
      <c r="F45" s="39">
        <f>SUM(F46:F47)</f>
        <v>17357.77</v>
      </c>
      <c r="G45" s="40">
        <v>100</v>
      </c>
      <c r="H45" s="40">
        <v>78.5</v>
      </c>
    </row>
    <row r="46" spans="1:8" x14ac:dyDescent="0.25">
      <c r="A46" s="37" t="s">
        <v>196</v>
      </c>
      <c r="B46" s="37" t="s">
        <v>197</v>
      </c>
      <c r="C46" s="45" t="s">
        <v>81</v>
      </c>
      <c r="D46" s="41">
        <v>140.72</v>
      </c>
      <c r="E46" s="42">
        <v>121.76</v>
      </c>
      <c r="F46" s="42">
        <f>ROUND(D46*E46,2)</f>
        <v>17134.07</v>
      </c>
      <c r="G46" s="40">
        <v>98.7</v>
      </c>
      <c r="H46" s="38" t="s">
        <v>0</v>
      </c>
    </row>
    <row r="47" spans="1:8" ht="21" customHeight="1" x14ac:dyDescent="0.25">
      <c r="A47" s="37" t="s">
        <v>198</v>
      </c>
      <c r="B47" s="43" t="s">
        <v>427</v>
      </c>
      <c r="C47" s="45" t="s">
        <v>81</v>
      </c>
      <c r="D47" s="41">
        <v>1.2</v>
      </c>
      <c r="E47" s="42">
        <v>186.42</v>
      </c>
      <c r="F47" s="42">
        <f>ROUND(D47*E47,2)</f>
        <v>223.7</v>
      </c>
      <c r="G47" s="40">
        <v>1.3</v>
      </c>
      <c r="H47" s="44" t="s">
        <v>0</v>
      </c>
    </row>
    <row r="48" spans="1:8" x14ac:dyDescent="0.25">
      <c r="A48" s="37" t="s">
        <v>199</v>
      </c>
      <c r="B48" s="37" t="s">
        <v>200</v>
      </c>
      <c r="C48" s="38" t="s">
        <v>0</v>
      </c>
      <c r="D48" s="57" t="s">
        <v>0</v>
      </c>
      <c r="E48" s="38" t="s">
        <v>0</v>
      </c>
      <c r="F48" s="39">
        <f>SUM(F49)</f>
        <v>4742.3</v>
      </c>
      <c r="G48" s="40">
        <v>100</v>
      </c>
      <c r="H48" s="40">
        <v>21.5</v>
      </c>
    </row>
    <row r="49" spans="1:8" x14ac:dyDescent="0.25">
      <c r="A49" s="37" t="s">
        <v>201</v>
      </c>
      <c r="B49" s="37" t="s">
        <v>202</v>
      </c>
      <c r="C49" s="45" t="s">
        <v>107</v>
      </c>
      <c r="D49" s="41">
        <v>10</v>
      </c>
      <c r="E49" s="42">
        <v>474.23</v>
      </c>
      <c r="F49" s="42">
        <f>ROUND(D49*E49,2)</f>
        <v>4742.3</v>
      </c>
      <c r="G49" s="40">
        <v>100</v>
      </c>
      <c r="H49" s="38" t="s">
        <v>0</v>
      </c>
    </row>
    <row r="50" spans="1:8" x14ac:dyDescent="0.25">
      <c r="A50" s="34" t="s">
        <v>203</v>
      </c>
      <c r="B50" s="34" t="s">
        <v>204</v>
      </c>
      <c r="C50" s="35" t="s">
        <v>0</v>
      </c>
      <c r="D50" s="59" t="s">
        <v>0</v>
      </c>
      <c r="E50" s="35" t="s">
        <v>0</v>
      </c>
      <c r="F50" s="46">
        <f>F51+F53</f>
        <v>11065.32</v>
      </c>
      <c r="G50" s="35" t="s">
        <v>0</v>
      </c>
      <c r="H50" s="36">
        <v>2.1</v>
      </c>
    </row>
    <row r="51" spans="1:8" x14ac:dyDescent="0.25">
      <c r="A51" s="37" t="s">
        <v>205</v>
      </c>
      <c r="B51" s="37" t="s">
        <v>206</v>
      </c>
      <c r="C51" s="38" t="s">
        <v>0</v>
      </c>
      <c r="D51" s="57" t="s">
        <v>0</v>
      </c>
      <c r="E51" s="38" t="s">
        <v>0</v>
      </c>
      <c r="F51" s="39">
        <f>SUM(F52)</f>
        <v>5986.24</v>
      </c>
      <c r="G51" s="40">
        <v>100</v>
      </c>
      <c r="H51" s="40">
        <v>54.1</v>
      </c>
    </row>
    <row r="52" spans="1:8" ht="20.45" customHeight="1" x14ac:dyDescent="0.25">
      <c r="A52" s="37" t="s">
        <v>207</v>
      </c>
      <c r="B52" s="43" t="s">
        <v>208</v>
      </c>
      <c r="C52" s="45" t="s">
        <v>58</v>
      </c>
      <c r="D52" s="41">
        <v>4</v>
      </c>
      <c r="E52" s="42">
        <v>1496.56</v>
      </c>
      <c r="F52" s="42">
        <f>ROUND(D52*E52,2)</f>
        <v>5986.24</v>
      </c>
      <c r="G52" s="40">
        <v>100</v>
      </c>
      <c r="H52" s="44" t="s">
        <v>0</v>
      </c>
    </row>
    <row r="53" spans="1:8" x14ac:dyDescent="0.25">
      <c r="A53" s="37" t="s">
        <v>209</v>
      </c>
      <c r="B53" s="37" t="s">
        <v>210</v>
      </c>
      <c r="C53" s="38" t="s">
        <v>0</v>
      </c>
      <c r="D53" s="57" t="s">
        <v>0</v>
      </c>
      <c r="E53" s="38" t="s">
        <v>0</v>
      </c>
      <c r="F53" s="39">
        <f>SUM(F54)</f>
        <v>5079.08</v>
      </c>
      <c r="G53" s="40">
        <v>100</v>
      </c>
      <c r="H53" s="40">
        <v>45.9</v>
      </c>
    </row>
    <row r="54" spans="1:8" x14ac:dyDescent="0.25">
      <c r="A54" s="37" t="s">
        <v>211</v>
      </c>
      <c r="B54" s="37" t="s">
        <v>212</v>
      </c>
      <c r="C54" s="45" t="s">
        <v>107</v>
      </c>
      <c r="D54" s="41">
        <v>4</v>
      </c>
      <c r="E54" s="42">
        <v>1269.77</v>
      </c>
      <c r="F54" s="42">
        <f>ROUND(D54*E54,2)</f>
        <v>5079.08</v>
      </c>
      <c r="G54" s="40">
        <v>100</v>
      </c>
      <c r="H54" s="38" t="s">
        <v>0</v>
      </c>
    </row>
    <row r="55" spans="1:8" x14ac:dyDescent="0.25">
      <c r="A55" s="34" t="s">
        <v>213</v>
      </c>
      <c r="B55" s="34" t="s">
        <v>214</v>
      </c>
      <c r="C55" s="35" t="s">
        <v>0</v>
      </c>
      <c r="D55" s="59" t="s">
        <v>0</v>
      </c>
      <c r="E55" s="35" t="s">
        <v>0</v>
      </c>
      <c r="F55" s="46">
        <f>F56+F61</f>
        <v>40943.24</v>
      </c>
      <c r="G55" s="35" t="s">
        <v>0</v>
      </c>
      <c r="H55" s="36">
        <v>7.7</v>
      </c>
    </row>
    <row r="56" spans="1:8" x14ac:dyDescent="0.25">
      <c r="A56" s="37" t="s">
        <v>215</v>
      </c>
      <c r="B56" s="37" t="s">
        <v>216</v>
      </c>
      <c r="C56" s="38" t="s">
        <v>0</v>
      </c>
      <c r="D56" s="57" t="s">
        <v>0</v>
      </c>
      <c r="E56" s="38" t="s">
        <v>0</v>
      </c>
      <c r="F56" s="39">
        <f>SUM(F57:F60)</f>
        <v>29308.739999999998</v>
      </c>
      <c r="G56" s="40">
        <v>100</v>
      </c>
      <c r="H56" s="40">
        <v>71.599999999999994</v>
      </c>
    </row>
    <row r="57" spans="1:8" x14ac:dyDescent="0.25">
      <c r="A57" s="37" t="s">
        <v>217</v>
      </c>
      <c r="B57" s="37" t="s">
        <v>218</v>
      </c>
      <c r="C57" s="45" t="s">
        <v>58</v>
      </c>
      <c r="D57" s="41">
        <v>6</v>
      </c>
      <c r="E57" s="42">
        <v>2124.33</v>
      </c>
      <c r="F57" s="42">
        <f t="shared" ref="F57:F60" si="4">ROUND(D57*E57,2)</f>
        <v>12745.98</v>
      </c>
      <c r="G57" s="40">
        <v>43.5</v>
      </c>
      <c r="H57" s="38" t="s">
        <v>0</v>
      </c>
    </row>
    <row r="58" spans="1:8" x14ac:dyDescent="0.25">
      <c r="A58" s="37" t="s">
        <v>219</v>
      </c>
      <c r="B58" s="37" t="s">
        <v>220</v>
      </c>
      <c r="C58" s="45" t="s">
        <v>58</v>
      </c>
      <c r="D58" s="41">
        <v>8</v>
      </c>
      <c r="E58" s="42">
        <v>1230.3399999999999</v>
      </c>
      <c r="F58" s="42">
        <f t="shared" si="4"/>
        <v>9842.7199999999993</v>
      </c>
      <c r="G58" s="40">
        <v>33.6</v>
      </c>
      <c r="H58" s="38" t="s">
        <v>0</v>
      </c>
    </row>
    <row r="59" spans="1:8" x14ac:dyDescent="0.25">
      <c r="A59" s="37" t="s">
        <v>221</v>
      </c>
      <c r="B59" s="37" t="s">
        <v>222</v>
      </c>
      <c r="C59" s="45" t="s">
        <v>58</v>
      </c>
      <c r="D59" s="41">
        <v>2</v>
      </c>
      <c r="E59" s="42">
        <v>2592.6799999999998</v>
      </c>
      <c r="F59" s="42">
        <f t="shared" si="4"/>
        <v>5185.3599999999997</v>
      </c>
      <c r="G59" s="40">
        <v>17.7</v>
      </c>
      <c r="H59" s="38" t="s">
        <v>0</v>
      </c>
    </row>
    <row r="60" spans="1:8" x14ac:dyDescent="0.25">
      <c r="A60" s="37" t="s">
        <v>223</v>
      </c>
      <c r="B60" s="43" t="s">
        <v>428</v>
      </c>
      <c r="C60" s="45" t="s">
        <v>81</v>
      </c>
      <c r="D60" s="41">
        <v>1.44</v>
      </c>
      <c r="E60" s="42">
        <v>1065.75</v>
      </c>
      <c r="F60" s="42">
        <f t="shared" si="4"/>
        <v>1534.68</v>
      </c>
      <c r="G60" s="40">
        <v>5.2</v>
      </c>
      <c r="H60" s="44" t="s">
        <v>0</v>
      </c>
    </row>
    <row r="61" spans="1:8" x14ac:dyDescent="0.25">
      <c r="A61" s="37" t="s">
        <v>224</v>
      </c>
      <c r="B61" s="37" t="s">
        <v>225</v>
      </c>
      <c r="C61" s="38" t="s">
        <v>0</v>
      </c>
      <c r="D61" s="57" t="s">
        <v>0</v>
      </c>
      <c r="E61" s="38" t="s">
        <v>0</v>
      </c>
      <c r="F61" s="39">
        <f>SUM(F62:F64)</f>
        <v>11634.5</v>
      </c>
      <c r="G61" s="40">
        <v>100</v>
      </c>
      <c r="H61" s="40">
        <v>28.4</v>
      </c>
    </row>
    <row r="62" spans="1:8" ht="18" x14ac:dyDescent="0.25">
      <c r="A62" s="37" t="s">
        <v>226</v>
      </c>
      <c r="B62" s="43" t="s">
        <v>429</v>
      </c>
      <c r="C62" s="45" t="s">
        <v>107</v>
      </c>
      <c r="D62" s="41">
        <v>6</v>
      </c>
      <c r="E62" s="42">
        <v>186.36</v>
      </c>
      <c r="F62" s="42">
        <f t="shared" ref="F62:F64" si="5">ROUND(D62*E62,2)</f>
        <v>1118.1600000000001</v>
      </c>
      <c r="G62" s="40">
        <v>9.6</v>
      </c>
      <c r="H62" s="44" t="s">
        <v>0</v>
      </c>
    </row>
    <row r="63" spans="1:8" x14ac:dyDescent="0.25">
      <c r="A63" s="37" t="s">
        <v>227</v>
      </c>
      <c r="B63" s="37" t="s">
        <v>228</v>
      </c>
      <c r="C63" s="45" t="s">
        <v>107</v>
      </c>
      <c r="D63" s="41">
        <v>4.8</v>
      </c>
      <c r="E63" s="42">
        <v>174.22</v>
      </c>
      <c r="F63" s="42">
        <f t="shared" si="5"/>
        <v>836.26</v>
      </c>
      <c r="G63" s="40">
        <v>7.2</v>
      </c>
      <c r="H63" s="38" t="s">
        <v>0</v>
      </c>
    </row>
    <row r="64" spans="1:8" ht="20.45" customHeight="1" x14ac:dyDescent="0.25">
      <c r="A64" s="37" t="s">
        <v>229</v>
      </c>
      <c r="B64" s="43" t="s">
        <v>230</v>
      </c>
      <c r="C64" s="45" t="s">
        <v>58</v>
      </c>
      <c r="D64" s="41">
        <v>2</v>
      </c>
      <c r="E64" s="42">
        <v>4840.04</v>
      </c>
      <c r="F64" s="42">
        <f t="shared" si="5"/>
        <v>9680.08</v>
      </c>
      <c r="G64" s="40">
        <v>83.2</v>
      </c>
      <c r="H64" s="44" t="s">
        <v>0</v>
      </c>
    </row>
    <row r="65" spans="1:8" x14ac:dyDescent="0.25">
      <c r="A65" s="34" t="s">
        <v>231</v>
      </c>
      <c r="B65" s="34" t="s">
        <v>232</v>
      </c>
      <c r="C65" s="35" t="s">
        <v>0</v>
      </c>
      <c r="D65" s="59" t="s">
        <v>0</v>
      </c>
      <c r="E65" s="35" t="s">
        <v>0</v>
      </c>
      <c r="F65" s="46">
        <f>F66+F68+F70+F72</f>
        <v>33348.950000000004</v>
      </c>
      <c r="G65" s="35" t="s">
        <v>0</v>
      </c>
      <c r="H65" s="36">
        <v>6.3</v>
      </c>
    </row>
    <row r="66" spans="1:8" x14ac:dyDescent="0.25">
      <c r="A66" s="37" t="s">
        <v>233</v>
      </c>
      <c r="B66" s="37" t="s">
        <v>234</v>
      </c>
      <c r="C66" s="38" t="s">
        <v>0</v>
      </c>
      <c r="D66" s="57" t="s">
        <v>0</v>
      </c>
      <c r="E66" s="38" t="s">
        <v>0</v>
      </c>
      <c r="F66" s="39">
        <f>SUM(F67)</f>
        <v>3577.9</v>
      </c>
      <c r="G66" s="40">
        <v>100</v>
      </c>
      <c r="H66" s="40">
        <v>10.7</v>
      </c>
    </row>
    <row r="67" spans="1:8" x14ac:dyDescent="0.25">
      <c r="A67" s="37" t="s">
        <v>235</v>
      </c>
      <c r="B67" s="37" t="s">
        <v>236</v>
      </c>
      <c r="C67" s="45" t="s">
        <v>81</v>
      </c>
      <c r="D67" s="41">
        <v>130.19999999999999</v>
      </c>
      <c r="E67" s="42">
        <v>27.48</v>
      </c>
      <c r="F67" s="42">
        <f>ROUND(D67*E67,2)</f>
        <v>3577.9</v>
      </c>
      <c r="G67" s="40">
        <v>100</v>
      </c>
      <c r="H67" s="38" t="s">
        <v>0</v>
      </c>
    </row>
    <row r="68" spans="1:8" x14ac:dyDescent="0.25">
      <c r="A68" s="37" t="s">
        <v>237</v>
      </c>
      <c r="B68" s="37" t="s">
        <v>238</v>
      </c>
      <c r="C68" s="38" t="s">
        <v>0</v>
      </c>
      <c r="D68" s="57" t="s">
        <v>0</v>
      </c>
      <c r="E68" s="38" t="s">
        <v>0</v>
      </c>
      <c r="F68" s="39">
        <f>SUM(F69)</f>
        <v>2805.75</v>
      </c>
      <c r="G68" s="40">
        <v>100</v>
      </c>
      <c r="H68" s="40">
        <v>8.4</v>
      </c>
    </row>
    <row r="69" spans="1:8" ht="16.5" x14ac:dyDescent="0.25">
      <c r="A69" s="37" t="s">
        <v>239</v>
      </c>
      <c r="B69" s="56" t="s">
        <v>420</v>
      </c>
      <c r="C69" s="57" t="s">
        <v>125</v>
      </c>
      <c r="D69" s="41">
        <v>87</v>
      </c>
      <c r="E69" s="42">
        <v>32.25</v>
      </c>
      <c r="F69" s="42">
        <f>ROUND(D69*E69,2)</f>
        <v>2805.75</v>
      </c>
      <c r="G69" s="38" t="s">
        <v>0</v>
      </c>
      <c r="H69" s="38" t="s">
        <v>0</v>
      </c>
    </row>
    <row r="70" spans="1:8" x14ac:dyDescent="0.25">
      <c r="A70" s="37" t="s">
        <v>240</v>
      </c>
      <c r="B70" s="37" t="s">
        <v>232</v>
      </c>
      <c r="C70" s="38" t="s">
        <v>0</v>
      </c>
      <c r="D70" s="57" t="s">
        <v>0</v>
      </c>
      <c r="E70" s="38" t="s">
        <v>0</v>
      </c>
      <c r="F70" s="39">
        <f>SUM(F71)</f>
        <v>25488.79</v>
      </c>
      <c r="G70" s="40">
        <v>100</v>
      </c>
      <c r="H70" s="40">
        <v>76.400000000000006</v>
      </c>
    </row>
    <row r="71" spans="1:8" ht="19.149999999999999" customHeight="1" x14ac:dyDescent="0.25">
      <c r="A71" s="37" t="s">
        <v>241</v>
      </c>
      <c r="B71" s="43" t="s">
        <v>467</v>
      </c>
      <c r="C71" s="45" t="s">
        <v>81</v>
      </c>
      <c r="D71" s="41">
        <v>158.07</v>
      </c>
      <c r="E71" s="42">
        <v>161.25</v>
      </c>
      <c r="F71" s="42">
        <f>ROUND(D71*E71,2)</f>
        <v>25488.79</v>
      </c>
      <c r="G71" s="40">
        <v>100</v>
      </c>
      <c r="H71" s="44" t="s">
        <v>0</v>
      </c>
    </row>
    <row r="72" spans="1:8" x14ac:dyDescent="0.25">
      <c r="A72" s="37" t="s">
        <v>242</v>
      </c>
      <c r="B72" s="37" t="s">
        <v>243</v>
      </c>
      <c r="C72" s="38" t="s">
        <v>0</v>
      </c>
      <c r="D72" s="57" t="s">
        <v>0</v>
      </c>
      <c r="E72" s="38" t="s">
        <v>0</v>
      </c>
      <c r="F72" s="39">
        <f>SUM(F73)</f>
        <v>1476.51</v>
      </c>
      <c r="G72" s="40">
        <v>100</v>
      </c>
      <c r="H72" s="40">
        <v>4.4000000000000004</v>
      </c>
    </row>
    <row r="73" spans="1:8" x14ac:dyDescent="0.25">
      <c r="A73" s="37" t="s">
        <v>244</v>
      </c>
      <c r="B73" s="43" t="s">
        <v>430</v>
      </c>
      <c r="C73" s="45" t="s">
        <v>107</v>
      </c>
      <c r="D73" s="41">
        <v>7</v>
      </c>
      <c r="E73" s="42">
        <v>210.93</v>
      </c>
      <c r="F73" s="42">
        <f>ROUND(D73*E73,2)</f>
        <v>1476.51</v>
      </c>
      <c r="G73" s="40">
        <v>100</v>
      </c>
      <c r="H73" s="44" t="s">
        <v>0</v>
      </c>
    </row>
    <row r="74" spans="1:8" x14ac:dyDescent="0.25">
      <c r="A74" s="34" t="s">
        <v>245</v>
      </c>
      <c r="B74" s="34" t="s">
        <v>246</v>
      </c>
      <c r="C74" s="35" t="s">
        <v>0</v>
      </c>
      <c r="D74" s="59" t="s">
        <v>0</v>
      </c>
      <c r="E74" s="35" t="s">
        <v>0</v>
      </c>
      <c r="F74" s="46">
        <f>F75+F79+F84+F89+F93+F96+F99+F106+F108</f>
        <v>70931.39</v>
      </c>
      <c r="G74" s="35" t="s">
        <v>0</v>
      </c>
      <c r="H74" s="36">
        <v>13.4</v>
      </c>
    </row>
    <row r="75" spans="1:8" x14ac:dyDescent="0.25">
      <c r="A75" s="37" t="s">
        <v>247</v>
      </c>
      <c r="B75" s="37" t="s">
        <v>248</v>
      </c>
      <c r="C75" s="38" t="s">
        <v>0</v>
      </c>
      <c r="D75" s="57" t="s">
        <v>0</v>
      </c>
      <c r="E75" s="38" t="s">
        <v>0</v>
      </c>
      <c r="F75" s="39">
        <f>SUM(F76:F78)</f>
        <v>7757.5300000000007</v>
      </c>
      <c r="G75" s="40">
        <v>100</v>
      </c>
      <c r="H75" s="40">
        <v>10.9</v>
      </c>
    </row>
    <row r="76" spans="1:8" x14ac:dyDescent="0.25">
      <c r="A76" s="37" t="s">
        <v>249</v>
      </c>
      <c r="B76" s="37" t="s">
        <v>250</v>
      </c>
      <c r="C76" s="45" t="s">
        <v>107</v>
      </c>
      <c r="D76" s="41">
        <v>27</v>
      </c>
      <c r="E76" s="42">
        <v>29.35</v>
      </c>
      <c r="F76" s="42">
        <f t="shared" ref="F76:F78" si="6">ROUND(D76*E76,2)</f>
        <v>792.45</v>
      </c>
      <c r="G76" s="40">
        <v>10.199999999999999</v>
      </c>
      <c r="H76" s="38" t="s">
        <v>0</v>
      </c>
    </row>
    <row r="77" spans="1:8" x14ac:dyDescent="0.25">
      <c r="A77" s="37" t="s">
        <v>251</v>
      </c>
      <c r="B77" s="37" t="s">
        <v>252</v>
      </c>
      <c r="C77" s="45" t="s">
        <v>107</v>
      </c>
      <c r="D77" s="41">
        <v>18</v>
      </c>
      <c r="E77" s="42">
        <v>60.4</v>
      </c>
      <c r="F77" s="42">
        <f t="shared" si="6"/>
        <v>1087.2</v>
      </c>
      <c r="G77" s="40">
        <v>14</v>
      </c>
      <c r="H77" s="38" t="s">
        <v>0</v>
      </c>
    </row>
    <row r="78" spans="1:8" x14ac:dyDescent="0.25">
      <c r="A78" s="37" t="s">
        <v>253</v>
      </c>
      <c r="B78" s="37" t="s">
        <v>254</v>
      </c>
      <c r="C78" s="45" t="s">
        <v>107</v>
      </c>
      <c r="D78" s="41">
        <v>46</v>
      </c>
      <c r="E78" s="42">
        <v>127.78</v>
      </c>
      <c r="F78" s="42">
        <f t="shared" si="6"/>
        <v>5877.88</v>
      </c>
      <c r="G78" s="40">
        <v>75.8</v>
      </c>
      <c r="H78" s="38" t="s">
        <v>0</v>
      </c>
    </row>
    <row r="79" spans="1:8" x14ac:dyDescent="0.25">
      <c r="A79" s="37" t="s">
        <v>255</v>
      </c>
      <c r="B79" s="37" t="s">
        <v>256</v>
      </c>
      <c r="C79" s="38" t="s">
        <v>0</v>
      </c>
      <c r="D79" s="57" t="s">
        <v>0</v>
      </c>
      <c r="E79" s="38" t="s">
        <v>0</v>
      </c>
      <c r="F79" s="39">
        <f>SUM(F80:F83)</f>
        <v>8358.2999999999993</v>
      </c>
      <c r="G79" s="40">
        <v>100</v>
      </c>
      <c r="H79" s="40">
        <v>11.8</v>
      </c>
    </row>
    <row r="80" spans="1:8" x14ac:dyDescent="0.25">
      <c r="A80" s="37" t="s">
        <v>257</v>
      </c>
      <c r="B80" s="37" t="s">
        <v>258</v>
      </c>
      <c r="C80" s="45" t="s">
        <v>58</v>
      </c>
      <c r="D80" s="41">
        <v>2</v>
      </c>
      <c r="E80" s="42">
        <v>213.31</v>
      </c>
      <c r="F80" s="42">
        <f t="shared" ref="F80:F83" si="7">ROUND(D80*E80,2)</f>
        <v>426.62</v>
      </c>
      <c r="G80" s="40">
        <v>5.0999999999999996</v>
      </c>
      <c r="H80" s="38" t="s">
        <v>0</v>
      </c>
    </row>
    <row r="81" spans="1:8" x14ac:dyDescent="0.25">
      <c r="A81" s="37" t="s">
        <v>259</v>
      </c>
      <c r="B81" s="37" t="s">
        <v>260</v>
      </c>
      <c r="C81" s="45" t="s">
        <v>58</v>
      </c>
      <c r="D81" s="41">
        <v>2</v>
      </c>
      <c r="E81" s="42">
        <v>481.39</v>
      </c>
      <c r="F81" s="42">
        <f t="shared" si="7"/>
        <v>962.78</v>
      </c>
      <c r="G81" s="40">
        <v>11.5</v>
      </c>
      <c r="H81" s="38" t="s">
        <v>0</v>
      </c>
    </row>
    <row r="82" spans="1:8" x14ac:dyDescent="0.25">
      <c r="A82" s="37" t="s">
        <v>261</v>
      </c>
      <c r="B82" s="43" t="s">
        <v>431</v>
      </c>
      <c r="C82" s="45" t="s">
        <v>58</v>
      </c>
      <c r="D82" s="41">
        <v>8</v>
      </c>
      <c r="E82" s="42">
        <v>133.30000000000001</v>
      </c>
      <c r="F82" s="42">
        <f t="shared" si="7"/>
        <v>1066.4000000000001</v>
      </c>
      <c r="G82" s="40">
        <v>12.8</v>
      </c>
      <c r="H82" s="44" t="s">
        <v>0</v>
      </c>
    </row>
    <row r="83" spans="1:8" ht="18" x14ac:dyDescent="0.25">
      <c r="A83" s="37" t="s">
        <v>262</v>
      </c>
      <c r="B83" s="43" t="s">
        <v>432</v>
      </c>
      <c r="C83" s="45" t="s">
        <v>58</v>
      </c>
      <c r="D83" s="41">
        <v>10</v>
      </c>
      <c r="E83" s="42">
        <v>590.25</v>
      </c>
      <c r="F83" s="42">
        <f t="shared" si="7"/>
        <v>5902.5</v>
      </c>
      <c r="G83" s="40">
        <v>70.599999999999994</v>
      </c>
      <c r="H83" s="44" t="s">
        <v>0</v>
      </c>
    </row>
    <row r="84" spans="1:8" x14ac:dyDescent="0.25">
      <c r="A84" s="37" t="s">
        <v>263</v>
      </c>
      <c r="B84" s="37" t="s">
        <v>264</v>
      </c>
      <c r="C84" s="38" t="s">
        <v>0</v>
      </c>
      <c r="D84" s="57" t="s">
        <v>0</v>
      </c>
      <c r="E84" s="38" t="s">
        <v>0</v>
      </c>
      <c r="F84" s="39">
        <f>SUM(F85:F88)</f>
        <v>5094.3600000000006</v>
      </c>
      <c r="G84" s="40">
        <v>100</v>
      </c>
      <c r="H84" s="40">
        <v>7.2</v>
      </c>
    </row>
    <row r="85" spans="1:8" ht="19.899999999999999" customHeight="1" x14ac:dyDescent="0.25">
      <c r="A85" s="37" t="s">
        <v>265</v>
      </c>
      <c r="B85" s="43" t="s">
        <v>266</v>
      </c>
      <c r="C85" s="45" t="s">
        <v>107</v>
      </c>
      <c r="D85" s="41">
        <v>24</v>
      </c>
      <c r="E85" s="42">
        <v>84.71</v>
      </c>
      <c r="F85" s="42">
        <f t="shared" ref="F85:F88" si="8">ROUND(D85*E85,2)</f>
        <v>2033.04</v>
      </c>
      <c r="G85" s="40">
        <v>39.9</v>
      </c>
      <c r="H85" s="44" t="s">
        <v>0</v>
      </c>
    </row>
    <row r="86" spans="1:8" ht="21" customHeight="1" x14ac:dyDescent="0.25">
      <c r="A86" s="37" t="s">
        <v>267</v>
      </c>
      <c r="B86" s="43" t="s">
        <v>268</v>
      </c>
      <c r="C86" s="45" t="s">
        <v>107</v>
      </c>
      <c r="D86" s="41">
        <v>18</v>
      </c>
      <c r="E86" s="42">
        <v>109.86</v>
      </c>
      <c r="F86" s="42">
        <f t="shared" si="8"/>
        <v>1977.48</v>
      </c>
      <c r="G86" s="40">
        <v>38.799999999999997</v>
      </c>
      <c r="H86" s="44" t="s">
        <v>0</v>
      </c>
    </row>
    <row r="87" spans="1:8" ht="19.149999999999999" customHeight="1" x14ac:dyDescent="0.25">
      <c r="A87" s="37" t="s">
        <v>269</v>
      </c>
      <c r="B87" s="43" t="s">
        <v>270</v>
      </c>
      <c r="C87" s="45" t="s">
        <v>107</v>
      </c>
      <c r="D87" s="41">
        <v>24</v>
      </c>
      <c r="E87" s="42">
        <v>23.68</v>
      </c>
      <c r="F87" s="42">
        <f t="shared" si="8"/>
        <v>568.32000000000005</v>
      </c>
      <c r="G87" s="40">
        <v>11.2</v>
      </c>
      <c r="H87" s="44" t="s">
        <v>0</v>
      </c>
    </row>
    <row r="88" spans="1:8" ht="20.45" customHeight="1" x14ac:dyDescent="0.25">
      <c r="A88" s="37" t="s">
        <v>271</v>
      </c>
      <c r="B88" s="43" t="s">
        <v>272</v>
      </c>
      <c r="C88" s="45" t="s">
        <v>107</v>
      </c>
      <c r="D88" s="41">
        <v>18</v>
      </c>
      <c r="E88" s="42">
        <v>28.64</v>
      </c>
      <c r="F88" s="42">
        <f t="shared" si="8"/>
        <v>515.52</v>
      </c>
      <c r="G88" s="40">
        <v>10.1</v>
      </c>
      <c r="H88" s="44" t="s">
        <v>0</v>
      </c>
    </row>
    <row r="89" spans="1:8" x14ac:dyDescent="0.25">
      <c r="A89" s="37" t="s">
        <v>273</v>
      </c>
      <c r="B89" s="37" t="s">
        <v>274</v>
      </c>
      <c r="C89" s="38" t="s">
        <v>0</v>
      </c>
      <c r="D89" s="57" t="s">
        <v>0</v>
      </c>
      <c r="E89" s="38" t="s">
        <v>0</v>
      </c>
      <c r="F89" s="39">
        <f>SUM(F90:F92)</f>
        <v>3084.42</v>
      </c>
      <c r="G89" s="40">
        <v>100</v>
      </c>
      <c r="H89" s="40">
        <v>4.3</v>
      </c>
    </row>
    <row r="90" spans="1:8" ht="18" x14ac:dyDescent="0.25">
      <c r="A90" s="37" t="s">
        <v>275</v>
      </c>
      <c r="B90" s="43" t="s">
        <v>433</v>
      </c>
      <c r="C90" s="45" t="s">
        <v>107</v>
      </c>
      <c r="D90" s="41">
        <v>13</v>
      </c>
      <c r="E90" s="42">
        <v>54.93</v>
      </c>
      <c r="F90" s="42">
        <f t="shared" ref="F90:F92" si="9">ROUND(D90*E90,2)</f>
        <v>714.09</v>
      </c>
      <c r="G90" s="40">
        <v>23.2</v>
      </c>
      <c r="H90" s="44" t="s">
        <v>0</v>
      </c>
    </row>
    <row r="91" spans="1:8" x14ac:dyDescent="0.25">
      <c r="A91" s="37" t="s">
        <v>276</v>
      </c>
      <c r="B91" s="43" t="s">
        <v>434</v>
      </c>
      <c r="C91" s="45" t="s">
        <v>107</v>
      </c>
      <c r="D91" s="41">
        <v>7</v>
      </c>
      <c r="E91" s="42">
        <v>77.95</v>
      </c>
      <c r="F91" s="42">
        <f t="shared" si="9"/>
        <v>545.65</v>
      </c>
      <c r="G91" s="40">
        <v>17.7</v>
      </c>
      <c r="H91" s="44" t="s">
        <v>0</v>
      </c>
    </row>
    <row r="92" spans="1:8" x14ac:dyDescent="0.25">
      <c r="A92" s="37" t="s">
        <v>277</v>
      </c>
      <c r="B92" s="43" t="s">
        <v>435</v>
      </c>
      <c r="C92" s="45" t="s">
        <v>107</v>
      </c>
      <c r="D92" s="41">
        <v>22</v>
      </c>
      <c r="E92" s="42">
        <v>82.94</v>
      </c>
      <c r="F92" s="42">
        <f t="shared" si="9"/>
        <v>1824.68</v>
      </c>
      <c r="G92" s="40">
        <v>59.2</v>
      </c>
      <c r="H92" s="44" t="s">
        <v>0</v>
      </c>
    </row>
    <row r="93" spans="1:8" x14ac:dyDescent="0.25">
      <c r="A93" s="37" t="s">
        <v>278</v>
      </c>
      <c r="B93" s="37" t="s">
        <v>279</v>
      </c>
      <c r="C93" s="38" t="s">
        <v>0</v>
      </c>
      <c r="D93" s="57" t="s">
        <v>0</v>
      </c>
      <c r="E93" s="38" t="s">
        <v>0</v>
      </c>
      <c r="F93" s="39">
        <f>SUM(F94:F95)</f>
        <v>1208.22</v>
      </c>
      <c r="G93" s="40">
        <v>100</v>
      </c>
      <c r="H93" s="40">
        <v>1.7</v>
      </c>
    </row>
    <row r="94" spans="1:8" x14ac:dyDescent="0.25">
      <c r="A94" s="37" t="s">
        <v>280</v>
      </c>
      <c r="B94" s="43" t="s">
        <v>436</v>
      </c>
      <c r="C94" s="45" t="s">
        <v>58</v>
      </c>
      <c r="D94" s="41">
        <v>4</v>
      </c>
      <c r="E94" s="42">
        <v>124.71</v>
      </c>
      <c r="F94" s="42">
        <f t="shared" ref="F94:F95" si="10">ROUND(D94*E94,2)</f>
        <v>498.84</v>
      </c>
      <c r="G94" s="40">
        <v>41.3</v>
      </c>
      <c r="H94" s="44" t="s">
        <v>0</v>
      </c>
    </row>
    <row r="95" spans="1:8" x14ac:dyDescent="0.25">
      <c r="A95" s="37" t="s">
        <v>281</v>
      </c>
      <c r="B95" s="37" t="s">
        <v>282</v>
      </c>
      <c r="C95" s="45" t="s">
        <v>58</v>
      </c>
      <c r="D95" s="41">
        <v>21</v>
      </c>
      <c r="E95" s="42">
        <v>33.78</v>
      </c>
      <c r="F95" s="42">
        <f t="shared" si="10"/>
        <v>709.38</v>
      </c>
      <c r="G95" s="40">
        <v>58.7</v>
      </c>
      <c r="H95" s="38" t="s">
        <v>0</v>
      </c>
    </row>
    <row r="96" spans="1:8" x14ac:dyDescent="0.25">
      <c r="A96" s="37" t="s">
        <v>283</v>
      </c>
      <c r="B96" s="37" t="s">
        <v>284</v>
      </c>
      <c r="C96" s="38" t="s">
        <v>0</v>
      </c>
      <c r="D96" s="57" t="s">
        <v>0</v>
      </c>
      <c r="E96" s="38" t="s">
        <v>0</v>
      </c>
      <c r="F96" s="39">
        <f>SUM(F97:F98)</f>
        <v>1182.69</v>
      </c>
      <c r="G96" s="40">
        <v>100</v>
      </c>
      <c r="H96" s="40">
        <v>1.7</v>
      </c>
    </row>
    <row r="97" spans="1:8" x14ac:dyDescent="0.25">
      <c r="A97" s="37" t="s">
        <v>285</v>
      </c>
      <c r="B97" s="43" t="s">
        <v>437</v>
      </c>
      <c r="C97" s="45" t="s">
        <v>107</v>
      </c>
      <c r="D97" s="41">
        <v>3</v>
      </c>
      <c r="E97" s="42">
        <v>79.53</v>
      </c>
      <c r="F97" s="42">
        <f t="shared" ref="F97:F98" si="11">ROUND(D97*E97,2)</f>
        <v>238.59</v>
      </c>
      <c r="G97" s="40">
        <v>20.2</v>
      </c>
      <c r="H97" s="44" t="s">
        <v>0</v>
      </c>
    </row>
    <row r="98" spans="1:8" x14ac:dyDescent="0.25">
      <c r="A98" s="37" t="s">
        <v>286</v>
      </c>
      <c r="B98" s="43" t="s">
        <v>438</v>
      </c>
      <c r="C98" s="45" t="s">
        <v>107</v>
      </c>
      <c r="D98" s="41">
        <v>6</v>
      </c>
      <c r="E98" s="42">
        <v>157.35</v>
      </c>
      <c r="F98" s="42">
        <f t="shared" si="11"/>
        <v>944.1</v>
      </c>
      <c r="G98" s="40">
        <v>79.8</v>
      </c>
      <c r="H98" s="44" t="s">
        <v>0</v>
      </c>
    </row>
    <row r="99" spans="1:8" x14ac:dyDescent="0.25">
      <c r="A99" s="37" t="s">
        <v>287</v>
      </c>
      <c r="B99" s="37" t="s">
        <v>288</v>
      </c>
      <c r="C99" s="38" t="s">
        <v>0</v>
      </c>
      <c r="D99" s="57" t="s">
        <v>0</v>
      </c>
      <c r="E99" s="38" t="s">
        <v>0</v>
      </c>
      <c r="F99" s="39">
        <f>SUM(F100:F105)</f>
        <v>12751.15</v>
      </c>
      <c r="G99" s="40">
        <v>100</v>
      </c>
      <c r="H99" s="40">
        <v>18</v>
      </c>
    </row>
    <row r="100" spans="1:8" x14ac:dyDescent="0.25">
      <c r="A100" s="37" t="s">
        <v>289</v>
      </c>
      <c r="B100" s="43" t="s">
        <v>439</v>
      </c>
      <c r="C100" s="45" t="s">
        <v>107</v>
      </c>
      <c r="D100" s="41">
        <v>3</v>
      </c>
      <c r="E100" s="42">
        <v>278.83</v>
      </c>
      <c r="F100" s="42">
        <f t="shared" ref="F100:F105" si="12">ROUND(D100*E100,2)</f>
        <v>836.49</v>
      </c>
      <c r="G100" s="40">
        <v>6.6</v>
      </c>
      <c r="H100" s="44" t="s">
        <v>0</v>
      </c>
    </row>
    <row r="101" spans="1:8" x14ac:dyDescent="0.25">
      <c r="A101" s="37" t="s">
        <v>290</v>
      </c>
      <c r="B101" s="37" t="s">
        <v>291</v>
      </c>
      <c r="C101" s="45" t="s">
        <v>107</v>
      </c>
      <c r="D101" s="41">
        <v>37.200000000000003</v>
      </c>
      <c r="E101" s="42">
        <v>53.6</v>
      </c>
      <c r="F101" s="42">
        <f t="shared" si="12"/>
        <v>1993.92</v>
      </c>
      <c r="G101" s="40">
        <v>15.6</v>
      </c>
      <c r="H101" s="38" t="s">
        <v>0</v>
      </c>
    </row>
    <row r="102" spans="1:8" x14ac:dyDescent="0.25">
      <c r="A102" s="37" t="s">
        <v>292</v>
      </c>
      <c r="B102" s="37" t="s">
        <v>293</v>
      </c>
      <c r="C102" s="45" t="s">
        <v>107</v>
      </c>
      <c r="D102" s="41">
        <v>37.200000000000003</v>
      </c>
      <c r="E102" s="42">
        <v>75.62</v>
      </c>
      <c r="F102" s="42">
        <f t="shared" si="12"/>
        <v>2813.06</v>
      </c>
      <c r="G102" s="40">
        <v>22.1</v>
      </c>
      <c r="H102" s="38" t="s">
        <v>0</v>
      </c>
    </row>
    <row r="103" spans="1:8" x14ac:dyDescent="0.25">
      <c r="A103" s="37" t="s">
        <v>294</v>
      </c>
      <c r="B103" s="37" t="s">
        <v>295</v>
      </c>
      <c r="C103" s="45" t="s">
        <v>107</v>
      </c>
      <c r="D103" s="41">
        <v>78.3</v>
      </c>
      <c r="E103" s="42">
        <v>89.49</v>
      </c>
      <c r="F103" s="42">
        <f t="shared" si="12"/>
        <v>7007.07</v>
      </c>
      <c r="G103" s="40">
        <v>55</v>
      </c>
      <c r="H103" s="38" t="s">
        <v>0</v>
      </c>
    </row>
    <row r="104" spans="1:8" x14ac:dyDescent="0.25">
      <c r="A104" s="37" t="s">
        <v>296</v>
      </c>
      <c r="B104" s="37" t="s">
        <v>297</v>
      </c>
      <c r="C104" s="45" t="s">
        <v>58</v>
      </c>
      <c r="D104" s="41">
        <v>1</v>
      </c>
      <c r="E104" s="42">
        <v>13.25</v>
      </c>
      <c r="F104" s="42">
        <f t="shared" si="12"/>
        <v>13.25</v>
      </c>
      <c r="G104" s="40">
        <v>0.1</v>
      </c>
      <c r="H104" s="38" t="s">
        <v>0</v>
      </c>
    </row>
    <row r="105" spans="1:8" x14ac:dyDescent="0.25">
      <c r="A105" s="37" t="s">
        <v>298</v>
      </c>
      <c r="B105" s="37" t="s">
        <v>299</v>
      </c>
      <c r="C105" s="45" t="s">
        <v>58</v>
      </c>
      <c r="D105" s="41">
        <v>2</v>
      </c>
      <c r="E105" s="42">
        <v>43.68</v>
      </c>
      <c r="F105" s="42">
        <f t="shared" si="12"/>
        <v>87.36</v>
      </c>
      <c r="G105" s="40">
        <v>0.7</v>
      </c>
      <c r="H105" s="38" t="s">
        <v>0</v>
      </c>
    </row>
    <row r="106" spans="1:8" x14ac:dyDescent="0.25">
      <c r="A106" s="37" t="s">
        <v>300</v>
      </c>
      <c r="B106" s="37" t="s">
        <v>301</v>
      </c>
      <c r="C106" s="38" t="s">
        <v>0</v>
      </c>
      <c r="D106" s="57" t="s">
        <v>0</v>
      </c>
      <c r="E106" s="38" t="s">
        <v>0</v>
      </c>
      <c r="F106" s="39">
        <f>SUM(F107)</f>
        <v>6056.12</v>
      </c>
      <c r="G106" s="40">
        <v>100</v>
      </c>
      <c r="H106" s="40">
        <v>8.5</v>
      </c>
    </row>
    <row r="107" spans="1:8" x14ac:dyDescent="0.25">
      <c r="A107" s="37" t="s">
        <v>302</v>
      </c>
      <c r="B107" s="37" t="s">
        <v>303</v>
      </c>
      <c r="C107" s="45" t="s">
        <v>304</v>
      </c>
      <c r="D107" s="41">
        <v>4</v>
      </c>
      <c r="E107" s="42">
        <v>1514.03</v>
      </c>
      <c r="F107" s="42">
        <f>ROUND(D107*E107,2)</f>
        <v>6056.12</v>
      </c>
      <c r="G107" s="40">
        <v>100</v>
      </c>
      <c r="H107" s="38" t="s">
        <v>0</v>
      </c>
    </row>
    <row r="108" spans="1:8" x14ac:dyDescent="0.25">
      <c r="A108" s="37" t="s">
        <v>305</v>
      </c>
      <c r="B108" s="37" t="s">
        <v>306</v>
      </c>
      <c r="C108" s="38" t="s">
        <v>0</v>
      </c>
      <c r="D108" s="57" t="s">
        <v>0</v>
      </c>
      <c r="E108" s="38" t="s">
        <v>0</v>
      </c>
      <c r="F108" s="39">
        <f>SUM(F109:F114)</f>
        <v>25438.6</v>
      </c>
      <c r="G108" s="40">
        <v>100</v>
      </c>
      <c r="H108" s="40">
        <v>35.9</v>
      </c>
    </row>
    <row r="109" spans="1:8" x14ac:dyDescent="0.25">
      <c r="A109" s="37" t="s">
        <v>307</v>
      </c>
      <c r="B109" s="37" t="s">
        <v>308</v>
      </c>
      <c r="C109" s="45" t="s">
        <v>58</v>
      </c>
      <c r="D109" s="41">
        <v>10</v>
      </c>
      <c r="E109" s="42">
        <v>788.76</v>
      </c>
      <c r="F109" s="42">
        <f t="shared" ref="F109:F114" si="13">ROUND(D109*E109,2)</f>
        <v>7887.6</v>
      </c>
      <c r="G109" s="40">
        <v>31</v>
      </c>
      <c r="H109" s="38" t="s">
        <v>0</v>
      </c>
    </row>
    <row r="110" spans="1:8" ht="22.9" customHeight="1" x14ac:dyDescent="0.25">
      <c r="A110" s="37" t="s">
        <v>309</v>
      </c>
      <c r="B110" s="43" t="s">
        <v>468</v>
      </c>
      <c r="C110" s="45" t="s">
        <v>58</v>
      </c>
      <c r="D110" s="41">
        <v>10</v>
      </c>
      <c r="E110" s="42">
        <v>1194.95</v>
      </c>
      <c r="F110" s="42">
        <f t="shared" si="13"/>
        <v>11949.5</v>
      </c>
      <c r="G110" s="40">
        <v>47</v>
      </c>
      <c r="H110" s="44" t="s">
        <v>0</v>
      </c>
    </row>
    <row r="111" spans="1:8" x14ac:dyDescent="0.25">
      <c r="A111" s="37" t="s">
        <v>310</v>
      </c>
      <c r="B111" s="37" t="s">
        <v>311</v>
      </c>
      <c r="C111" s="45" t="s">
        <v>58</v>
      </c>
      <c r="D111" s="41">
        <v>10</v>
      </c>
      <c r="E111" s="42">
        <v>123.01</v>
      </c>
      <c r="F111" s="42">
        <f t="shared" si="13"/>
        <v>1230.0999999999999</v>
      </c>
      <c r="G111" s="40">
        <v>4.8</v>
      </c>
      <c r="H111" s="38" t="s">
        <v>0</v>
      </c>
    </row>
    <row r="112" spans="1:8" x14ac:dyDescent="0.25">
      <c r="A112" s="37" t="s">
        <v>312</v>
      </c>
      <c r="B112" s="37" t="s">
        <v>313</v>
      </c>
      <c r="C112" s="45" t="s">
        <v>58</v>
      </c>
      <c r="D112" s="41">
        <v>10</v>
      </c>
      <c r="E112" s="42">
        <v>125.53</v>
      </c>
      <c r="F112" s="42">
        <f t="shared" si="13"/>
        <v>1255.3</v>
      </c>
      <c r="G112" s="40">
        <v>4.9000000000000004</v>
      </c>
      <c r="H112" s="38" t="s">
        <v>0</v>
      </c>
    </row>
    <row r="113" spans="1:8" x14ac:dyDescent="0.25">
      <c r="A113" s="37" t="s">
        <v>314</v>
      </c>
      <c r="B113" s="37" t="s">
        <v>315</v>
      </c>
      <c r="C113" s="45" t="s">
        <v>58</v>
      </c>
      <c r="D113" s="41">
        <v>8</v>
      </c>
      <c r="E113" s="42">
        <v>66.900000000000006</v>
      </c>
      <c r="F113" s="42">
        <f t="shared" si="13"/>
        <v>535.20000000000005</v>
      </c>
      <c r="G113" s="40">
        <v>2.1</v>
      </c>
      <c r="H113" s="38" t="s">
        <v>0</v>
      </c>
    </row>
    <row r="114" spans="1:8" ht="18" x14ac:dyDescent="0.25">
      <c r="A114" s="37" t="s">
        <v>316</v>
      </c>
      <c r="B114" s="43" t="s">
        <v>440</v>
      </c>
      <c r="C114" s="45" t="s">
        <v>107</v>
      </c>
      <c r="D114" s="41">
        <v>6</v>
      </c>
      <c r="E114" s="42">
        <v>430.15</v>
      </c>
      <c r="F114" s="42">
        <f t="shared" si="13"/>
        <v>2580.9</v>
      </c>
      <c r="G114" s="40">
        <v>10.1</v>
      </c>
      <c r="H114" s="44" t="s">
        <v>0</v>
      </c>
    </row>
    <row r="115" spans="1:8" x14ac:dyDescent="0.25">
      <c r="A115" s="34" t="s">
        <v>317</v>
      </c>
      <c r="B115" s="34" t="s">
        <v>318</v>
      </c>
      <c r="C115" s="35" t="s">
        <v>0</v>
      </c>
      <c r="D115" s="59" t="s">
        <v>0</v>
      </c>
      <c r="E115" s="35" t="s">
        <v>0</v>
      </c>
      <c r="F115" s="46">
        <f>F116+F121+F123+F130+F133+F135+F143</f>
        <v>24433.360000000004</v>
      </c>
      <c r="G115" s="35" t="s">
        <v>0</v>
      </c>
      <c r="H115" s="36">
        <v>4.5999999999999996</v>
      </c>
    </row>
    <row r="116" spans="1:8" ht="18" x14ac:dyDescent="0.25">
      <c r="A116" s="37" t="s">
        <v>319</v>
      </c>
      <c r="B116" s="43" t="s">
        <v>441</v>
      </c>
      <c r="C116" s="44" t="s">
        <v>0</v>
      </c>
      <c r="D116" s="60" t="s">
        <v>0</v>
      </c>
      <c r="E116" s="44" t="s">
        <v>0</v>
      </c>
      <c r="F116" s="39">
        <f>SUM(F117:F120)</f>
        <v>1846.1699999999998</v>
      </c>
      <c r="G116" s="40">
        <v>100</v>
      </c>
      <c r="H116" s="40">
        <v>7.6</v>
      </c>
    </row>
    <row r="117" spans="1:8" x14ac:dyDescent="0.25">
      <c r="A117" s="37" t="s">
        <v>320</v>
      </c>
      <c r="B117" s="37" t="s">
        <v>321</v>
      </c>
      <c r="C117" s="45" t="s">
        <v>58</v>
      </c>
      <c r="D117" s="41">
        <v>1</v>
      </c>
      <c r="E117" s="42">
        <v>794.17</v>
      </c>
      <c r="F117" s="42">
        <f t="shared" ref="F117:F120" si="14">ROUND(D117*E117,2)</f>
        <v>794.17</v>
      </c>
      <c r="G117" s="40">
        <v>43</v>
      </c>
      <c r="H117" s="38" t="s">
        <v>0</v>
      </c>
    </row>
    <row r="118" spans="1:8" x14ac:dyDescent="0.25">
      <c r="A118" s="37" t="s">
        <v>322</v>
      </c>
      <c r="B118" s="37" t="s">
        <v>323</v>
      </c>
      <c r="C118" s="45" t="s">
        <v>58</v>
      </c>
      <c r="D118" s="41">
        <v>3</v>
      </c>
      <c r="E118" s="42">
        <v>109.01</v>
      </c>
      <c r="F118" s="42">
        <f t="shared" si="14"/>
        <v>327.02999999999997</v>
      </c>
      <c r="G118" s="40">
        <v>17.7</v>
      </c>
      <c r="H118" s="38" t="s">
        <v>0</v>
      </c>
    </row>
    <row r="119" spans="1:8" x14ac:dyDescent="0.25">
      <c r="A119" s="37" t="s">
        <v>324</v>
      </c>
      <c r="B119" s="37" t="s">
        <v>325</v>
      </c>
      <c r="C119" s="45" t="s">
        <v>58</v>
      </c>
      <c r="D119" s="41">
        <v>4</v>
      </c>
      <c r="E119" s="42">
        <v>30</v>
      </c>
      <c r="F119" s="42">
        <f t="shared" si="14"/>
        <v>120</v>
      </c>
      <c r="G119" s="40">
        <v>6.5</v>
      </c>
      <c r="H119" s="38" t="s">
        <v>0</v>
      </c>
    </row>
    <row r="120" spans="1:8" x14ac:dyDescent="0.25">
      <c r="A120" s="37" t="s">
        <v>326</v>
      </c>
      <c r="B120" s="43" t="s">
        <v>442</v>
      </c>
      <c r="C120" s="45" t="s">
        <v>58</v>
      </c>
      <c r="D120" s="41">
        <v>1</v>
      </c>
      <c r="E120" s="42">
        <v>604.97</v>
      </c>
      <c r="F120" s="42">
        <f t="shared" si="14"/>
        <v>604.97</v>
      </c>
      <c r="G120" s="40">
        <v>32.799999999999997</v>
      </c>
      <c r="H120" s="44" t="s">
        <v>0</v>
      </c>
    </row>
    <row r="121" spans="1:8" x14ac:dyDescent="0.25">
      <c r="A121" s="37" t="s">
        <v>327</v>
      </c>
      <c r="B121" s="37" t="s">
        <v>328</v>
      </c>
      <c r="C121" s="38" t="s">
        <v>0</v>
      </c>
      <c r="D121" s="57" t="s">
        <v>0</v>
      </c>
      <c r="E121" s="38" t="s">
        <v>0</v>
      </c>
      <c r="F121" s="39">
        <f>SUM(F122)</f>
        <v>83.46</v>
      </c>
      <c r="G121" s="40">
        <v>100</v>
      </c>
      <c r="H121" s="40">
        <v>0.3</v>
      </c>
    </row>
    <row r="122" spans="1:8" x14ac:dyDescent="0.25">
      <c r="A122" s="37" t="s">
        <v>329</v>
      </c>
      <c r="B122" s="43" t="s">
        <v>443</v>
      </c>
      <c r="C122" s="45" t="s">
        <v>58</v>
      </c>
      <c r="D122" s="41">
        <v>2</v>
      </c>
      <c r="E122" s="42">
        <v>41.73</v>
      </c>
      <c r="F122" s="42">
        <f>ROUND(D122*E122,2)</f>
        <v>83.46</v>
      </c>
      <c r="G122" s="40">
        <v>100</v>
      </c>
      <c r="H122" s="44" t="s">
        <v>0</v>
      </c>
    </row>
    <row r="123" spans="1:8" x14ac:dyDescent="0.25">
      <c r="A123" s="37" t="s">
        <v>330</v>
      </c>
      <c r="B123" s="37" t="s">
        <v>331</v>
      </c>
      <c r="C123" s="38" t="s">
        <v>0</v>
      </c>
      <c r="D123" s="57" t="s">
        <v>0</v>
      </c>
      <c r="E123" s="38" t="s">
        <v>0</v>
      </c>
      <c r="F123" s="39">
        <f>SUM(F124:F129)</f>
        <v>4218.3600000000006</v>
      </c>
      <c r="G123" s="40">
        <v>100</v>
      </c>
      <c r="H123" s="40">
        <v>17.3</v>
      </c>
    </row>
    <row r="124" spans="1:8" x14ac:dyDescent="0.25">
      <c r="A124" s="37" t="s">
        <v>332</v>
      </c>
      <c r="B124" s="43" t="s">
        <v>444</v>
      </c>
      <c r="C124" s="45" t="s">
        <v>58</v>
      </c>
      <c r="D124" s="41">
        <v>2</v>
      </c>
      <c r="E124" s="42">
        <v>197.82</v>
      </c>
      <c r="F124" s="42">
        <f t="shared" ref="F124:F129" si="15">ROUND(D124*E124,2)</f>
        <v>395.64</v>
      </c>
      <c r="G124" s="40">
        <v>9.4</v>
      </c>
      <c r="H124" s="44" t="s">
        <v>0</v>
      </c>
    </row>
    <row r="125" spans="1:8" ht="18" x14ac:dyDescent="0.25">
      <c r="A125" s="37" t="s">
        <v>333</v>
      </c>
      <c r="B125" s="43" t="s">
        <v>445</v>
      </c>
      <c r="C125" s="45" t="s">
        <v>58</v>
      </c>
      <c r="D125" s="41">
        <v>3</v>
      </c>
      <c r="E125" s="42">
        <v>311.57</v>
      </c>
      <c r="F125" s="42">
        <f t="shared" si="15"/>
        <v>934.71</v>
      </c>
      <c r="G125" s="40">
        <v>22.2</v>
      </c>
      <c r="H125" s="44" t="s">
        <v>0</v>
      </c>
    </row>
    <row r="126" spans="1:8" x14ac:dyDescent="0.25">
      <c r="A126" s="37" t="s">
        <v>334</v>
      </c>
      <c r="B126" s="43" t="s">
        <v>446</v>
      </c>
      <c r="C126" s="45" t="s">
        <v>58</v>
      </c>
      <c r="D126" s="41">
        <v>9</v>
      </c>
      <c r="E126" s="42">
        <v>175.13</v>
      </c>
      <c r="F126" s="42">
        <f t="shared" si="15"/>
        <v>1576.17</v>
      </c>
      <c r="G126" s="40">
        <v>37.4</v>
      </c>
      <c r="H126" s="44" t="s">
        <v>0</v>
      </c>
    </row>
    <row r="127" spans="1:8" x14ac:dyDescent="0.25">
      <c r="A127" s="37" t="s">
        <v>335</v>
      </c>
      <c r="B127" s="37" t="s">
        <v>336</v>
      </c>
      <c r="C127" s="45" t="s">
        <v>58</v>
      </c>
      <c r="D127" s="41">
        <v>2</v>
      </c>
      <c r="E127" s="42">
        <v>139.91999999999999</v>
      </c>
      <c r="F127" s="42">
        <f t="shared" si="15"/>
        <v>279.83999999999997</v>
      </c>
      <c r="G127" s="40">
        <v>6.6</v>
      </c>
      <c r="H127" s="38" t="s">
        <v>0</v>
      </c>
    </row>
    <row r="128" spans="1:8" x14ac:dyDescent="0.25">
      <c r="A128" s="37" t="s">
        <v>337</v>
      </c>
      <c r="B128" s="37" t="s">
        <v>338</v>
      </c>
      <c r="C128" s="45" t="s">
        <v>58</v>
      </c>
      <c r="D128" s="41">
        <v>2</v>
      </c>
      <c r="E128" s="42">
        <v>236.16</v>
      </c>
      <c r="F128" s="42">
        <f t="shared" si="15"/>
        <v>472.32</v>
      </c>
      <c r="G128" s="40">
        <v>11.2</v>
      </c>
      <c r="H128" s="38" t="s">
        <v>0</v>
      </c>
    </row>
    <row r="129" spans="1:8" ht="18" x14ac:dyDescent="0.25">
      <c r="A129" s="37" t="s">
        <v>339</v>
      </c>
      <c r="B129" s="43" t="s">
        <v>447</v>
      </c>
      <c r="C129" s="45" t="s">
        <v>58</v>
      </c>
      <c r="D129" s="41">
        <v>4</v>
      </c>
      <c r="E129" s="42">
        <v>139.91999999999999</v>
      </c>
      <c r="F129" s="42">
        <f t="shared" si="15"/>
        <v>559.67999999999995</v>
      </c>
      <c r="G129" s="40">
        <v>13.3</v>
      </c>
      <c r="H129" s="44" t="s">
        <v>0</v>
      </c>
    </row>
    <row r="130" spans="1:8" x14ac:dyDescent="0.25">
      <c r="A130" s="37" t="s">
        <v>340</v>
      </c>
      <c r="B130" s="37" t="s">
        <v>341</v>
      </c>
      <c r="C130" s="38" t="s">
        <v>0</v>
      </c>
      <c r="D130" s="38" t="s">
        <v>0</v>
      </c>
      <c r="E130" s="38" t="s">
        <v>0</v>
      </c>
      <c r="F130" s="39">
        <f>SUM(F131:F132)</f>
        <v>4940.8200000000006</v>
      </c>
      <c r="G130" s="40">
        <v>100</v>
      </c>
      <c r="H130" s="40">
        <v>20.2</v>
      </c>
    </row>
    <row r="131" spans="1:8" x14ac:dyDescent="0.25">
      <c r="A131" s="37" t="s">
        <v>342</v>
      </c>
      <c r="B131" s="37" t="s">
        <v>343</v>
      </c>
      <c r="C131" s="45" t="s">
        <v>58</v>
      </c>
      <c r="D131" s="41">
        <v>18</v>
      </c>
      <c r="E131" s="42">
        <v>270.35000000000002</v>
      </c>
      <c r="F131" s="42">
        <f t="shared" ref="F131:F132" si="16">ROUND(D131*E131,2)</f>
        <v>4866.3</v>
      </c>
      <c r="G131" s="40">
        <v>98.5</v>
      </c>
      <c r="H131" s="38" t="s">
        <v>0</v>
      </c>
    </row>
    <row r="132" spans="1:8" x14ac:dyDescent="0.25">
      <c r="A132" s="37" t="s">
        <v>344</v>
      </c>
      <c r="B132" s="37" t="s">
        <v>345</v>
      </c>
      <c r="C132" s="45" t="s">
        <v>58</v>
      </c>
      <c r="D132" s="41">
        <v>1</v>
      </c>
      <c r="E132" s="42">
        <v>74.52</v>
      </c>
      <c r="F132" s="42">
        <f t="shared" si="16"/>
        <v>74.52</v>
      </c>
      <c r="G132" s="40">
        <v>1.5</v>
      </c>
      <c r="H132" s="38" t="s">
        <v>0</v>
      </c>
    </row>
    <row r="133" spans="1:8" x14ac:dyDescent="0.25">
      <c r="A133" s="37" t="s">
        <v>346</v>
      </c>
      <c r="B133" s="37" t="s">
        <v>347</v>
      </c>
      <c r="C133" s="38" t="s">
        <v>0</v>
      </c>
      <c r="D133" s="38" t="s">
        <v>0</v>
      </c>
      <c r="E133" s="38" t="s">
        <v>0</v>
      </c>
      <c r="F133" s="39">
        <f>SUM(F134)</f>
        <v>5388</v>
      </c>
      <c r="G133" s="40">
        <v>100</v>
      </c>
      <c r="H133" s="40">
        <v>22.1</v>
      </c>
    </row>
    <row r="134" spans="1:8" x14ac:dyDescent="0.25">
      <c r="A134" s="37" t="s">
        <v>348</v>
      </c>
      <c r="B134" s="37" t="s">
        <v>349</v>
      </c>
      <c r="C134" s="45" t="s">
        <v>58</v>
      </c>
      <c r="D134" s="41">
        <v>20</v>
      </c>
      <c r="E134" s="42">
        <v>269.39999999999998</v>
      </c>
      <c r="F134" s="42">
        <f>ROUND(D134*E134,2)</f>
        <v>5388</v>
      </c>
      <c r="G134" s="40">
        <v>100</v>
      </c>
      <c r="H134" s="38" t="s">
        <v>0</v>
      </c>
    </row>
    <row r="135" spans="1:8" x14ac:dyDescent="0.25">
      <c r="A135" s="37" t="s">
        <v>350</v>
      </c>
      <c r="B135" s="37" t="s">
        <v>351</v>
      </c>
      <c r="C135" s="38" t="s">
        <v>0</v>
      </c>
      <c r="D135" s="38" t="s">
        <v>0</v>
      </c>
      <c r="E135" s="38" t="s">
        <v>0</v>
      </c>
      <c r="F135" s="39">
        <f>SUM(F136:F142)</f>
        <v>7906.24</v>
      </c>
      <c r="G135" s="40">
        <v>100</v>
      </c>
      <c r="H135" s="40">
        <v>32.4</v>
      </c>
    </row>
    <row r="136" spans="1:8" x14ac:dyDescent="0.25">
      <c r="A136" s="37" t="s">
        <v>352</v>
      </c>
      <c r="B136" s="43" t="s">
        <v>449</v>
      </c>
      <c r="C136" s="45" t="s">
        <v>107</v>
      </c>
      <c r="D136" s="41">
        <v>49</v>
      </c>
      <c r="E136" s="42">
        <v>47.77</v>
      </c>
      <c r="F136" s="42">
        <f>ROUND(D136*E136,2)</f>
        <v>2340.73</v>
      </c>
      <c r="G136" s="40">
        <v>29.6</v>
      </c>
      <c r="H136" s="44" t="s">
        <v>0</v>
      </c>
    </row>
    <row r="137" spans="1:8" x14ac:dyDescent="0.25">
      <c r="A137" s="37" t="s">
        <v>353</v>
      </c>
      <c r="B137" s="43" t="s">
        <v>448</v>
      </c>
      <c r="C137" s="45" t="s">
        <v>58</v>
      </c>
      <c r="D137" s="41">
        <v>1</v>
      </c>
      <c r="E137" s="42">
        <v>441.54</v>
      </c>
      <c r="F137" s="42">
        <f>ROUND(D137*E137,2)</f>
        <v>441.54</v>
      </c>
      <c r="G137" s="40">
        <v>5.6</v>
      </c>
      <c r="H137" s="44" t="s">
        <v>0</v>
      </c>
    </row>
    <row r="138" spans="1:8" x14ac:dyDescent="0.25">
      <c r="A138" s="37" t="s">
        <v>354</v>
      </c>
      <c r="B138" s="37" t="s">
        <v>423</v>
      </c>
      <c r="C138" s="45" t="s">
        <v>58</v>
      </c>
      <c r="D138" s="41">
        <v>2</v>
      </c>
      <c r="E138" s="42">
        <v>356.05</v>
      </c>
      <c r="F138" s="42">
        <f t="shared" ref="F138" si="17">ROUND(D138*E138,2)</f>
        <v>712.1</v>
      </c>
      <c r="G138" s="40">
        <v>9</v>
      </c>
      <c r="H138" s="38" t="s">
        <v>0</v>
      </c>
    </row>
    <row r="139" spans="1:8" x14ac:dyDescent="0.25">
      <c r="A139" s="37" t="s">
        <v>355</v>
      </c>
      <c r="B139" s="37" t="s">
        <v>356</v>
      </c>
      <c r="C139" s="45" t="s">
        <v>58</v>
      </c>
      <c r="D139" s="41">
        <v>6</v>
      </c>
      <c r="E139" s="42">
        <v>66.77</v>
      </c>
      <c r="F139" s="42">
        <f t="shared" ref="F139:F140" si="18">ROUND(D139*E139,2)</f>
        <v>400.62</v>
      </c>
      <c r="G139" s="40">
        <v>5.0999999999999996</v>
      </c>
      <c r="H139" s="38" t="s">
        <v>0</v>
      </c>
    </row>
    <row r="140" spans="1:8" x14ac:dyDescent="0.25">
      <c r="A140" s="37" t="s">
        <v>357</v>
      </c>
      <c r="B140" s="37" t="s">
        <v>358</v>
      </c>
      <c r="C140" s="45" t="s">
        <v>58</v>
      </c>
      <c r="D140" s="41">
        <v>9</v>
      </c>
      <c r="E140" s="42">
        <v>55.08</v>
      </c>
      <c r="F140" s="42">
        <f t="shared" si="18"/>
        <v>495.72</v>
      </c>
      <c r="G140" s="40">
        <v>6.3</v>
      </c>
      <c r="H140" s="38" t="s">
        <v>0</v>
      </c>
    </row>
    <row r="141" spans="1:8" ht="16.5" x14ac:dyDescent="0.25">
      <c r="A141" s="37" t="s">
        <v>359</v>
      </c>
      <c r="B141" s="56" t="s">
        <v>421</v>
      </c>
      <c r="C141" s="45" t="s">
        <v>58</v>
      </c>
      <c r="D141" s="41">
        <v>1</v>
      </c>
      <c r="E141" s="42">
        <v>3362.95</v>
      </c>
      <c r="F141" s="42">
        <f>ROUND(D141*E141,2)</f>
        <v>3362.95</v>
      </c>
      <c r="G141" s="40">
        <v>42.5</v>
      </c>
      <c r="H141" s="38" t="s">
        <v>0</v>
      </c>
    </row>
    <row r="142" spans="1:8" x14ac:dyDescent="0.25">
      <c r="A142" s="37" t="s">
        <v>360</v>
      </c>
      <c r="B142" s="37" t="s">
        <v>422</v>
      </c>
      <c r="C142" s="45" t="s">
        <v>107</v>
      </c>
      <c r="D142" s="41">
        <v>3</v>
      </c>
      <c r="E142" s="42">
        <v>50.86</v>
      </c>
      <c r="F142" s="42">
        <f>ROUND(D142*E142,2)</f>
        <v>152.58000000000001</v>
      </c>
      <c r="G142" s="40">
        <v>1.9</v>
      </c>
      <c r="H142" s="38" t="s">
        <v>0</v>
      </c>
    </row>
    <row r="143" spans="1:8" x14ac:dyDescent="0.25">
      <c r="A143" s="37" t="s">
        <v>361</v>
      </c>
      <c r="B143" s="37" t="s">
        <v>362</v>
      </c>
      <c r="C143" s="38" t="s">
        <v>0</v>
      </c>
      <c r="D143" s="38" t="s">
        <v>0</v>
      </c>
      <c r="E143" s="38" t="s">
        <v>0</v>
      </c>
      <c r="F143" s="39">
        <f>SUM(F144)</f>
        <v>50.31</v>
      </c>
      <c r="G143" s="40">
        <v>100</v>
      </c>
      <c r="H143" s="40">
        <v>0.2</v>
      </c>
    </row>
    <row r="144" spans="1:8" x14ac:dyDescent="0.25">
      <c r="A144" s="37" t="s">
        <v>363</v>
      </c>
      <c r="B144" s="37" t="s">
        <v>364</v>
      </c>
      <c r="C144" s="45" t="s">
        <v>58</v>
      </c>
      <c r="D144" s="41">
        <v>1</v>
      </c>
      <c r="E144" s="42">
        <v>50.31</v>
      </c>
      <c r="F144" s="42">
        <f>ROUND(D144*E144,2)</f>
        <v>50.31</v>
      </c>
      <c r="G144" s="40">
        <v>100</v>
      </c>
      <c r="H144" s="38" t="s">
        <v>0</v>
      </c>
    </row>
    <row r="145" spans="1:8" x14ac:dyDescent="0.25">
      <c r="A145" s="34">
        <v>1100000</v>
      </c>
      <c r="B145" s="34" t="s">
        <v>365</v>
      </c>
      <c r="C145" s="35" t="s">
        <v>0</v>
      </c>
      <c r="D145" s="35" t="s">
        <v>0</v>
      </c>
      <c r="E145" s="35" t="s">
        <v>0</v>
      </c>
      <c r="F145" s="46">
        <f>F146+F149</f>
        <v>6333.02</v>
      </c>
      <c r="G145" s="35" t="s">
        <v>0</v>
      </c>
      <c r="H145" s="36">
        <v>1.2</v>
      </c>
    </row>
    <row r="146" spans="1:8" x14ac:dyDescent="0.25">
      <c r="A146" s="37">
        <v>1102000</v>
      </c>
      <c r="B146" s="37" t="s">
        <v>366</v>
      </c>
      <c r="C146" s="38" t="s">
        <v>0</v>
      </c>
      <c r="D146" s="38" t="s">
        <v>0</v>
      </c>
      <c r="E146" s="38" t="s">
        <v>0</v>
      </c>
      <c r="F146" s="39">
        <f>SUM(F147:F148)</f>
        <v>904.22</v>
      </c>
      <c r="G146" s="40">
        <v>100</v>
      </c>
      <c r="H146" s="40">
        <v>14.3</v>
      </c>
    </row>
    <row r="147" spans="1:8" ht="18" x14ac:dyDescent="0.25">
      <c r="A147" s="37">
        <v>1102026</v>
      </c>
      <c r="B147" s="43" t="s">
        <v>450</v>
      </c>
      <c r="C147" s="45" t="s">
        <v>81</v>
      </c>
      <c r="D147" s="41">
        <v>5.81</v>
      </c>
      <c r="E147" s="42">
        <v>81.239999999999995</v>
      </c>
      <c r="F147" s="42">
        <f t="shared" ref="F147:F148" si="19">ROUND(D147*E147,2)</f>
        <v>472</v>
      </c>
      <c r="G147" s="40">
        <v>52.2</v>
      </c>
      <c r="H147" s="44" t="s">
        <v>0</v>
      </c>
    </row>
    <row r="148" spans="1:8" x14ac:dyDescent="0.25">
      <c r="A148" s="37">
        <v>1102066</v>
      </c>
      <c r="B148" s="43" t="s">
        <v>451</v>
      </c>
      <c r="C148" s="45" t="s">
        <v>81</v>
      </c>
      <c r="D148" s="41">
        <v>11.6</v>
      </c>
      <c r="E148" s="42">
        <v>37.26</v>
      </c>
      <c r="F148" s="42">
        <f t="shared" si="19"/>
        <v>432.22</v>
      </c>
      <c r="G148" s="40">
        <v>47.8</v>
      </c>
      <c r="H148" s="44" t="s">
        <v>0</v>
      </c>
    </row>
    <row r="149" spans="1:8" x14ac:dyDescent="0.25">
      <c r="A149" s="37">
        <v>1104000</v>
      </c>
      <c r="B149" s="37" t="s">
        <v>367</v>
      </c>
      <c r="C149" s="38" t="s">
        <v>0</v>
      </c>
      <c r="D149" s="38" t="s">
        <v>0</v>
      </c>
      <c r="E149" s="38" t="s">
        <v>0</v>
      </c>
      <c r="F149" s="39">
        <f>SUM(F150)</f>
        <v>5428.8</v>
      </c>
      <c r="G149" s="40">
        <v>100</v>
      </c>
      <c r="H149" s="40">
        <v>85.7</v>
      </c>
    </row>
    <row r="150" spans="1:8" x14ac:dyDescent="0.25">
      <c r="A150" s="37">
        <v>1104004</v>
      </c>
      <c r="B150" s="43" t="s">
        <v>452</v>
      </c>
      <c r="C150" s="45" t="s">
        <v>368</v>
      </c>
      <c r="D150" s="41">
        <v>18720</v>
      </c>
      <c r="E150" s="42">
        <v>0.28999999999999998</v>
      </c>
      <c r="F150" s="42">
        <f>ROUND(D150*E150,2)</f>
        <v>5428.8</v>
      </c>
      <c r="G150" s="40">
        <v>100</v>
      </c>
      <c r="H150" s="44" t="s">
        <v>0</v>
      </c>
    </row>
    <row r="151" spans="1:8" x14ac:dyDescent="0.25">
      <c r="A151" s="34">
        <v>1200000</v>
      </c>
      <c r="B151" s="34" t="s">
        <v>369</v>
      </c>
      <c r="C151" s="35" t="s">
        <v>0</v>
      </c>
      <c r="D151" s="35" t="s">
        <v>0</v>
      </c>
      <c r="E151" s="35" t="s">
        <v>0</v>
      </c>
      <c r="F151" s="46">
        <f>F152+F155+F161</f>
        <v>38554.859999999993</v>
      </c>
      <c r="G151" s="35" t="s">
        <v>0</v>
      </c>
      <c r="H151" s="36">
        <v>7.3</v>
      </c>
    </row>
    <row r="152" spans="1:8" x14ac:dyDescent="0.25">
      <c r="A152" s="37">
        <v>1201000</v>
      </c>
      <c r="B152" s="37" t="s">
        <v>370</v>
      </c>
      <c r="C152" s="38" t="s">
        <v>0</v>
      </c>
      <c r="D152" s="38" t="s">
        <v>0</v>
      </c>
      <c r="E152" s="38" t="s">
        <v>0</v>
      </c>
      <c r="F152" s="39">
        <f>SUM(F153:F154)</f>
        <v>9212.17</v>
      </c>
      <c r="G152" s="40">
        <v>100</v>
      </c>
      <c r="H152" s="40">
        <v>23.9</v>
      </c>
    </row>
    <row r="153" spans="1:8" x14ac:dyDescent="0.25">
      <c r="A153" s="37">
        <v>1201001</v>
      </c>
      <c r="B153" s="37" t="s">
        <v>371</v>
      </c>
      <c r="C153" s="45" t="s">
        <v>81</v>
      </c>
      <c r="D153" s="41">
        <v>138.30000000000001</v>
      </c>
      <c r="E153" s="42">
        <v>14.79</v>
      </c>
      <c r="F153" s="42">
        <f t="shared" ref="F153:F154" si="20">ROUND(D153*E153,2)</f>
        <v>2045.46</v>
      </c>
      <c r="G153" s="40">
        <v>22.2</v>
      </c>
      <c r="H153" s="38" t="s">
        <v>0</v>
      </c>
    </row>
    <row r="154" spans="1:8" x14ac:dyDescent="0.25">
      <c r="A154" s="37">
        <v>1201006</v>
      </c>
      <c r="B154" s="37" t="s">
        <v>372</v>
      </c>
      <c r="C154" s="45" t="s">
        <v>81</v>
      </c>
      <c r="D154" s="41">
        <v>138.30000000000001</v>
      </c>
      <c r="E154" s="42">
        <v>51.82</v>
      </c>
      <c r="F154" s="42">
        <f t="shared" si="20"/>
        <v>7166.71</v>
      </c>
      <c r="G154" s="40">
        <v>77.8</v>
      </c>
      <c r="H154" s="38" t="s">
        <v>0</v>
      </c>
    </row>
    <row r="155" spans="1:8" x14ac:dyDescent="0.25">
      <c r="A155" s="37">
        <v>1202000</v>
      </c>
      <c r="B155" s="37" t="s">
        <v>373</v>
      </c>
      <c r="C155" s="38" t="s">
        <v>0</v>
      </c>
      <c r="D155" s="38" t="s">
        <v>0</v>
      </c>
      <c r="E155" s="38" t="s">
        <v>0</v>
      </c>
      <c r="F155" s="39">
        <f>SUM(F156:F160)</f>
        <v>22080.239999999998</v>
      </c>
      <c r="G155" s="40">
        <v>100</v>
      </c>
      <c r="H155" s="40">
        <v>57.3</v>
      </c>
    </row>
    <row r="156" spans="1:8" x14ac:dyDescent="0.25">
      <c r="A156" s="37">
        <v>1202002</v>
      </c>
      <c r="B156" s="37" t="s">
        <v>371</v>
      </c>
      <c r="C156" s="45" t="s">
        <v>81</v>
      </c>
      <c r="D156" s="41">
        <v>111.69</v>
      </c>
      <c r="E156" s="42">
        <v>8.24</v>
      </c>
      <c r="F156" s="42">
        <f t="shared" ref="F156:F160" si="21">ROUND(D156*E156,2)</f>
        <v>920.33</v>
      </c>
      <c r="G156" s="40">
        <v>4.2</v>
      </c>
      <c r="H156" s="38" t="s">
        <v>0</v>
      </c>
    </row>
    <row r="157" spans="1:8" x14ac:dyDescent="0.25">
      <c r="A157" s="37">
        <v>1202005</v>
      </c>
      <c r="B157" s="37" t="s">
        <v>374</v>
      </c>
      <c r="C157" s="45" t="s">
        <v>81</v>
      </c>
      <c r="D157" s="41">
        <v>82.09</v>
      </c>
      <c r="E157" s="42">
        <v>42.78</v>
      </c>
      <c r="F157" s="42">
        <f t="shared" si="21"/>
        <v>3511.81</v>
      </c>
      <c r="G157" s="40">
        <v>15.9</v>
      </c>
      <c r="H157" s="38" t="s">
        <v>0</v>
      </c>
    </row>
    <row r="158" spans="1:8" x14ac:dyDescent="0.25">
      <c r="A158" s="37">
        <v>1202006</v>
      </c>
      <c r="B158" s="37" t="s">
        <v>372</v>
      </c>
      <c r="C158" s="45" t="s">
        <v>81</v>
      </c>
      <c r="D158" s="41">
        <v>29.6</v>
      </c>
      <c r="E158" s="42">
        <v>52.14</v>
      </c>
      <c r="F158" s="42">
        <f t="shared" si="21"/>
        <v>1543.34</v>
      </c>
      <c r="G158" s="40">
        <v>7</v>
      </c>
      <c r="H158" s="38" t="s">
        <v>0</v>
      </c>
    </row>
    <row r="159" spans="1:8" x14ac:dyDescent="0.25">
      <c r="A159" s="37">
        <v>1202009</v>
      </c>
      <c r="B159" s="37" t="s">
        <v>375</v>
      </c>
      <c r="C159" s="45" t="s">
        <v>81</v>
      </c>
      <c r="D159" s="41">
        <v>108.97</v>
      </c>
      <c r="E159" s="42">
        <v>25.92</v>
      </c>
      <c r="F159" s="42">
        <f t="shared" si="21"/>
        <v>2824.5</v>
      </c>
      <c r="G159" s="40">
        <v>12.8</v>
      </c>
      <c r="H159" s="38" t="s">
        <v>0</v>
      </c>
    </row>
    <row r="160" spans="1:8" x14ac:dyDescent="0.25">
      <c r="A160" s="37">
        <v>1202036</v>
      </c>
      <c r="B160" s="43" t="s">
        <v>453</v>
      </c>
      <c r="C160" s="45" t="s">
        <v>81</v>
      </c>
      <c r="D160" s="41">
        <v>105.6</v>
      </c>
      <c r="E160" s="42">
        <v>125.76</v>
      </c>
      <c r="F160" s="42">
        <f t="shared" si="21"/>
        <v>13280.26</v>
      </c>
      <c r="G160" s="40">
        <v>60.1</v>
      </c>
      <c r="H160" s="44" t="s">
        <v>0</v>
      </c>
    </row>
    <row r="161" spans="1:8" x14ac:dyDescent="0.25">
      <c r="A161" s="37">
        <v>1204000</v>
      </c>
      <c r="B161" s="37" t="s">
        <v>376</v>
      </c>
      <c r="C161" s="38" t="s">
        <v>0</v>
      </c>
      <c r="D161" s="38" t="s">
        <v>0</v>
      </c>
      <c r="E161" s="38" t="s">
        <v>0</v>
      </c>
      <c r="F161" s="39">
        <f>SUM(F162:F163)</f>
        <v>7262.45</v>
      </c>
      <c r="G161" s="40">
        <v>100</v>
      </c>
      <c r="H161" s="40">
        <v>18.8</v>
      </c>
    </row>
    <row r="162" spans="1:8" x14ac:dyDescent="0.25">
      <c r="A162" s="37">
        <v>1204004</v>
      </c>
      <c r="B162" s="37" t="s">
        <v>371</v>
      </c>
      <c r="C162" s="45" t="s">
        <v>81</v>
      </c>
      <c r="D162" s="41">
        <v>120.92</v>
      </c>
      <c r="E162" s="42">
        <v>8.24</v>
      </c>
      <c r="F162" s="42">
        <f t="shared" ref="F162:F163" si="22">ROUND(D162*E162,2)</f>
        <v>996.38</v>
      </c>
      <c r="G162" s="40">
        <v>13.7</v>
      </c>
      <c r="H162" s="38" t="s">
        <v>0</v>
      </c>
    </row>
    <row r="163" spans="1:8" x14ac:dyDescent="0.25">
      <c r="A163" s="37">
        <v>1204006</v>
      </c>
      <c r="B163" s="37" t="s">
        <v>372</v>
      </c>
      <c r="C163" s="45" t="s">
        <v>81</v>
      </c>
      <c r="D163" s="41">
        <v>120.92</v>
      </c>
      <c r="E163" s="42">
        <v>51.82</v>
      </c>
      <c r="F163" s="42">
        <f t="shared" si="22"/>
        <v>6266.07</v>
      </c>
      <c r="G163" s="40">
        <v>86.3</v>
      </c>
      <c r="H163" s="38" t="s">
        <v>0</v>
      </c>
    </row>
    <row r="164" spans="1:8" x14ac:dyDescent="0.25">
      <c r="A164" s="34">
        <v>1300000</v>
      </c>
      <c r="B164" s="34" t="s">
        <v>377</v>
      </c>
      <c r="C164" s="35" t="s">
        <v>0</v>
      </c>
      <c r="D164" s="35" t="s">
        <v>0</v>
      </c>
      <c r="E164" s="35" t="s">
        <v>0</v>
      </c>
      <c r="F164" s="46">
        <f>F165+F169+F173+F176+F180</f>
        <v>51042.540000000008</v>
      </c>
      <c r="G164" s="35" t="s">
        <v>0</v>
      </c>
      <c r="H164" s="36">
        <v>9.6999999999999993</v>
      </c>
    </row>
    <row r="165" spans="1:8" x14ac:dyDescent="0.25">
      <c r="A165" s="37">
        <v>1301000</v>
      </c>
      <c r="B165" s="37" t="s">
        <v>378</v>
      </c>
      <c r="C165" s="38" t="s">
        <v>0</v>
      </c>
      <c r="D165" s="38" t="s">
        <v>0</v>
      </c>
      <c r="E165" s="38" t="s">
        <v>0</v>
      </c>
      <c r="F165" s="39">
        <f>SUM(F166:F168)</f>
        <v>12280.58</v>
      </c>
      <c r="G165" s="40">
        <v>100</v>
      </c>
      <c r="H165" s="40">
        <v>24.1</v>
      </c>
    </row>
    <row r="166" spans="1:8" x14ac:dyDescent="0.25">
      <c r="A166" s="37">
        <v>1301004</v>
      </c>
      <c r="B166" s="37" t="s">
        <v>379</v>
      </c>
      <c r="C166" s="45" t="s">
        <v>81</v>
      </c>
      <c r="D166" s="41">
        <v>131.06</v>
      </c>
      <c r="E166" s="42">
        <v>48.74</v>
      </c>
      <c r="F166" s="42">
        <f t="shared" ref="F166:F168" si="23">ROUND(D166*E166,2)</f>
        <v>6387.86</v>
      </c>
      <c r="G166" s="40">
        <v>52</v>
      </c>
      <c r="H166" s="38" t="s">
        <v>0</v>
      </c>
    </row>
    <row r="167" spans="1:8" x14ac:dyDescent="0.25">
      <c r="A167" s="37">
        <v>1301006</v>
      </c>
      <c r="B167" s="37" t="s">
        <v>84</v>
      </c>
      <c r="C167" s="45" t="s">
        <v>81</v>
      </c>
      <c r="D167" s="41">
        <v>131.06</v>
      </c>
      <c r="E167" s="42">
        <v>11.54</v>
      </c>
      <c r="F167" s="42">
        <f t="shared" si="23"/>
        <v>1512.43</v>
      </c>
      <c r="G167" s="40">
        <v>12.3</v>
      </c>
      <c r="H167" s="38" t="s">
        <v>0</v>
      </c>
    </row>
    <row r="168" spans="1:8" x14ac:dyDescent="0.25">
      <c r="A168" s="37">
        <v>1301017</v>
      </c>
      <c r="B168" s="37" t="s">
        <v>380</v>
      </c>
      <c r="C168" s="45" t="s">
        <v>81</v>
      </c>
      <c r="D168" s="41">
        <v>117.56</v>
      </c>
      <c r="E168" s="42">
        <v>37.26</v>
      </c>
      <c r="F168" s="42">
        <f t="shared" si="23"/>
        <v>4380.29</v>
      </c>
      <c r="G168" s="40">
        <v>35.700000000000003</v>
      </c>
      <c r="H168" s="38" t="s">
        <v>0</v>
      </c>
    </row>
    <row r="169" spans="1:8" x14ac:dyDescent="0.25">
      <c r="A169" s="37">
        <v>1302000</v>
      </c>
      <c r="B169" s="37" t="s">
        <v>381</v>
      </c>
      <c r="C169" s="38" t="s">
        <v>0</v>
      </c>
      <c r="D169" s="38" t="s">
        <v>0</v>
      </c>
      <c r="E169" s="38" t="s">
        <v>0</v>
      </c>
      <c r="F169" s="39">
        <f>SUM(F170:F172)</f>
        <v>33408.770000000004</v>
      </c>
      <c r="G169" s="40">
        <v>100</v>
      </c>
      <c r="H169" s="40">
        <v>65.5</v>
      </c>
    </row>
    <row r="170" spans="1:8" ht="21.6" customHeight="1" x14ac:dyDescent="0.25">
      <c r="A170" s="37">
        <v>1302005</v>
      </c>
      <c r="B170" s="43" t="s">
        <v>382</v>
      </c>
      <c r="C170" s="45" t="s">
        <v>81</v>
      </c>
      <c r="D170" s="41">
        <v>13.5</v>
      </c>
      <c r="E170" s="42">
        <v>74.739999999999995</v>
      </c>
      <c r="F170" s="42">
        <f t="shared" ref="F170:F172" si="24">ROUND(D170*E170,2)</f>
        <v>1008.99</v>
      </c>
      <c r="G170" s="40">
        <v>3</v>
      </c>
      <c r="H170" s="44" t="s">
        <v>0</v>
      </c>
    </row>
    <row r="171" spans="1:8" x14ac:dyDescent="0.25">
      <c r="A171" s="37">
        <v>1302069</v>
      </c>
      <c r="B171" s="37" t="s">
        <v>383</v>
      </c>
      <c r="C171" s="45" t="s">
        <v>81</v>
      </c>
      <c r="D171" s="41">
        <v>56.5</v>
      </c>
      <c r="E171" s="42">
        <v>222.6</v>
      </c>
      <c r="F171" s="42">
        <f t="shared" si="24"/>
        <v>12576.9</v>
      </c>
      <c r="G171" s="40">
        <v>37.6</v>
      </c>
      <c r="H171" s="38" t="s">
        <v>0</v>
      </c>
    </row>
    <row r="172" spans="1:8" ht="22.9" customHeight="1" x14ac:dyDescent="0.25">
      <c r="A172" s="37">
        <v>1302080</v>
      </c>
      <c r="B172" s="43" t="s">
        <v>454</v>
      </c>
      <c r="C172" s="45" t="s">
        <v>81</v>
      </c>
      <c r="D172" s="41">
        <v>61.6</v>
      </c>
      <c r="E172" s="42">
        <v>321.8</v>
      </c>
      <c r="F172" s="42">
        <f t="shared" si="24"/>
        <v>19822.88</v>
      </c>
      <c r="G172" s="40">
        <v>59.3</v>
      </c>
      <c r="H172" s="44" t="s">
        <v>0</v>
      </c>
    </row>
    <row r="173" spans="1:8" x14ac:dyDescent="0.25">
      <c r="A173" s="37">
        <v>1305000</v>
      </c>
      <c r="B173" s="37" t="s">
        <v>384</v>
      </c>
      <c r="C173" s="38" t="s">
        <v>0</v>
      </c>
      <c r="D173" s="38" t="s">
        <v>0</v>
      </c>
      <c r="E173" s="38" t="s">
        <v>0</v>
      </c>
      <c r="F173" s="39">
        <f>SUM(F174:F175)</f>
        <v>2485.0100000000002</v>
      </c>
      <c r="G173" s="40">
        <v>100</v>
      </c>
      <c r="H173" s="40">
        <v>4.9000000000000004</v>
      </c>
    </row>
    <row r="174" spans="1:8" x14ac:dyDescent="0.25">
      <c r="A174" s="37">
        <v>1305022</v>
      </c>
      <c r="B174" s="37" t="s">
        <v>385</v>
      </c>
      <c r="C174" s="45" t="s">
        <v>107</v>
      </c>
      <c r="D174" s="41">
        <v>14.4</v>
      </c>
      <c r="E174" s="42">
        <v>25.89</v>
      </c>
      <c r="F174" s="42">
        <f t="shared" ref="F174:F175" si="25">ROUND(D174*E174,2)</f>
        <v>372.82</v>
      </c>
      <c r="G174" s="40">
        <v>15</v>
      </c>
      <c r="H174" s="38" t="s">
        <v>0</v>
      </c>
    </row>
    <row r="175" spans="1:8" x14ac:dyDescent="0.25">
      <c r="A175" s="37">
        <v>1305069</v>
      </c>
      <c r="B175" s="37" t="s">
        <v>386</v>
      </c>
      <c r="C175" s="45" t="s">
        <v>107</v>
      </c>
      <c r="D175" s="41">
        <v>45.6</v>
      </c>
      <c r="E175" s="42">
        <v>46.32</v>
      </c>
      <c r="F175" s="42">
        <f t="shared" si="25"/>
        <v>2112.19</v>
      </c>
      <c r="G175" s="40">
        <v>85</v>
      </c>
      <c r="H175" s="38" t="s">
        <v>0</v>
      </c>
    </row>
    <row r="176" spans="1:8" x14ac:dyDescent="0.25">
      <c r="A176" s="37">
        <v>1306000</v>
      </c>
      <c r="B176" s="37" t="s">
        <v>387</v>
      </c>
      <c r="C176" s="38" t="s">
        <v>0</v>
      </c>
      <c r="D176" s="38" t="s">
        <v>0</v>
      </c>
      <c r="E176" s="38" t="s">
        <v>0</v>
      </c>
      <c r="F176" s="39">
        <f>SUM(F177:F179)</f>
        <v>1648.3400000000001</v>
      </c>
      <c r="G176" s="40">
        <v>100</v>
      </c>
      <c r="H176" s="40">
        <v>3.2</v>
      </c>
    </row>
    <row r="177" spans="1:8" ht="18" x14ac:dyDescent="0.25">
      <c r="A177" s="37">
        <v>1306076</v>
      </c>
      <c r="B177" s="43" t="s">
        <v>455</v>
      </c>
      <c r="C177" s="45" t="s">
        <v>107</v>
      </c>
      <c r="D177" s="41">
        <v>5.3</v>
      </c>
      <c r="E177" s="42">
        <v>159.43</v>
      </c>
      <c r="F177" s="42">
        <f t="shared" ref="F177:F179" si="26">ROUND(D177*E177,2)</f>
        <v>844.98</v>
      </c>
      <c r="G177" s="40">
        <v>51.3</v>
      </c>
      <c r="H177" s="44" t="s">
        <v>0</v>
      </c>
    </row>
    <row r="178" spans="1:8" ht="18" x14ac:dyDescent="0.25">
      <c r="A178" s="37">
        <v>1306077</v>
      </c>
      <c r="B178" s="43" t="s">
        <v>456</v>
      </c>
      <c r="C178" s="45" t="s">
        <v>107</v>
      </c>
      <c r="D178" s="41">
        <v>2</v>
      </c>
      <c r="E178" s="42">
        <v>182.69</v>
      </c>
      <c r="F178" s="42">
        <f t="shared" si="26"/>
        <v>365.38</v>
      </c>
      <c r="G178" s="40">
        <v>22.2</v>
      </c>
      <c r="H178" s="44" t="s">
        <v>0</v>
      </c>
    </row>
    <row r="179" spans="1:8" x14ac:dyDescent="0.25">
      <c r="A179" s="37">
        <v>1306083</v>
      </c>
      <c r="B179" s="37" t="s">
        <v>388</v>
      </c>
      <c r="C179" s="45" t="s">
        <v>107</v>
      </c>
      <c r="D179" s="41">
        <v>2</v>
      </c>
      <c r="E179" s="42">
        <v>218.99</v>
      </c>
      <c r="F179" s="42">
        <f t="shared" si="26"/>
        <v>437.98</v>
      </c>
      <c r="G179" s="40">
        <v>26.6</v>
      </c>
      <c r="H179" s="38" t="s">
        <v>0</v>
      </c>
    </row>
    <row r="180" spans="1:8" x14ac:dyDescent="0.25">
      <c r="A180" s="37">
        <v>1307000</v>
      </c>
      <c r="B180" s="37" t="s">
        <v>389</v>
      </c>
      <c r="C180" s="38" t="s">
        <v>0</v>
      </c>
      <c r="D180" s="38" t="s">
        <v>0</v>
      </c>
      <c r="E180" s="38" t="s">
        <v>0</v>
      </c>
      <c r="F180" s="39">
        <f>SUM(F181)</f>
        <v>1219.8399999999999</v>
      </c>
      <c r="G180" s="40">
        <v>100</v>
      </c>
      <c r="H180" s="40">
        <v>2.4</v>
      </c>
    </row>
    <row r="181" spans="1:8" x14ac:dyDescent="0.25">
      <c r="A181" s="37">
        <v>1307002</v>
      </c>
      <c r="B181" s="37" t="s">
        <v>390</v>
      </c>
      <c r="C181" s="45" t="s">
        <v>107</v>
      </c>
      <c r="D181" s="41">
        <v>11.7</v>
      </c>
      <c r="E181" s="42">
        <v>104.26</v>
      </c>
      <c r="F181" s="42">
        <f>ROUND(D181*E181,2)</f>
        <v>1219.8399999999999</v>
      </c>
      <c r="G181" s="40">
        <v>100</v>
      </c>
      <c r="H181" s="38" t="s">
        <v>0</v>
      </c>
    </row>
    <row r="182" spans="1:8" x14ac:dyDescent="0.25">
      <c r="A182" s="34">
        <v>1400000</v>
      </c>
      <c r="B182" s="34" t="s">
        <v>391</v>
      </c>
      <c r="C182" s="35" t="s">
        <v>0</v>
      </c>
      <c r="D182" s="35" t="s">
        <v>0</v>
      </c>
      <c r="E182" s="35" t="s">
        <v>0</v>
      </c>
      <c r="F182" s="46">
        <f>F183+F186</f>
        <v>9424.94</v>
      </c>
      <c r="G182" s="35" t="s">
        <v>0</v>
      </c>
      <c r="H182" s="36">
        <v>1.8</v>
      </c>
    </row>
    <row r="183" spans="1:8" x14ac:dyDescent="0.25">
      <c r="A183" s="37">
        <v>1401000</v>
      </c>
      <c r="B183" s="37" t="s">
        <v>391</v>
      </c>
      <c r="C183" s="38" t="s">
        <v>0</v>
      </c>
      <c r="D183" s="38" t="s">
        <v>0</v>
      </c>
      <c r="E183" s="38" t="s">
        <v>0</v>
      </c>
      <c r="F183" s="39">
        <f>SUM(F184:F185)</f>
        <v>3851.34</v>
      </c>
      <c r="G183" s="40">
        <v>100</v>
      </c>
      <c r="H183" s="40">
        <v>40.9</v>
      </c>
    </row>
    <row r="184" spans="1:8" x14ac:dyDescent="0.25">
      <c r="A184" s="37">
        <v>1401002</v>
      </c>
      <c r="B184" s="37" t="s">
        <v>392</v>
      </c>
      <c r="C184" s="45" t="s">
        <v>81</v>
      </c>
      <c r="D184" s="41">
        <v>27.15</v>
      </c>
      <c r="E184" s="42">
        <v>130.28</v>
      </c>
      <c r="F184" s="42">
        <f t="shared" ref="F184:F185" si="27">ROUND(D184*E184,2)</f>
        <v>3537.1</v>
      </c>
      <c r="G184" s="40">
        <v>91.8</v>
      </c>
      <c r="H184" s="38" t="s">
        <v>0</v>
      </c>
    </row>
    <row r="185" spans="1:8" ht="16.5" x14ac:dyDescent="0.25">
      <c r="A185" s="37">
        <v>1401063</v>
      </c>
      <c r="B185" s="56" t="s">
        <v>419</v>
      </c>
      <c r="C185" s="45" t="s">
        <v>81</v>
      </c>
      <c r="D185" s="41">
        <v>1.54</v>
      </c>
      <c r="E185" s="42">
        <v>204.05</v>
      </c>
      <c r="F185" s="42">
        <f t="shared" si="27"/>
        <v>314.24</v>
      </c>
      <c r="G185" s="40">
        <v>8.1999999999999993</v>
      </c>
      <c r="H185" s="38" t="s">
        <v>0</v>
      </c>
    </row>
    <row r="186" spans="1:8" x14ac:dyDescent="0.25">
      <c r="A186" s="37">
        <v>1402000</v>
      </c>
      <c r="B186" s="37" t="s">
        <v>393</v>
      </c>
      <c r="C186" s="38" t="s">
        <v>0</v>
      </c>
      <c r="D186" s="38" t="s">
        <v>0</v>
      </c>
      <c r="E186" s="38" t="s">
        <v>0</v>
      </c>
      <c r="F186" s="39">
        <f>SUM(F187)</f>
        <v>5573.6</v>
      </c>
      <c r="G186" s="40">
        <v>100</v>
      </c>
      <c r="H186" s="40">
        <v>59.1</v>
      </c>
    </row>
    <row r="187" spans="1:8" x14ac:dyDescent="0.25">
      <c r="A187" s="37">
        <v>1402001</v>
      </c>
      <c r="B187" s="37" t="s">
        <v>394</v>
      </c>
      <c r="C187" s="45" t="s">
        <v>58</v>
      </c>
      <c r="D187" s="41">
        <v>10</v>
      </c>
      <c r="E187" s="42">
        <v>557.36</v>
      </c>
      <c r="F187" s="42">
        <f>ROUND(D187*E187,2)</f>
        <v>5573.6</v>
      </c>
      <c r="G187" s="40">
        <v>100</v>
      </c>
      <c r="H187" s="38" t="s">
        <v>0</v>
      </c>
    </row>
    <row r="188" spans="1:8" x14ac:dyDescent="0.25">
      <c r="A188" s="34">
        <v>1500000</v>
      </c>
      <c r="B188" s="34" t="s">
        <v>395</v>
      </c>
      <c r="C188" s="35" t="s">
        <v>0</v>
      </c>
      <c r="D188" s="35" t="s">
        <v>0</v>
      </c>
      <c r="E188" s="35" t="s">
        <v>0</v>
      </c>
      <c r="F188" s="46">
        <f>F189+F191+F194+F199</f>
        <v>20441.73</v>
      </c>
      <c r="G188" s="35" t="s">
        <v>0</v>
      </c>
      <c r="H188" s="36">
        <v>3.9</v>
      </c>
    </row>
    <row r="189" spans="1:8" x14ac:dyDescent="0.25">
      <c r="A189" s="37">
        <v>1501000</v>
      </c>
      <c r="B189" s="37" t="s">
        <v>396</v>
      </c>
      <c r="C189" s="38" t="s">
        <v>0</v>
      </c>
      <c r="D189" s="38" t="s">
        <v>0</v>
      </c>
      <c r="E189" s="38" t="s">
        <v>0</v>
      </c>
      <c r="F189" s="39">
        <f>SUM(F190)</f>
        <v>379.76</v>
      </c>
      <c r="G189" s="40">
        <v>100</v>
      </c>
      <c r="H189" s="40">
        <v>1.9</v>
      </c>
    </row>
    <row r="190" spans="1:8" x14ac:dyDescent="0.25">
      <c r="A190" s="37">
        <v>1501006</v>
      </c>
      <c r="B190" s="37" t="s">
        <v>397</v>
      </c>
      <c r="C190" s="45" t="s">
        <v>81</v>
      </c>
      <c r="D190" s="41">
        <v>13.5</v>
      </c>
      <c r="E190" s="42">
        <v>28.13</v>
      </c>
      <c r="F190" s="42">
        <f>ROUND(D190*E190,2)</f>
        <v>379.76</v>
      </c>
      <c r="G190" s="40">
        <v>100</v>
      </c>
      <c r="H190" s="38" t="s">
        <v>0</v>
      </c>
    </row>
    <row r="191" spans="1:8" x14ac:dyDescent="0.25">
      <c r="A191" s="37">
        <v>1502000</v>
      </c>
      <c r="B191" s="37" t="s">
        <v>398</v>
      </c>
      <c r="C191" s="57" t="s">
        <v>0</v>
      </c>
      <c r="D191" s="38" t="s">
        <v>0</v>
      </c>
      <c r="E191" s="38" t="s">
        <v>0</v>
      </c>
      <c r="F191" s="39">
        <f>SUM(F192:F193)</f>
        <v>10124.969999999999</v>
      </c>
      <c r="G191" s="40">
        <v>100</v>
      </c>
      <c r="H191" s="40">
        <v>49.5</v>
      </c>
    </row>
    <row r="192" spans="1:8" x14ac:dyDescent="0.25">
      <c r="A192" s="37">
        <v>1502005</v>
      </c>
      <c r="B192" s="37" t="s">
        <v>399</v>
      </c>
      <c r="C192" s="45" t="s">
        <v>81</v>
      </c>
      <c r="D192" s="41">
        <v>138.30000000000001</v>
      </c>
      <c r="E192" s="42">
        <v>37.17</v>
      </c>
      <c r="F192" s="42">
        <f t="shared" ref="F192:F193" si="28">ROUND(D192*E192,2)</f>
        <v>5140.6099999999997</v>
      </c>
      <c r="G192" s="40">
        <v>50.8</v>
      </c>
      <c r="H192" s="38" t="s">
        <v>0</v>
      </c>
    </row>
    <row r="193" spans="1:8" x14ac:dyDescent="0.25">
      <c r="A193" s="37">
        <v>1502019</v>
      </c>
      <c r="B193" s="37" t="s">
        <v>400</v>
      </c>
      <c r="C193" s="45" t="s">
        <v>81</v>
      </c>
      <c r="D193" s="41">
        <v>138.57</v>
      </c>
      <c r="E193" s="42">
        <v>35.97</v>
      </c>
      <c r="F193" s="42">
        <f t="shared" si="28"/>
        <v>4984.3599999999997</v>
      </c>
      <c r="G193" s="40">
        <v>49.2</v>
      </c>
      <c r="H193" s="38" t="s">
        <v>0</v>
      </c>
    </row>
    <row r="194" spans="1:8" x14ac:dyDescent="0.25">
      <c r="A194" s="37">
        <v>1503000</v>
      </c>
      <c r="B194" s="37" t="s">
        <v>401</v>
      </c>
      <c r="C194" s="38" t="s">
        <v>0</v>
      </c>
      <c r="D194" s="38" t="s">
        <v>0</v>
      </c>
      <c r="E194" s="38" t="s">
        <v>0</v>
      </c>
      <c r="F194" s="39">
        <f>SUM(F195:F198)</f>
        <v>6225.97</v>
      </c>
      <c r="G194" s="40">
        <v>100</v>
      </c>
      <c r="H194" s="40">
        <v>30.5</v>
      </c>
    </row>
    <row r="195" spans="1:8" x14ac:dyDescent="0.25">
      <c r="A195" s="37">
        <v>1503011</v>
      </c>
      <c r="B195" s="43" t="s">
        <v>457</v>
      </c>
      <c r="C195" s="45" t="s">
        <v>81</v>
      </c>
      <c r="D195" s="41">
        <v>28.68</v>
      </c>
      <c r="E195" s="42">
        <v>71.19</v>
      </c>
      <c r="F195" s="42">
        <f t="shared" ref="F195:F198" si="29">ROUND(D195*E195,2)</f>
        <v>2041.73</v>
      </c>
      <c r="G195" s="40">
        <v>32.799999999999997</v>
      </c>
      <c r="H195" s="44" t="s">
        <v>0</v>
      </c>
    </row>
    <row r="196" spans="1:8" x14ac:dyDescent="0.25">
      <c r="A196" s="37">
        <v>1503021</v>
      </c>
      <c r="B196" s="37" t="s">
        <v>402</v>
      </c>
      <c r="C196" s="45" t="s">
        <v>81</v>
      </c>
      <c r="D196" s="41">
        <v>34.71</v>
      </c>
      <c r="E196" s="42">
        <v>37.369999999999997</v>
      </c>
      <c r="F196" s="42">
        <f t="shared" si="29"/>
        <v>1297.1099999999999</v>
      </c>
      <c r="G196" s="40">
        <v>20.8</v>
      </c>
      <c r="H196" s="38" t="s">
        <v>0</v>
      </c>
    </row>
    <row r="197" spans="1:8" ht="18" x14ac:dyDescent="0.25">
      <c r="A197" s="37">
        <v>1503060</v>
      </c>
      <c r="B197" s="43" t="s">
        <v>458</v>
      </c>
      <c r="C197" s="45" t="s">
        <v>107</v>
      </c>
      <c r="D197" s="41">
        <v>161.69999999999999</v>
      </c>
      <c r="E197" s="42">
        <v>17.63</v>
      </c>
      <c r="F197" s="42">
        <f t="shared" si="29"/>
        <v>2850.77</v>
      </c>
      <c r="G197" s="40">
        <v>45.8</v>
      </c>
      <c r="H197" s="44" t="s">
        <v>0</v>
      </c>
    </row>
    <row r="198" spans="1:8" x14ac:dyDescent="0.25">
      <c r="A198" s="37">
        <v>1503061</v>
      </c>
      <c r="B198" s="37" t="s">
        <v>403</v>
      </c>
      <c r="C198" s="45" t="s">
        <v>107</v>
      </c>
      <c r="D198" s="41">
        <v>3</v>
      </c>
      <c r="E198" s="42">
        <v>12.12</v>
      </c>
      <c r="F198" s="42">
        <f t="shared" si="29"/>
        <v>36.36</v>
      </c>
      <c r="G198" s="40">
        <v>0.6</v>
      </c>
      <c r="H198" s="38" t="s">
        <v>0</v>
      </c>
    </row>
    <row r="199" spans="1:8" x14ac:dyDescent="0.25">
      <c r="A199" s="37">
        <v>1504000</v>
      </c>
      <c r="B199" s="37" t="s">
        <v>404</v>
      </c>
      <c r="C199" s="38" t="s">
        <v>0</v>
      </c>
      <c r="D199" s="38" t="s">
        <v>0</v>
      </c>
      <c r="E199" s="38" t="s">
        <v>0</v>
      </c>
      <c r="F199" s="39">
        <f>SUM(F200)</f>
        <v>3711.03</v>
      </c>
      <c r="G199" s="40">
        <v>100</v>
      </c>
      <c r="H199" s="40">
        <v>18.2</v>
      </c>
    </row>
    <row r="200" spans="1:8" x14ac:dyDescent="0.25">
      <c r="A200" s="37">
        <v>1504006</v>
      </c>
      <c r="B200" s="37" t="s">
        <v>405</v>
      </c>
      <c r="C200" s="45" t="s">
        <v>81</v>
      </c>
      <c r="D200" s="41">
        <v>120.92</v>
      </c>
      <c r="E200" s="42">
        <v>30.69</v>
      </c>
      <c r="F200" s="42">
        <f>ROUND(D200*E200,2)</f>
        <v>3711.03</v>
      </c>
      <c r="G200" s="40">
        <v>100</v>
      </c>
      <c r="H200" s="38" t="s">
        <v>0</v>
      </c>
    </row>
    <row r="201" spans="1:8" x14ac:dyDescent="0.25">
      <c r="A201" s="34">
        <v>1600000</v>
      </c>
      <c r="B201" s="34" t="s">
        <v>406</v>
      </c>
      <c r="C201" s="35" t="s">
        <v>0</v>
      </c>
      <c r="D201" s="35" t="s">
        <v>0</v>
      </c>
      <c r="E201" s="35" t="s">
        <v>0</v>
      </c>
      <c r="F201" s="46">
        <f>F202+F204+F206+F208</f>
        <v>6205.4</v>
      </c>
      <c r="G201" s="35" t="s">
        <v>0</v>
      </c>
      <c r="H201" s="47">
        <v>1.2</v>
      </c>
    </row>
    <row r="202" spans="1:8" x14ac:dyDescent="0.25">
      <c r="A202" s="37">
        <v>1606000</v>
      </c>
      <c r="B202" s="37" t="s">
        <v>407</v>
      </c>
      <c r="C202" s="38" t="s">
        <v>0</v>
      </c>
      <c r="D202" s="38" t="s">
        <v>0</v>
      </c>
      <c r="E202" s="38" t="s">
        <v>0</v>
      </c>
      <c r="F202" s="39">
        <f>SUM(F203)</f>
        <v>102.74</v>
      </c>
      <c r="G202" s="40">
        <v>100</v>
      </c>
      <c r="H202" s="48">
        <v>1.7</v>
      </c>
    </row>
    <row r="203" spans="1:8" x14ac:dyDescent="0.25">
      <c r="A203" s="37">
        <v>1606090</v>
      </c>
      <c r="B203" s="37" t="s">
        <v>408</v>
      </c>
      <c r="C203" s="45" t="s">
        <v>58</v>
      </c>
      <c r="D203" s="41">
        <v>2</v>
      </c>
      <c r="E203" s="42">
        <v>51.37</v>
      </c>
      <c r="F203" s="42">
        <f>ROUND(D203*E203,2)</f>
        <v>102.74</v>
      </c>
      <c r="G203" s="40">
        <v>100</v>
      </c>
      <c r="H203" s="38" t="s">
        <v>0</v>
      </c>
    </row>
    <row r="204" spans="1:8" x14ac:dyDescent="0.25">
      <c r="A204" s="37">
        <v>1608000</v>
      </c>
      <c r="B204" s="37" t="s">
        <v>409</v>
      </c>
      <c r="C204" s="38" t="s">
        <v>0</v>
      </c>
      <c r="D204" s="38" t="s">
        <v>0</v>
      </c>
      <c r="E204" s="38" t="s">
        <v>0</v>
      </c>
      <c r="F204" s="39">
        <f>SUM(F205)</f>
        <v>1507.9</v>
      </c>
      <c r="G204" s="40">
        <v>100</v>
      </c>
      <c r="H204" s="40">
        <v>24.3</v>
      </c>
    </row>
    <row r="205" spans="1:8" x14ac:dyDescent="0.25">
      <c r="A205" s="37">
        <v>1608028</v>
      </c>
      <c r="B205" s="37" t="s">
        <v>410</v>
      </c>
      <c r="C205" s="45" t="s">
        <v>58</v>
      </c>
      <c r="D205" s="41">
        <v>2</v>
      </c>
      <c r="E205" s="42">
        <v>753.95</v>
      </c>
      <c r="F205" s="42">
        <f>ROUND(D205*E205,2)</f>
        <v>1507.9</v>
      </c>
      <c r="G205" s="40">
        <v>100</v>
      </c>
      <c r="H205" s="38" t="s">
        <v>0</v>
      </c>
    </row>
    <row r="206" spans="1:8" x14ac:dyDescent="0.25">
      <c r="A206" s="37">
        <v>1611000</v>
      </c>
      <c r="B206" s="37" t="s">
        <v>411</v>
      </c>
      <c r="C206" s="38" t="s">
        <v>0</v>
      </c>
      <c r="D206" s="38" t="s">
        <v>0</v>
      </c>
      <c r="E206" s="38" t="s">
        <v>0</v>
      </c>
      <c r="F206" s="39">
        <f>SUM(F207)</f>
        <v>2043.72</v>
      </c>
      <c r="G206" s="40">
        <v>100</v>
      </c>
      <c r="H206" s="40">
        <v>32.9</v>
      </c>
    </row>
    <row r="207" spans="1:8" x14ac:dyDescent="0.25">
      <c r="A207" s="37">
        <v>1611005</v>
      </c>
      <c r="B207" s="37" t="s">
        <v>412</v>
      </c>
      <c r="C207" s="45" t="s">
        <v>81</v>
      </c>
      <c r="D207" s="41">
        <v>126</v>
      </c>
      <c r="E207" s="42">
        <v>16.22</v>
      </c>
      <c r="F207" s="42">
        <f>ROUND(D207*E207,2)</f>
        <v>2043.72</v>
      </c>
      <c r="G207" s="40">
        <v>100</v>
      </c>
      <c r="H207" s="38" t="s">
        <v>0</v>
      </c>
    </row>
    <row r="208" spans="1:8" x14ac:dyDescent="0.25">
      <c r="A208" s="37">
        <v>1618000</v>
      </c>
      <c r="B208" s="37" t="s">
        <v>413</v>
      </c>
      <c r="C208" s="38" t="s">
        <v>0</v>
      </c>
      <c r="D208" s="38" t="s">
        <v>0</v>
      </c>
      <c r="E208" s="38" t="s">
        <v>0</v>
      </c>
      <c r="F208" s="39">
        <f>SUM(F209:F210)</f>
        <v>2551.04</v>
      </c>
      <c r="G208" s="40">
        <v>100</v>
      </c>
      <c r="H208" s="40">
        <v>41.1</v>
      </c>
    </row>
    <row r="209" spans="1:8" x14ac:dyDescent="0.25">
      <c r="A209" s="37">
        <v>1618073</v>
      </c>
      <c r="B209" s="43" t="s">
        <v>459</v>
      </c>
      <c r="C209" s="45" t="s">
        <v>58</v>
      </c>
      <c r="D209" s="41">
        <v>4</v>
      </c>
      <c r="E209" s="42">
        <v>268.66000000000003</v>
      </c>
      <c r="F209" s="42">
        <f t="shared" ref="F209:F210" si="30">ROUND(D209*E209,2)</f>
        <v>1074.6400000000001</v>
      </c>
      <c r="G209" s="40">
        <v>42.1</v>
      </c>
      <c r="H209" s="44" t="s">
        <v>0</v>
      </c>
    </row>
    <row r="210" spans="1:8" ht="18" x14ac:dyDescent="0.25">
      <c r="A210" s="37">
        <v>1618076</v>
      </c>
      <c r="B210" s="43" t="s">
        <v>460</v>
      </c>
      <c r="C210" s="45" t="s">
        <v>58</v>
      </c>
      <c r="D210" s="41">
        <v>4</v>
      </c>
      <c r="E210" s="42">
        <v>369.1</v>
      </c>
      <c r="F210" s="42">
        <f t="shared" si="30"/>
        <v>1476.4</v>
      </c>
      <c r="G210" s="40">
        <v>57.9</v>
      </c>
      <c r="H210" s="44" t="s">
        <v>0</v>
      </c>
    </row>
    <row r="211" spans="1:8" x14ac:dyDescent="0.25">
      <c r="A211" s="49" t="s">
        <v>0</v>
      </c>
      <c r="B211" s="49" t="s">
        <v>0</v>
      </c>
      <c r="C211" s="49" t="s">
        <v>0</v>
      </c>
      <c r="D211" s="96" t="s">
        <v>414</v>
      </c>
      <c r="E211" s="97" t="s">
        <v>0</v>
      </c>
      <c r="F211" s="97" t="s">
        <v>0</v>
      </c>
      <c r="G211" s="98">
        <f>F13+F35+F44+F50+F55+F65+F74+F115+F145+F151+F164+F182+F188+F201</f>
        <v>528302.73</v>
      </c>
      <c r="H211" s="99"/>
    </row>
    <row r="212" spans="1:8" x14ac:dyDescent="0.25">
      <c r="A212" s="89" t="s">
        <v>469</v>
      </c>
      <c r="B212" s="90"/>
      <c r="C212" s="90"/>
      <c r="D212" s="90"/>
      <c r="E212" s="90"/>
      <c r="F212" s="90"/>
      <c r="G212" s="90"/>
      <c r="H212" s="91"/>
    </row>
    <row r="213" spans="1:8" x14ac:dyDescent="0.25">
      <c r="A213" s="33" t="s">
        <v>0</v>
      </c>
      <c r="B213" s="18" t="s">
        <v>0</v>
      </c>
      <c r="C213" s="18" t="s">
        <v>0</v>
      </c>
      <c r="D213" s="18" t="s">
        <v>0</v>
      </c>
      <c r="E213" s="18" t="s">
        <v>0</v>
      </c>
      <c r="F213" s="18" t="s">
        <v>0</v>
      </c>
      <c r="G213" s="88" t="s">
        <v>54</v>
      </c>
      <c r="H213" s="88"/>
    </row>
    <row r="214" spans="1:8" ht="37.5" x14ac:dyDescent="0.25">
      <c r="A214" s="23" t="s">
        <v>56</v>
      </c>
      <c r="B214" s="54" t="s">
        <v>57</v>
      </c>
      <c r="C214" s="58" t="s">
        <v>58</v>
      </c>
      <c r="D214" s="25" t="s">
        <v>59</v>
      </c>
      <c r="E214" s="25" t="s">
        <v>60</v>
      </c>
      <c r="F214" s="25" t="s">
        <v>61</v>
      </c>
      <c r="G214" s="23" t="s">
        <v>62</v>
      </c>
      <c r="H214" s="23" t="s">
        <v>63</v>
      </c>
    </row>
    <row r="215" spans="1:8" x14ac:dyDescent="0.25">
      <c r="A215" s="26" t="s">
        <v>64</v>
      </c>
      <c r="B215" s="50" t="s">
        <v>65</v>
      </c>
      <c r="C215" s="51" t="s">
        <v>0</v>
      </c>
      <c r="D215" s="27" t="s">
        <v>0</v>
      </c>
      <c r="E215" s="27" t="s">
        <v>0</v>
      </c>
      <c r="F215" s="28">
        <f>F13</f>
        <v>98455.020000000019</v>
      </c>
      <c r="G215" s="27" t="s">
        <v>0</v>
      </c>
      <c r="H215" s="28">
        <v>18.63</v>
      </c>
    </row>
    <row r="216" spans="1:8" x14ac:dyDescent="0.25">
      <c r="A216" s="29" t="s">
        <v>156</v>
      </c>
      <c r="B216" s="52" t="s">
        <v>157</v>
      </c>
      <c r="C216" s="53" t="s">
        <v>0</v>
      </c>
      <c r="D216" s="30" t="s">
        <v>0</v>
      </c>
      <c r="E216" s="30" t="s">
        <v>0</v>
      </c>
      <c r="F216" s="31">
        <f>F35</f>
        <v>95022.89</v>
      </c>
      <c r="G216" s="30" t="s">
        <v>0</v>
      </c>
      <c r="H216" s="31">
        <v>17.98</v>
      </c>
    </row>
    <row r="217" spans="1:8" x14ac:dyDescent="0.25">
      <c r="A217" s="26" t="s">
        <v>192</v>
      </c>
      <c r="B217" s="50" t="s">
        <v>193</v>
      </c>
      <c r="C217" s="51" t="s">
        <v>0</v>
      </c>
      <c r="D217" s="27" t="s">
        <v>0</v>
      </c>
      <c r="E217" s="27" t="s">
        <v>0</v>
      </c>
      <c r="F217" s="28">
        <f>F44</f>
        <v>22100.07</v>
      </c>
      <c r="G217" s="27" t="s">
        <v>0</v>
      </c>
      <c r="H217" s="28">
        <v>4.18</v>
      </c>
    </row>
    <row r="218" spans="1:8" x14ac:dyDescent="0.25">
      <c r="A218" s="29" t="s">
        <v>203</v>
      </c>
      <c r="B218" s="52" t="s">
        <v>204</v>
      </c>
      <c r="C218" s="53" t="s">
        <v>0</v>
      </c>
      <c r="D218" s="30" t="s">
        <v>0</v>
      </c>
      <c r="E218" s="30" t="s">
        <v>0</v>
      </c>
      <c r="F218" s="31">
        <f>F50</f>
        <v>11065.32</v>
      </c>
      <c r="G218" s="30" t="s">
        <v>0</v>
      </c>
      <c r="H218" s="31">
        <v>2.09</v>
      </c>
    </row>
    <row r="219" spans="1:8" x14ac:dyDescent="0.25">
      <c r="A219" s="26" t="s">
        <v>213</v>
      </c>
      <c r="B219" s="50" t="s">
        <v>214</v>
      </c>
      <c r="C219" s="51" t="s">
        <v>0</v>
      </c>
      <c r="D219" s="27" t="s">
        <v>0</v>
      </c>
      <c r="E219" s="27" t="s">
        <v>0</v>
      </c>
      <c r="F219" s="28">
        <f>F55</f>
        <v>40943.24</v>
      </c>
      <c r="G219" s="27" t="s">
        <v>0</v>
      </c>
      <c r="H219" s="28">
        <v>7.74</v>
      </c>
    </row>
    <row r="220" spans="1:8" x14ac:dyDescent="0.25">
      <c r="A220" s="29" t="s">
        <v>231</v>
      </c>
      <c r="B220" s="52" t="s">
        <v>232</v>
      </c>
      <c r="C220" s="53" t="s">
        <v>0</v>
      </c>
      <c r="D220" s="30" t="s">
        <v>0</v>
      </c>
      <c r="E220" s="30" t="s">
        <v>0</v>
      </c>
      <c r="F220" s="31">
        <f>F65</f>
        <v>33348.950000000004</v>
      </c>
      <c r="G220" s="30" t="s">
        <v>0</v>
      </c>
      <c r="H220" s="31">
        <v>6.31</v>
      </c>
    </row>
    <row r="221" spans="1:8" x14ac:dyDescent="0.25">
      <c r="A221" s="26" t="s">
        <v>245</v>
      </c>
      <c r="B221" s="50" t="s">
        <v>246</v>
      </c>
      <c r="C221" s="51" t="s">
        <v>0</v>
      </c>
      <c r="D221" s="27" t="s">
        <v>0</v>
      </c>
      <c r="E221" s="27" t="s">
        <v>0</v>
      </c>
      <c r="F221" s="28">
        <f>F74</f>
        <v>70931.39</v>
      </c>
      <c r="G221" s="27" t="s">
        <v>0</v>
      </c>
      <c r="H221" s="28">
        <v>13.42</v>
      </c>
    </row>
    <row r="222" spans="1:8" x14ac:dyDescent="0.25">
      <c r="A222" s="29" t="s">
        <v>317</v>
      </c>
      <c r="B222" s="52" t="s">
        <v>318</v>
      </c>
      <c r="C222" s="53" t="s">
        <v>0</v>
      </c>
      <c r="D222" s="30" t="s">
        <v>0</v>
      </c>
      <c r="E222" s="30" t="s">
        <v>0</v>
      </c>
      <c r="F222" s="31">
        <f>F115</f>
        <v>24433.360000000004</v>
      </c>
      <c r="G222" s="30" t="s">
        <v>0</v>
      </c>
      <c r="H222" s="31">
        <v>4.62</v>
      </c>
    </row>
    <row r="223" spans="1:8" x14ac:dyDescent="0.25">
      <c r="A223" s="26">
        <v>1100000</v>
      </c>
      <c r="B223" s="50" t="s">
        <v>365</v>
      </c>
      <c r="C223" s="51" t="s">
        <v>0</v>
      </c>
      <c r="D223" s="27" t="s">
        <v>0</v>
      </c>
      <c r="E223" s="27" t="s">
        <v>0</v>
      </c>
      <c r="F223" s="28">
        <f>F145</f>
        <v>6333.02</v>
      </c>
      <c r="G223" s="27" t="s">
        <v>0</v>
      </c>
      <c r="H223" s="28">
        <v>1.19</v>
      </c>
    </row>
    <row r="224" spans="1:8" x14ac:dyDescent="0.25">
      <c r="A224" s="29">
        <v>1200000</v>
      </c>
      <c r="B224" s="52" t="s">
        <v>369</v>
      </c>
      <c r="C224" s="53" t="s">
        <v>0</v>
      </c>
      <c r="D224" s="30" t="s">
        <v>0</v>
      </c>
      <c r="E224" s="30" t="s">
        <v>0</v>
      </c>
      <c r="F224" s="31">
        <f>F151</f>
        <v>38554.859999999993</v>
      </c>
      <c r="G224" s="30" t="s">
        <v>0</v>
      </c>
      <c r="H224" s="31">
        <v>7.29</v>
      </c>
    </row>
    <row r="225" spans="1:8" x14ac:dyDescent="0.25">
      <c r="A225" s="26">
        <v>1300000</v>
      </c>
      <c r="B225" s="50" t="s">
        <v>377</v>
      </c>
      <c r="C225" s="51" t="s">
        <v>0</v>
      </c>
      <c r="D225" s="27" t="s">
        <v>0</v>
      </c>
      <c r="E225" s="27" t="s">
        <v>0</v>
      </c>
      <c r="F225" s="28">
        <f>F164</f>
        <v>51042.540000000008</v>
      </c>
      <c r="G225" s="27" t="s">
        <v>0</v>
      </c>
      <c r="H225" s="28">
        <v>9.66</v>
      </c>
    </row>
    <row r="226" spans="1:8" x14ac:dyDescent="0.25">
      <c r="A226" s="29">
        <v>1400000</v>
      </c>
      <c r="B226" s="52" t="s">
        <v>391</v>
      </c>
      <c r="C226" s="30" t="s">
        <v>0</v>
      </c>
      <c r="D226" s="30" t="s">
        <v>0</v>
      </c>
      <c r="E226" s="30" t="s">
        <v>0</v>
      </c>
      <c r="F226" s="31">
        <f>F182</f>
        <v>9424.94</v>
      </c>
      <c r="G226" s="30" t="s">
        <v>0</v>
      </c>
      <c r="H226" s="31">
        <v>1.78</v>
      </c>
    </row>
    <row r="227" spans="1:8" x14ac:dyDescent="0.25">
      <c r="A227" s="26">
        <v>1500000</v>
      </c>
      <c r="B227" s="50" t="s">
        <v>395</v>
      </c>
      <c r="C227" s="27" t="s">
        <v>0</v>
      </c>
      <c r="D227" s="27" t="s">
        <v>0</v>
      </c>
      <c r="E227" s="27" t="s">
        <v>0</v>
      </c>
      <c r="F227" s="28">
        <f>F188</f>
        <v>20441.73</v>
      </c>
      <c r="G227" s="27" t="s">
        <v>0</v>
      </c>
      <c r="H227" s="28">
        <v>3.86</v>
      </c>
    </row>
    <row r="228" spans="1:8" x14ac:dyDescent="0.25">
      <c r="A228" s="29">
        <v>1600000</v>
      </c>
      <c r="B228" s="52" t="s">
        <v>406</v>
      </c>
      <c r="C228" s="53" t="s">
        <v>0</v>
      </c>
      <c r="D228" s="30" t="s">
        <v>0</v>
      </c>
      <c r="E228" s="30" t="s">
        <v>0</v>
      </c>
      <c r="F228" s="31">
        <f>F201</f>
        <v>6205.4</v>
      </c>
      <c r="G228" s="30" t="s">
        <v>0</v>
      </c>
      <c r="H228" s="31">
        <v>1.17</v>
      </c>
    </row>
    <row r="229" spans="1:8" x14ac:dyDescent="0.25">
      <c r="A229" s="32" t="s">
        <v>0</v>
      </c>
      <c r="B229" s="32" t="s">
        <v>0</v>
      </c>
      <c r="C229" s="32" t="s">
        <v>0</v>
      </c>
      <c r="D229" s="32" t="s">
        <v>0</v>
      </c>
      <c r="E229" s="85" t="s">
        <v>414</v>
      </c>
      <c r="F229" s="86"/>
      <c r="G229" s="87">
        <f>SUM(F215:F228)</f>
        <v>528302.73</v>
      </c>
      <c r="H229" s="86"/>
    </row>
    <row r="230" spans="1:8" ht="28.15" customHeight="1" x14ac:dyDescent="0.25">
      <c r="A230" s="61"/>
      <c r="B230" s="55" t="s">
        <v>473</v>
      </c>
      <c r="C230" s="83" t="s">
        <v>415</v>
      </c>
      <c r="D230" s="84"/>
      <c r="E230" s="55" t="s">
        <v>416</v>
      </c>
      <c r="F230" s="80" t="s">
        <v>475</v>
      </c>
      <c r="G230" s="81"/>
      <c r="H230" s="82"/>
    </row>
    <row r="231" spans="1:8" ht="19.5" x14ac:dyDescent="0.25">
      <c r="A231" s="61"/>
      <c r="B231" s="62"/>
      <c r="C231" s="72" t="s">
        <v>417</v>
      </c>
      <c r="D231" s="73"/>
      <c r="E231" s="55" t="s">
        <v>418</v>
      </c>
      <c r="F231" s="74" t="s">
        <v>476</v>
      </c>
      <c r="G231" s="75"/>
      <c r="H231" s="76"/>
    </row>
    <row r="234" spans="1:8" x14ac:dyDescent="0.25">
      <c r="F234" t="s">
        <v>474</v>
      </c>
    </row>
  </sheetData>
  <mergeCells count="20">
    <mergeCell ref="C231:D231"/>
    <mergeCell ref="F231:H231"/>
    <mergeCell ref="C5:H5"/>
    <mergeCell ref="E9:F9"/>
    <mergeCell ref="C9:D9"/>
    <mergeCell ref="F230:H230"/>
    <mergeCell ref="C230:D230"/>
    <mergeCell ref="E229:F229"/>
    <mergeCell ref="G229:H229"/>
    <mergeCell ref="G213:H213"/>
    <mergeCell ref="A212:H212"/>
    <mergeCell ref="A10:B10"/>
    <mergeCell ref="G11:H11"/>
    <mergeCell ref="D211:F211"/>
    <mergeCell ref="G211:H211"/>
    <mergeCell ref="B3:F3"/>
    <mergeCell ref="C6:D6"/>
    <mergeCell ref="F6:H6"/>
    <mergeCell ref="F8:H8"/>
    <mergeCell ref="A9:B9"/>
  </mergeCells>
  <pageMargins left="0.39370078740157483" right="0.39370078740157483" top="0.78740157480314965" bottom="0.78740157480314965" header="0.51181102362204722" footer="0.51181102362204722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Danielle Z. Leao Silva</cp:lastModifiedBy>
  <cp:lastPrinted>2024-04-29T18:12:51Z</cp:lastPrinted>
  <dcterms:created xsi:type="dcterms:W3CDTF">2024-03-19T13:19:17Z</dcterms:created>
  <dcterms:modified xsi:type="dcterms:W3CDTF">2024-05-27T14:21:40Z</dcterms:modified>
</cp:coreProperties>
</file>