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lanejamento\ARQ PLAN\"/>
    </mc:Choice>
  </mc:AlternateContent>
  <xr:revisionPtr revIDLastSave="0" documentId="8_{DBBCF656-F9AF-4FEF-8B8E-2FC92D0EBE04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BDI OS" sheetId="1" r:id="rId1"/>
    <sheet name="BDI ME" sheetId="2" r:id="rId2"/>
  </sheets>
  <definedNames>
    <definedName name="_xlnm._FilterDatabase" localSheetId="0" hidden="1">'BDI OS'!$B$4:$G$4</definedName>
    <definedName name="_xlnm.Print_Area" localSheetId="0">'BDI OS'!$A$1:$J$32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7" i="2" l="1"/>
  <c r="H16" i="2"/>
  <c r="H18" i="1"/>
  <c r="H17" i="1"/>
  <c r="H20" i="1" l="1"/>
  <c r="B2" i="2" l="1"/>
  <c r="D30" i="2"/>
  <c r="D28" i="2"/>
  <c r="G19" i="2" l="1"/>
  <c r="G18" i="2"/>
  <c r="H15" i="2"/>
  <c r="H14" i="2"/>
  <c r="H13" i="2"/>
  <c r="H12" i="2"/>
  <c r="H11" i="2"/>
  <c r="G20" i="1"/>
  <c r="H16" i="1"/>
  <c r="H15" i="1"/>
  <c r="H14" i="1"/>
  <c r="H13" i="1"/>
  <c r="H12" i="1"/>
  <c r="G20" i="2" l="1"/>
  <c r="H21" i="2" s="1"/>
  <c r="G21" i="2"/>
  <c r="H20" i="2" l="1"/>
  <c r="G19" i="1" l="1"/>
  <c r="G22" i="1" l="1"/>
  <c r="G21" i="1"/>
  <c r="H22" i="1" s="1"/>
  <c r="H21" i="1" l="1"/>
</calcChain>
</file>

<file path=xl/sharedStrings.xml><?xml version="1.0" encoding="utf-8"?>
<sst xmlns="http://schemas.openxmlformats.org/spreadsheetml/2006/main" count="76" uniqueCount="45">
  <si>
    <t>Tipo de Obra (conforme Acórdão 2622/2013 - TCU):</t>
  </si>
  <si>
    <t xml:space="preserve"> - Construção de Redes de Abastecimento de Água, Coleta de Esgoto e Construções Correlatas</t>
  </si>
  <si>
    <t>ATENDE AOS</t>
  </si>
  <si>
    <t>LIMITES RECOMENDADOS</t>
  </si>
  <si>
    <t>ITENS</t>
  </si>
  <si>
    <t>SIGLAS</t>
  </si>
  <si>
    <t>VALORES</t>
  </si>
  <si>
    <t>LIMITES?</t>
  </si>
  <si>
    <t>INFERIOR</t>
  </si>
  <si>
    <t>SUPERIOR</t>
  </si>
  <si>
    <t>TAXA DE RATEIO DA ADMINISTRAÇÃO CENTRAL</t>
  </si>
  <si>
    <t>AC</t>
  </si>
  <si>
    <t>TAXA DE SEGURO E GARANTIA 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</si>
  <si>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</si>
  <si>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</si>
  <si>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</si>
  <si>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</si>
  <si>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</si>
  <si>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</si>
  <si>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</si>
  <si>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</si>
  <si>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</si>
  <si>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</si>
  <si>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</si>
  <si>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</si>
  <si>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</si>
  <si>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</si>
  <si>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BDI conforme Acórdão 2622/2013 - TCU</t>
  </si>
  <si>
    <t>BDI RESULTANTE</t>
  </si>
  <si>
    <t>FÓRMULA UTILIZADA:</t>
  </si>
  <si>
    <r>
      <t xml:space="preserve">do valor deste tipo de obra e, sobre esta base, incide ISS com </t>
    </r>
    <r>
      <rPr>
        <b/>
        <sz val="10"/>
        <rFont val="Calibri"/>
        <family val="2"/>
      </rPr>
      <t>alíquota</t>
    </r>
    <r>
      <rPr>
        <sz val="10"/>
        <rFont val="Calibri"/>
        <family val="2"/>
      </rPr>
      <t xml:space="preserve"> de</t>
    </r>
  </si>
  <si>
    <t xml:space="preserve"> - Fornecimento de Materiais e Equipamentos</t>
  </si>
  <si>
    <r>
      <t xml:space="preserve">Conforme legislação tributária municipal, a </t>
    </r>
    <r>
      <rPr>
        <b/>
        <sz val="10"/>
        <rFont val="Calibri"/>
        <family val="2"/>
      </rPr>
      <t>base de cálculo</t>
    </r>
    <r>
      <rPr>
        <sz val="10"/>
        <rFont val="Calibri"/>
        <family val="2"/>
      </rPr>
      <t xml:space="preserve"> do ISS corresponde a</t>
    </r>
  </si>
  <si>
    <t>PLANILHA DE DETALHAMENTO DE BDI - Obras e Serviços</t>
  </si>
  <si>
    <t>Regime previdenciário de obra:</t>
  </si>
  <si>
    <t>SELECIONAR REGIME</t>
  </si>
  <si>
    <t>Instruções de preenchimento:</t>
  </si>
  <si>
    <t>PLANILHA DE DETALHAMENTO DE BDI - Materiais e Equipamentos</t>
  </si>
  <si>
    <t>local e data</t>
  </si>
  <si>
    <t>carimbo e assinatura</t>
  </si>
  <si>
    <t>1) Selecionar o regime previdenciário da obra na célula roxa:  DESONERADO OU NÃO DESONERADO</t>
  </si>
  <si>
    <t>4) Imprimir as duas abas da planilha (BDI OS e BDI ME) e assinar</t>
  </si>
  <si>
    <r>
      <t xml:space="preserve">2) Preencher as células em amarelo com: proponente, local, data e carimbo </t>
    </r>
    <r>
      <rPr>
        <b/>
        <u/>
        <sz val="11"/>
        <color rgb="FFFF0000"/>
        <rFont val="Calibri"/>
        <family val="2"/>
        <scheme val="minor"/>
      </rPr>
      <t>na aba BDI OS</t>
    </r>
  </si>
  <si>
    <r>
      <t xml:space="preserve">3) Preencher nas células amarelas os valores individuais dos itens para cálculo do BDI, obedecendo os limites individuais e total, </t>
    </r>
    <r>
      <rPr>
        <b/>
        <u/>
        <sz val="11"/>
        <color rgb="FFFF0000"/>
        <rFont val="Calibri"/>
        <family val="2"/>
        <scheme val="minor"/>
      </rPr>
      <t>nas duas abas da planilha (BDI OS e BDI ME).</t>
    </r>
  </si>
  <si>
    <t xml:space="preserve">Proponente: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</si>
</sst>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i/>
      <sz val="10"/>
      <color indexed="8"/>
      <name val="Calibri"/>
      <family val="2"/>
    </font>
    <font>
      <sz val="8"/>
      <color indexed="10"/>
      <name val="Calibri"/>
      <family val="2"/>
    </font>
    <font>
      <sz val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10" fontId="2" fillId="0" borderId="11" xfId="1" applyNumberFormat="1" applyFont="1" applyFill="1" applyBorder="1" applyProtection="1"/>
    <xf numFmtId="10" fontId="2" fillId="0" borderId="15" xfId="1" applyNumberFormat="1" applyFont="1" applyFill="1" applyBorder="1" applyAlignment="1" applyProtection="1">
      <alignment horizontal="right"/>
    </xf>
    <xf numFmtId="0" fontId="9" fillId="0" borderId="0" xfId="0" applyFont="1" applyFill="1" applyAlignment="1" applyProtection="1">
      <alignment horizontal="right" vertical="center" wrapText="1"/>
    </xf>
    <xf numFmtId="0" fontId="11" fillId="0" borderId="0" xfId="0" applyFont="1" applyFill="1" applyAlignment="1" applyProtection="1">
      <alignment horizontal="right" vertical="center" wrapText="1"/>
    </xf>
    <xf numFmtId="10" fontId="9" fillId="0" borderId="0" xfId="0" applyNumberFormat="1" applyFont="1" applyFill="1" applyAlignment="1" applyProtection="1">
      <alignment horizontal="left" vertical="center" wrapText="1"/>
    </xf>
    <xf numFmtId="0" fontId="8" fillId="0" borderId="0" xfId="0" applyFont="1" applyFill="1" applyAlignment="1" applyProtection="1">
      <alignment vertic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10" fontId="9" fillId="3" borderId="6" xfId="1" applyNumberFormat="1" applyFont="1" applyFill="1" applyBorder="1" applyProtection="1">
      <protection locked="0"/>
    </xf>
    <xf numFmtId="10" fontId="9" fillId="3" borderId="11" xfId="1" applyNumberFormat="1" applyFont="1" applyFill="1" applyBorder="1" applyProtection="1">
      <protection locked="0"/>
    </xf>
    <xf numFmtId="10" fontId="9" fillId="3" borderId="15" xfId="1" applyNumberFormat="1" applyFont="1" applyFill="1" applyBorder="1" applyProtection="1">
      <protection locked="0"/>
    </xf>
    <xf numFmtId="10" fontId="9" fillId="5" borderId="15" xfId="1" applyNumberFormat="1" applyFont="1" applyFill="1" applyBorder="1" applyProtection="1">
      <protection locked="0"/>
    </xf>
    <xf numFmtId="0" fontId="2" fillId="0" borderId="0" xfId="0" applyFont="1" applyAlignment="1" applyProtection="1">
      <alignment horizontal="left" vertical="top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Fill="1" applyAlignment="1" applyProtection="1">
      <alignment horizontal="left" vertical="top"/>
    </xf>
    <xf numFmtId="0" fontId="2" fillId="0" borderId="0" xfId="0" applyFo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Fill="1" applyBorder="1" applyAlignment="1" applyProtection="1">
      <alignment horizontal="centerContinuous"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/>
    </xf>
    <xf numFmtId="0" fontId="2" fillId="0" borderId="4" xfId="0" applyFont="1" applyBorder="1" applyProtection="1"/>
    <xf numFmtId="0" fontId="2" fillId="0" borderId="5" xfId="0" applyFont="1" applyBorder="1" applyProtection="1"/>
    <xf numFmtId="0" fontId="2" fillId="0" borderId="6" xfId="0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0" fontId="7" fillId="4" borderId="7" xfId="0" applyNumberFormat="1" applyFont="1" applyFill="1" applyBorder="1" applyAlignment="1" applyProtection="1">
      <alignment horizontal="center" vertical="center"/>
    </xf>
    <xf numFmtId="10" fontId="7" fillId="4" borderId="8" xfId="0" applyNumberFormat="1" applyFont="1" applyFill="1" applyBorder="1" applyAlignment="1" applyProtection="1">
      <alignment horizontal="center" vertical="center"/>
    </xf>
    <xf numFmtId="0" fontId="2" fillId="0" borderId="9" xfId="0" applyFont="1" applyBorder="1" applyProtection="1"/>
    <xf numFmtId="0" fontId="2" fillId="0" borderId="10" xfId="0" applyFont="1" applyBorder="1" applyProtection="1"/>
    <xf numFmtId="0" fontId="2" fillId="0" borderId="11" xfId="0" applyFont="1" applyFill="1" applyBorder="1" applyAlignment="1" applyProtection="1">
      <alignment horizontal="center"/>
    </xf>
    <xf numFmtId="10" fontId="7" fillId="4" borderId="6" xfId="0" applyNumberFormat="1" applyFont="1" applyFill="1" applyBorder="1" applyAlignment="1" applyProtection="1">
      <alignment horizontal="center" vertical="center"/>
    </xf>
    <xf numFmtId="10" fontId="7" fillId="4" borderId="12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Protection="1"/>
    <xf numFmtId="0" fontId="2" fillId="0" borderId="14" xfId="0" applyFont="1" applyBorder="1" applyProtection="1"/>
    <xf numFmtId="10" fontId="7" fillId="4" borderId="16" xfId="0" applyNumberFormat="1" applyFont="1" applyFill="1" applyBorder="1" applyAlignment="1" applyProtection="1">
      <alignment horizontal="center" vertical="center"/>
    </xf>
    <xf numFmtId="10" fontId="7" fillId="4" borderId="17" xfId="0" applyNumberFormat="1" applyFont="1" applyFill="1" applyBorder="1" applyAlignment="1" applyProtection="1">
      <alignment horizontal="center" vertical="center"/>
    </xf>
    <xf numFmtId="0" fontId="2" fillId="0" borderId="18" xfId="0" applyFont="1" applyBorder="1" applyProtection="1"/>
    <xf numFmtId="0" fontId="2" fillId="0" borderId="19" xfId="0" applyFont="1" applyBorder="1" applyProtection="1"/>
    <xf numFmtId="0" fontId="2" fillId="0" borderId="20" xfId="0" applyFont="1" applyFill="1" applyBorder="1" applyAlignment="1" applyProtection="1">
      <alignment horizontal="center"/>
    </xf>
    <xf numFmtId="0" fontId="2" fillId="0" borderId="23" xfId="0" applyFont="1" applyBorder="1" applyProtection="1"/>
    <xf numFmtId="0" fontId="2" fillId="0" borderId="25" xfId="0" applyFont="1" applyBorder="1" applyProtection="1"/>
    <xf numFmtId="0" fontId="2" fillId="0" borderId="0" xfId="0" applyFont="1" applyBorder="1" applyProtection="1"/>
    <xf numFmtId="0" fontId="2" fillId="0" borderId="26" xfId="0" applyFont="1" applyBorder="1" applyProtection="1"/>
    <xf numFmtId="0" fontId="2" fillId="0" borderId="1" xfId="0" applyFont="1" applyBorder="1" applyProtection="1"/>
    <xf numFmtId="0" fontId="2" fillId="0" borderId="2" xfId="0" applyFont="1" applyBorder="1" applyProtection="1"/>
    <xf numFmtId="0" fontId="2" fillId="0" borderId="28" xfId="0" applyFont="1" applyBorder="1" applyProtection="1"/>
    <xf numFmtId="10" fontId="2" fillId="0" borderId="3" xfId="1" applyNumberFormat="1" applyFont="1" applyFill="1" applyBorder="1" applyProtection="1"/>
    <xf numFmtId="10" fontId="7" fillId="4" borderId="3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10" fontId="3" fillId="0" borderId="3" xfId="1" applyNumberFormat="1" applyFont="1" applyFill="1" applyBorder="1" applyProtection="1"/>
    <xf numFmtId="10" fontId="7" fillId="0" borderId="0" xfId="0" applyNumberFormat="1" applyFont="1" applyFill="1" applyBorder="1" applyAlignment="1" applyProtection="1">
      <alignment horizontal="centerContinuous" vertical="center"/>
    </xf>
    <xf numFmtId="0" fontId="8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/>
    </xf>
    <xf numFmtId="0" fontId="0" fillId="0" borderId="0" xfId="0" applyFill="1" applyBorder="1" applyAlignment="1" applyProtection="1">
      <alignment horizontal="right" vertical="center"/>
    </xf>
    <xf numFmtId="10" fontId="7" fillId="6" borderId="7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0" fillId="2" borderId="0" xfId="0" applyFill="1" applyBorder="1" applyAlignment="1" applyProtection="1">
      <alignment vertical="center"/>
      <protection locked="0"/>
    </xf>
    <xf numFmtId="0" fontId="12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left" vertical="center" wrapText="1"/>
    </xf>
    <xf numFmtId="0" fontId="11" fillId="5" borderId="0" xfId="0" applyFont="1" applyFill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left" vertical="center"/>
      <protection locked="0"/>
    </xf>
    <xf numFmtId="0" fontId="2" fillId="6" borderId="0" xfId="0" applyFont="1" applyFill="1" applyAlignment="1" applyProtection="1">
      <alignment horizontal="left" vertical="top"/>
    </xf>
    <xf numFmtId="0" fontId="7" fillId="0" borderId="21" xfId="0" applyFont="1" applyFill="1" applyBorder="1" applyAlignment="1" applyProtection="1">
      <alignment horizontal="center" vertical="center"/>
    </xf>
    <xf numFmtId="0" fontId="7" fillId="0" borderId="22" xfId="0" applyFont="1" applyFill="1" applyBorder="1" applyAlignment="1" applyProtection="1">
      <alignment horizontal="center" vertical="center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/>
    </xf>
    <xf numFmtId="0" fontId="9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vertical="center" wrapText="1"/>
    </xf>
  </cellXfs>
  <cellStyles count="2">
    <cellStyle name="Normal" xfId="0" builtinId="0"/>
    <cellStyle name="Porcentagem" xfId="1" builtinId="5"/>
  </cellStyles>
  <dxfs count="16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CC"/>
      <color rgb="FFFFFFCC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314323</xdr:colOff>
      <xdr:row>22</xdr:row>
      <xdr:rowOff>114300</xdr:rowOff>
    </xdr:from>
    <xdr:to>
      <xdr:col>5</xdr:col>
      <xdr:colOff>342899</xdr:colOff>
      <xdr:row>24</xdr:row>
      <xdr:rowOff>104775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D9B2B8C-4DE7-4A3D-A618-8BC0F4013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48" y="3733800"/>
          <a:ext cx="2762251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314323</xdr:colOff>
      <xdr:row>21</xdr:row>
      <xdr:rowOff>114300</xdr:rowOff>
    </xdr:from>
    <xdr:to>
      <xdr:col>5</xdr:col>
      <xdr:colOff>342899</xdr:colOff>
      <xdr:row>23</xdr:row>
      <xdr:rowOff>104775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46B621B-EFA5-423B-B36A-CAB724C70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3" y="4314825"/>
          <a:ext cx="271462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37"/>
  <sheetViews>
    <sheetView tabSelected="1" zoomScaleNormal="100" zoomScaleSheetLayoutView="100" workbookViewId="0">
      <selection activeCell="J21" sqref="J21"/>
    </sheetView>
  </sheetViews>
  <sheetFormatPr defaultRowHeight="15" x14ac:dyDescent="0.25"/>
  <cols>
    <col min="1" max="1" width="8.42578125" style="17" customWidth="1"/>
    <col min="2" max="2" width="17.140625" style="17" customWidth="1"/>
    <col min="3" max="3" width="12.85546875" style="17" customWidth="1"/>
    <col min="4" max="4" width="19.5703125" style="17" customWidth="1"/>
    <col min="5" max="5" width="8" style="17" customWidth="1"/>
    <col min="6" max="6" width="7.28515625" style="17" customWidth="1"/>
    <col min="7" max="7" width="11.42578125" style="17" customWidth="1"/>
    <col min="8" max="8" width="18.140625" style="17" customWidth="1"/>
    <col min="9" max="10" width="10.7109375" style="17" customWidth="1"/>
    <col min="11" max="11" width="4.28515625" style="17" customWidth="1"/>
    <col min="12" max="16384" width="9.140625" style="17"/>
  </cols>
  <sheetData>
    <row r="2" spans="2:10" ht="30" customHeight="1" x14ac:dyDescent="0.25">
      <c r="B2" s="70" t="s">
        <v>44</v>
      </c>
      <c r="C2" s="70"/>
      <c r="D2" s="70"/>
      <c r="E2" s="70"/>
      <c r="F2" s="70"/>
      <c r="G2" s="70"/>
      <c r="H2" s="70"/>
      <c r="I2" s="70"/>
      <c r="J2" s="70"/>
    </row>
    <row r="4" spans="2:10" x14ac:dyDescent="0.25">
      <c r="B4" s="13" t="s">
        <v>0</v>
      </c>
      <c r="C4" s="14"/>
      <c r="D4" s="14"/>
      <c r="E4" s="7"/>
      <c r="F4" s="7"/>
      <c r="G4" s="14"/>
      <c r="H4" s="15"/>
      <c r="I4" s="16"/>
      <c r="J4" s="16"/>
    </row>
    <row r="5" spans="2:10" x14ac:dyDescent="0.25">
      <c r="B5" s="71" t="s">
        <v>1</v>
      </c>
      <c r="C5" s="71"/>
      <c r="D5" s="71"/>
      <c r="E5" s="71"/>
      <c r="F5" s="71"/>
      <c r="G5" s="71"/>
      <c r="H5" s="15"/>
      <c r="I5" s="16"/>
      <c r="J5" s="16"/>
    </row>
    <row r="6" spans="2:10" x14ac:dyDescent="0.25">
      <c r="B6" s="61"/>
      <c r="C6" s="61"/>
      <c r="D6" s="61"/>
      <c r="E6" s="16"/>
      <c r="F6" s="16"/>
      <c r="G6" s="16"/>
      <c r="H6" s="15"/>
      <c r="I6" s="16"/>
      <c r="J6" s="16"/>
    </row>
    <row r="7" spans="2:10" x14ac:dyDescent="0.25">
      <c r="B7" s="61"/>
      <c r="C7" s="62" t="s">
        <v>34</v>
      </c>
      <c r="D7" s="65" t="s">
        <v>35</v>
      </c>
      <c r="E7" s="16"/>
      <c r="F7" s="16"/>
      <c r="G7" s="16"/>
      <c r="H7" s="15"/>
      <c r="I7" s="16"/>
      <c r="J7" s="16"/>
    </row>
    <row r="8" spans="2:10" x14ac:dyDescent="0.25">
      <c r="B8" s="61"/>
      <c r="C8" s="61"/>
      <c r="D8" s="61"/>
      <c r="E8" s="16"/>
      <c r="F8" s="16"/>
      <c r="G8" s="16"/>
      <c r="H8" s="15"/>
      <c r="I8" s="16"/>
      <c r="J8" s="16"/>
    </row>
    <row r="9" spans="2:10" x14ac:dyDescent="0.25">
      <c r="B9" s="80" t="s">
        <v>33</v>
      </c>
      <c r="C9" s="80"/>
      <c r="D9" s="80"/>
      <c r="E9" s="80"/>
      <c r="F9" s="80"/>
      <c r="G9" s="80"/>
      <c r="H9" s="15"/>
      <c r="I9" s="16"/>
      <c r="J9" s="16"/>
    </row>
    <row r="10" spans="2:10" x14ac:dyDescent="0.25">
      <c r="B10" s="19"/>
      <c r="C10" s="19"/>
      <c r="D10" s="19"/>
      <c r="E10" s="19"/>
      <c r="F10" s="19"/>
      <c r="G10" s="19"/>
      <c r="H10" s="20" t="s">
        <v>2</v>
      </c>
      <c r="I10" s="21" t="s">
        <v>3</v>
      </c>
      <c r="J10" s="21"/>
    </row>
    <row r="11" spans="2:10" x14ac:dyDescent="0.25">
      <c r="B11" s="22" t="s">
        <v>4</v>
      </c>
      <c r="C11" s="23"/>
      <c r="D11" s="23"/>
      <c r="E11" s="23"/>
      <c r="F11" s="24" t="s">
        <v>5</v>
      </c>
      <c r="G11" s="24" t="s">
        <v>6</v>
      </c>
      <c r="H11" s="20" t="s">
        <v>7</v>
      </c>
      <c r="I11" s="25" t="s">
        <v>8</v>
      </c>
      <c r="J11" s="25" t="s">
        <v>9</v>
      </c>
    </row>
    <row r="12" spans="2:10" x14ac:dyDescent="0.25">
      <c r="B12" s="26" t="s">
        <v>10</v>
      </c>
      <c r="C12" s="27"/>
      <c r="D12" s="27"/>
      <c r="E12" s="27"/>
      <c r="F12" s="28" t="s">
        <v>11</v>
      </c>
      <c r="G12" s="9"/>
      <c r="H12" s="29" t="str">
        <f>IF(OR(G12&lt;I12,G12&gt;J12),"NÃO - CORRIGIR","SIM")</f>
        <v>NÃO - CORRIGIR</v>
      </c>
      <c r="I12" s="63">
        <v>3.4299999999999997E-2</v>
      </c>
      <c r="J12" s="31">
        <v>6.7100000000000007E-2</v>
      </c>
    </row>
    <row r="13" spans="2:10" x14ac:dyDescent="0.25">
      <c r="B13" s="32" t="s">
        <v>12</v>
      </c>
      <c r="C13" s="33"/>
      <c r="D13" s="33"/>
      <c r="E13" s="33"/>
      <c r="F13" s="34" t="s">
        <v>13</v>
      </c>
      <c r="G13" s="10"/>
      <c r="H13" s="29" t="str">
        <f>IF(OR(G13&lt;I13,G13&gt;J13),"NÃO - CORRIGIR","SIM")</f>
        <v>NÃO - CORRIGIR</v>
      </c>
      <c r="I13" s="35">
        <v>2.8E-3</v>
      </c>
      <c r="J13" s="36">
        <v>7.4999999999999997E-3</v>
      </c>
    </row>
    <row r="14" spans="2:10" x14ac:dyDescent="0.25">
      <c r="B14" s="32" t="s">
        <v>14</v>
      </c>
      <c r="C14" s="33"/>
      <c r="D14" s="33"/>
      <c r="E14" s="33"/>
      <c r="F14" s="34" t="s">
        <v>15</v>
      </c>
      <c r="G14" s="10"/>
      <c r="H14" s="29" t="str">
        <f>IF(OR(G14&lt;I14,G14&gt;J14),"NÃO - CORRIGIR","SIM")</f>
        <v>NÃO - CORRIGIR</v>
      </c>
      <c r="I14" s="35">
        <v>0.01</v>
      </c>
      <c r="J14" s="36">
        <v>1.7399999999999999E-2</v>
      </c>
    </row>
    <row r="15" spans="2:10" x14ac:dyDescent="0.25">
      <c r="B15" s="32" t="s">
        <v>16</v>
      </c>
      <c r="C15" s="33"/>
      <c r="D15" s="33"/>
      <c r="E15" s="33"/>
      <c r="F15" s="34" t="s">
        <v>17</v>
      </c>
      <c r="G15" s="10"/>
      <c r="H15" s="29" t="str">
        <f>IF(OR(G15&lt;I15,G15&gt;J15),"NÃO - CORRIGIR","SIM")</f>
        <v>NÃO - CORRIGIR</v>
      </c>
      <c r="I15" s="35">
        <v>9.4000000000000004E-3</v>
      </c>
      <c r="J15" s="36">
        <v>1.17E-2</v>
      </c>
    </row>
    <row r="16" spans="2:10" x14ac:dyDescent="0.25">
      <c r="B16" s="37" t="s">
        <v>18</v>
      </c>
      <c r="C16" s="38"/>
      <c r="D16" s="38"/>
      <c r="E16" s="38"/>
      <c r="F16" s="34" t="s">
        <v>19</v>
      </c>
      <c r="G16" s="11"/>
      <c r="H16" s="29" t="str">
        <f>IF(OR(G16&lt;I16,G16&gt;J16),"NÃO - CORRIGIR","SIM")</f>
        <v>NÃO - CORRIGIR</v>
      </c>
      <c r="I16" s="39">
        <v>6.7400000000000002E-2</v>
      </c>
      <c r="J16" s="40">
        <v>9.4E-2</v>
      </c>
    </row>
    <row r="17" spans="2:10" x14ac:dyDescent="0.25">
      <c r="B17" s="37" t="s">
        <v>20</v>
      </c>
      <c r="C17" s="41" t="s">
        <v>21</v>
      </c>
      <c r="D17" s="33"/>
      <c r="E17" s="42"/>
      <c r="F17" s="43" t="s">
        <v>22</v>
      </c>
      <c r="G17" s="10"/>
      <c r="H17" s="29" t="str">
        <f>IF((G17=0),"VALOR NULO - CORRIGIR","")</f>
        <v>VALOR NULO - CORRIGIR</v>
      </c>
      <c r="I17" s="72" t="s">
        <v>23</v>
      </c>
      <c r="J17" s="73"/>
    </row>
    <row r="18" spans="2:10" x14ac:dyDescent="0.25">
      <c r="B18" s="44"/>
      <c r="C18" s="41" t="s">
        <v>24</v>
      </c>
      <c r="D18" s="33"/>
      <c r="E18" s="42"/>
      <c r="F18" s="43"/>
      <c r="G18" s="10"/>
      <c r="H18" s="29" t="str">
        <f>IF((G18=0),"VALOR NULO - CORRIGIR","")</f>
        <v>VALOR NULO - CORRIGIR</v>
      </c>
      <c r="I18" s="74"/>
      <c r="J18" s="75"/>
    </row>
    <row r="19" spans="2:10" x14ac:dyDescent="0.25">
      <c r="B19" s="44"/>
      <c r="C19" s="41" t="s">
        <v>25</v>
      </c>
      <c r="D19" s="33"/>
      <c r="E19" s="42"/>
      <c r="F19" s="43"/>
      <c r="G19" s="1">
        <f>ROUND(G26*F27,4)</f>
        <v>0.03</v>
      </c>
      <c r="H19" s="29"/>
      <c r="I19" s="74"/>
      <c r="J19" s="75"/>
    </row>
    <row r="20" spans="2:10" x14ac:dyDescent="0.25">
      <c r="B20" s="44"/>
      <c r="C20" s="45" t="s">
        <v>26</v>
      </c>
      <c r="D20" s="46"/>
      <c r="E20" s="47"/>
      <c r="F20" s="43"/>
      <c r="G20" s="2">
        <f>IF((D7="desonerado"),0.045,0)</f>
        <v>0</v>
      </c>
      <c r="H20" s="67" t="str">
        <f>IF(OR(D7="DESONERADO",D7="NÃO DESONERADO"),"OK","SELECIONAR REGIME")</f>
        <v>SELECIONAR REGIME</v>
      </c>
      <c r="I20" s="76"/>
      <c r="J20" s="77"/>
    </row>
    <row r="21" spans="2:10" x14ac:dyDescent="0.25">
      <c r="B21" s="48" t="s">
        <v>27</v>
      </c>
      <c r="C21" s="49"/>
      <c r="D21" s="49"/>
      <c r="E21" s="49"/>
      <c r="F21" s="50"/>
      <c r="G21" s="51">
        <f>ROUND((((1+SUM(G$12:G$14))*(1+G$15)*(1+G$16))/(1-SUM(G$17:G$19)))-1,4)</f>
        <v>3.09E-2</v>
      </c>
      <c r="H21" s="29" t="str">
        <f>IF(OR(G21&lt;I21,G21&gt;J21),"NÃO - CORRIGIR","SIM")</f>
        <v>NÃO - CORRIGIR</v>
      </c>
      <c r="I21" s="52">
        <v>0.20760000000000001</v>
      </c>
      <c r="J21" s="52">
        <v>0.26440000000000002</v>
      </c>
    </row>
    <row r="22" spans="2:10" x14ac:dyDescent="0.25">
      <c r="B22" s="53" t="s">
        <v>28</v>
      </c>
      <c r="C22" s="54"/>
      <c r="D22" s="54"/>
      <c r="E22" s="54"/>
      <c r="F22" s="54"/>
      <c r="G22" s="55">
        <f>ROUND((((1+SUM(G$12:G$14))*(1+G$15)*(1+G$16))/(1-SUM(G$17:G$20)))-1,4)</f>
        <v>3.09E-2</v>
      </c>
      <c r="H22" s="29" t="str">
        <f>IF(OR(G21&lt;I21,G21&gt;J21),"NÃO - CORRIGIR","SIM")</f>
        <v>NÃO - CORRIGIR</v>
      </c>
      <c r="I22" s="56"/>
      <c r="J22" s="56"/>
    </row>
    <row r="23" spans="2:10" x14ac:dyDescent="0.25">
      <c r="B23" s="19"/>
      <c r="C23" s="19"/>
      <c r="D23" s="19"/>
      <c r="E23" s="19"/>
      <c r="F23" s="19"/>
      <c r="G23" s="19"/>
      <c r="H23" s="15"/>
      <c r="I23" s="56"/>
      <c r="J23" s="56"/>
    </row>
    <row r="24" spans="2:10" x14ac:dyDescent="0.25">
      <c r="B24" s="19" t="s">
        <v>29</v>
      </c>
      <c r="C24" s="19"/>
      <c r="D24" s="19"/>
      <c r="E24" s="19"/>
      <c r="F24" s="19"/>
      <c r="G24" s="19"/>
      <c r="H24" s="15"/>
      <c r="I24" s="19"/>
      <c r="J24" s="19"/>
    </row>
    <row r="25" spans="2:10" x14ac:dyDescent="0.25">
      <c r="B25" s="19"/>
      <c r="C25" s="19"/>
      <c r="D25" s="19"/>
      <c r="E25" s="19"/>
      <c r="F25" s="19"/>
      <c r="G25" s="19"/>
      <c r="H25" s="15"/>
      <c r="I25" s="16"/>
      <c r="J25" s="16"/>
    </row>
    <row r="26" spans="2:10" x14ac:dyDescent="0.25">
      <c r="B26" s="78" t="s">
        <v>32</v>
      </c>
      <c r="C26" s="79"/>
      <c r="D26" s="79"/>
      <c r="E26" s="79"/>
      <c r="F26" s="79"/>
      <c r="G26" s="5">
        <v>1</v>
      </c>
      <c r="H26" s="16"/>
      <c r="I26" s="16"/>
      <c r="J26" s="16"/>
    </row>
    <row r="27" spans="2:10" x14ac:dyDescent="0.25">
      <c r="B27" s="78" t="s">
        <v>30</v>
      </c>
      <c r="C27" s="79"/>
      <c r="D27" s="79"/>
      <c r="E27" s="79"/>
      <c r="F27" s="5">
        <v>0.03</v>
      </c>
      <c r="G27" s="57"/>
      <c r="H27" s="16"/>
      <c r="I27" s="16"/>
      <c r="J27" s="16"/>
    </row>
    <row r="28" spans="2:10" x14ac:dyDescent="0.25">
      <c r="B28" s="58"/>
      <c r="C28" s="59"/>
      <c r="D28" s="59"/>
      <c r="E28" s="59"/>
      <c r="F28" s="5"/>
      <c r="G28" s="57"/>
      <c r="H28" s="16"/>
      <c r="I28" s="16"/>
      <c r="J28" s="16"/>
    </row>
    <row r="29" spans="2:10" x14ac:dyDescent="0.25">
      <c r="B29" s="58"/>
      <c r="C29" s="59"/>
      <c r="D29" s="69" t="s">
        <v>38</v>
      </c>
      <c r="E29" s="69"/>
      <c r="F29" s="69"/>
      <c r="G29" s="69"/>
      <c r="H29" s="16"/>
      <c r="I29" s="16"/>
      <c r="J29" s="16"/>
    </row>
    <row r="30" spans="2:10" ht="60" customHeight="1" x14ac:dyDescent="0.25">
      <c r="B30" s="58"/>
      <c r="C30" s="59"/>
      <c r="D30" s="60"/>
      <c r="E30" s="60"/>
      <c r="F30" s="60"/>
      <c r="G30" s="60"/>
      <c r="H30" s="16"/>
      <c r="I30" s="16"/>
      <c r="J30" s="16"/>
    </row>
    <row r="31" spans="2:10" ht="50.25" customHeight="1" x14ac:dyDescent="0.25">
      <c r="B31" s="58"/>
      <c r="C31" s="59"/>
      <c r="D31" s="69" t="s">
        <v>39</v>
      </c>
      <c r="E31" s="69"/>
      <c r="F31" s="69"/>
      <c r="G31" s="69"/>
      <c r="H31" s="16"/>
      <c r="I31" s="16"/>
      <c r="J31" s="16"/>
    </row>
    <row r="32" spans="2:10" x14ac:dyDescent="0.25">
      <c r="B32" s="3"/>
      <c r="C32" s="4"/>
      <c r="D32" s="4"/>
      <c r="E32" s="4"/>
      <c r="F32" s="5"/>
      <c r="G32" s="6"/>
      <c r="H32" s="7"/>
      <c r="I32" s="7"/>
      <c r="J32" s="7"/>
    </row>
    <row r="33" spans="2:11" x14ac:dyDescent="0.25">
      <c r="B33" s="64" t="s">
        <v>36</v>
      </c>
    </row>
    <row r="34" spans="2:11" x14ac:dyDescent="0.25">
      <c r="B34" s="64" t="s">
        <v>40</v>
      </c>
    </row>
    <row r="35" spans="2:11" x14ac:dyDescent="0.25">
      <c r="B35" s="64" t="s">
        <v>42</v>
      </c>
    </row>
    <row r="36" spans="2:11" ht="30" customHeight="1" x14ac:dyDescent="0.25">
      <c r="B36" s="68" t="s">
        <v>43</v>
      </c>
      <c r="C36" s="68"/>
      <c r="D36" s="68"/>
      <c r="E36" s="68"/>
      <c r="F36" s="68"/>
      <c r="G36" s="68"/>
      <c r="H36" s="68"/>
      <c r="I36" s="68"/>
      <c r="J36" s="68"/>
      <c r="K36" s="66"/>
    </row>
    <row r="37" spans="2:11" x14ac:dyDescent="0.25">
      <c r="B37" s="64" t="s">
        <v>41</v>
      </c>
    </row>
  </sheetData>
  <sheetProtection algorithmName="SHA-512" hashValue="EfG8oqGAkGiKNQRh2uRNx4dSHdp1xtjPaS7QZQls7Ay6fIzllNJ5CekJ+DZTf+nMNdoEwIG/A/NI7STE7gKMLw==" saltValue="WY+slG70h/ilG7V0TbHKPA==" spinCount="100000" sheet="1" objects="1" scenarios="1"/>
  <mergeCells count="9">
    <mergeCell ref="B36:J36"/>
    <mergeCell ref="D31:G31"/>
    <mergeCell ref="D29:G29"/>
    <mergeCell ref="B2:J2"/>
    <mergeCell ref="B5:G5"/>
    <mergeCell ref="I17:J20"/>
    <mergeCell ref="B26:F26"/>
    <mergeCell ref="B27:E27"/>
    <mergeCell ref="B9:G9"/>
  </mergeCells>
  <conditionalFormatting sqref="G21">
    <cfRule type="cellIs" dxfId="15" priority="16" operator="notBetween">
      <formula>$I$21</formula>
      <formula>$J$21</formula>
    </cfRule>
  </conditionalFormatting>
  <conditionalFormatting sqref="G12">
    <cfRule type="cellIs" dxfId="14" priority="10" operator="notBetween">
      <formula>$I$12</formula>
      <formula>$J$12</formula>
    </cfRule>
  </conditionalFormatting>
  <conditionalFormatting sqref="G13">
    <cfRule type="cellIs" dxfId="13" priority="9" operator="notBetween">
      <formula>$I$13</formula>
      <formula>$J$13</formula>
    </cfRule>
  </conditionalFormatting>
  <conditionalFormatting sqref="G14">
    <cfRule type="cellIs" dxfId="12" priority="11" operator="notBetween">
      <formula>$I$14</formula>
      <formula>$J$14</formula>
    </cfRule>
  </conditionalFormatting>
  <conditionalFormatting sqref="G15">
    <cfRule type="cellIs" dxfId="11" priority="8" operator="notBetween">
      <formula>$I$15</formula>
      <formula>$J$15</formula>
    </cfRule>
  </conditionalFormatting>
  <conditionalFormatting sqref="G16">
    <cfRule type="cellIs" dxfId="10" priority="7" operator="notBetween">
      <formula>$I$16</formula>
      <formula>$J$16</formula>
    </cfRule>
  </conditionalFormatting>
  <conditionalFormatting sqref="H20">
    <cfRule type="containsText" dxfId="9" priority="4" operator="containsText" text="SELECIONAR REGIME">
      <formula>NOT(ISERROR(SEARCH("SELECIONAR REGIME",H20)))</formula>
    </cfRule>
  </conditionalFormatting>
  <conditionalFormatting sqref="H17:H18">
    <cfRule type="containsText" dxfId="8" priority="2" operator="containsText" text="SELECIONAR REGIME">
      <formula>NOT(ISERROR(SEARCH("SELECIONAR REGIME",H17)))</formula>
    </cfRule>
  </conditionalFormatting>
  <dataValidations count="2">
    <dataValidation type="decimal" allowBlank="1" showInputMessage="1" showErrorMessage="1" sqref="F27:F28" xr:uid="{00000000-0002-0000-0000-000000000000}">
      <formula1>0</formula1>
      <formula2>0.05</formula2>
    </dataValidation>
    <dataValidation type="list" allowBlank="1" showInputMessage="1" showErrorMessage="1" sqref="D7" xr:uid="{00000000-0002-0000-0000-000001000000}">
      <formula1>"SELECIONAR REGIME,DESONERADO,NÃO DESONERADO"</formula1>
    </dataValidation>
  </dataValidations>
  <pageMargins left="0.511811024" right="0.511811024" top="0.78740157499999996" bottom="0.78740157499999996" header="0.31496062000000002" footer="0.31496062000000002"/>
  <pageSetup paperSize="9"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J30"/>
  <sheetViews>
    <sheetView zoomScaleNormal="100" workbookViewId="0">
      <selection activeCell="H24" sqref="H24"/>
    </sheetView>
  </sheetViews>
  <sheetFormatPr defaultRowHeight="15" x14ac:dyDescent="0.25"/>
  <cols>
    <col min="1" max="1" width="8.7109375" style="17" customWidth="1"/>
    <col min="2" max="2" width="17.140625" style="17" customWidth="1"/>
    <col min="3" max="3" width="12.85546875" style="17" customWidth="1"/>
    <col min="4" max="4" width="19.5703125" style="17" customWidth="1"/>
    <col min="5" max="5" width="8" style="17" customWidth="1"/>
    <col min="6" max="6" width="7.28515625" style="17" customWidth="1"/>
    <col min="7" max="7" width="11.42578125" style="17" customWidth="1"/>
    <col min="8" max="8" width="18.42578125" style="17" customWidth="1"/>
    <col min="9" max="10" width="10.7109375" style="17" customWidth="1"/>
    <col min="11" max="16384" width="9.140625" style="17"/>
  </cols>
  <sheetData>
    <row r="2" spans="2:10" ht="30" customHeight="1" x14ac:dyDescent="0.25">
      <c r="B2" s="82" t="str">
        <f>'BDI OS'!B2:J2</f>
        <v xml:space="preserve">Proponente:  </v>
      </c>
      <c r="C2" s="82"/>
      <c r="D2" s="82"/>
      <c r="E2" s="82"/>
      <c r="F2" s="82"/>
      <c r="G2" s="82"/>
      <c r="H2" s="82"/>
      <c r="I2" s="82"/>
      <c r="J2" s="82"/>
    </row>
    <row r="4" spans="2:10" x14ac:dyDescent="0.25">
      <c r="B4" s="13" t="s">
        <v>0</v>
      </c>
      <c r="C4" s="14"/>
      <c r="D4" s="14"/>
      <c r="E4" s="7"/>
      <c r="F4" s="7"/>
      <c r="G4" s="14"/>
      <c r="H4" s="15"/>
      <c r="I4" s="16"/>
      <c r="J4" s="16"/>
    </row>
    <row r="5" spans="2:10" x14ac:dyDescent="0.25">
      <c r="B5" s="71" t="s">
        <v>31</v>
      </c>
      <c r="C5" s="71"/>
      <c r="D5" s="71"/>
      <c r="E5" s="71"/>
      <c r="F5" s="71"/>
      <c r="G5" s="71"/>
      <c r="H5" s="15"/>
      <c r="I5" s="16"/>
      <c r="J5" s="16"/>
    </row>
    <row r="6" spans="2:10" x14ac:dyDescent="0.25">
      <c r="B6" s="18"/>
      <c r="C6" s="18"/>
      <c r="D6" s="18"/>
      <c r="E6" s="18"/>
      <c r="F6" s="18"/>
      <c r="G6" s="18"/>
      <c r="H6" s="15"/>
      <c r="I6" s="16"/>
      <c r="J6" s="16"/>
    </row>
    <row r="7" spans="2:10" x14ac:dyDescent="0.25">
      <c r="B7" s="3"/>
      <c r="C7" s="4"/>
      <c r="D7" s="4"/>
      <c r="E7" s="4"/>
      <c r="F7" s="5"/>
      <c r="G7" s="6"/>
      <c r="H7" s="8"/>
      <c r="I7" s="8"/>
      <c r="J7" s="8"/>
    </row>
    <row r="8" spans="2:10" x14ac:dyDescent="0.25">
      <c r="B8" s="80" t="s">
        <v>37</v>
      </c>
      <c r="C8" s="80"/>
      <c r="D8" s="80"/>
      <c r="E8" s="80"/>
      <c r="F8" s="80"/>
      <c r="G8" s="80"/>
      <c r="H8" s="15"/>
      <c r="I8" s="16"/>
      <c r="J8" s="16"/>
    </row>
    <row r="9" spans="2:10" x14ac:dyDescent="0.25">
      <c r="B9" s="19"/>
      <c r="C9" s="19"/>
      <c r="D9" s="19"/>
      <c r="E9" s="19"/>
      <c r="F9" s="19"/>
      <c r="G9" s="19"/>
      <c r="H9" s="20" t="s">
        <v>2</v>
      </c>
      <c r="I9" s="21" t="s">
        <v>3</v>
      </c>
      <c r="J9" s="21"/>
    </row>
    <row r="10" spans="2:10" x14ac:dyDescent="0.25">
      <c r="B10" s="22" t="s">
        <v>4</v>
      </c>
      <c r="C10" s="23"/>
      <c r="D10" s="23"/>
      <c r="E10" s="23"/>
      <c r="F10" s="24" t="s">
        <v>5</v>
      </c>
      <c r="G10" s="24" t="s">
        <v>6</v>
      </c>
      <c r="H10" s="20" t="s">
        <v>7</v>
      </c>
      <c r="I10" s="25" t="s">
        <v>8</v>
      </c>
      <c r="J10" s="25" t="s">
        <v>9</v>
      </c>
    </row>
    <row r="11" spans="2:10" x14ac:dyDescent="0.25">
      <c r="B11" s="26" t="s">
        <v>10</v>
      </c>
      <c r="C11" s="27"/>
      <c r="D11" s="27"/>
      <c r="E11" s="27"/>
      <c r="F11" s="28" t="s">
        <v>11</v>
      </c>
      <c r="G11" s="9"/>
      <c r="H11" s="29" t="str">
        <f>IF(OR(G11&lt;I11,G11&gt;J11),"NÃO - CORRIGIR","SIM")</f>
        <v>NÃO - CORRIGIR</v>
      </c>
      <c r="I11" s="30">
        <v>1.4999999999999999E-2</v>
      </c>
      <c r="J11" s="31">
        <v>4.4900000000000002E-2</v>
      </c>
    </row>
    <row r="12" spans="2:10" x14ac:dyDescent="0.25">
      <c r="B12" s="32" t="s">
        <v>12</v>
      </c>
      <c r="C12" s="33"/>
      <c r="D12" s="33"/>
      <c r="E12" s="33"/>
      <c r="F12" s="34" t="s">
        <v>13</v>
      </c>
      <c r="G12" s="10"/>
      <c r="H12" s="29" t="str">
        <f>IF(OR(G12&lt;I12,G12&gt;J12),"NÃO - CORRIGIR","SIM")</f>
        <v>NÃO - CORRIGIR</v>
      </c>
      <c r="I12" s="35">
        <v>3.0000000000000001E-3</v>
      </c>
      <c r="J12" s="36">
        <v>8.2000000000000007E-3</v>
      </c>
    </row>
    <row r="13" spans="2:10" x14ac:dyDescent="0.25">
      <c r="B13" s="32" t="s">
        <v>14</v>
      </c>
      <c r="C13" s="33"/>
      <c r="D13" s="33"/>
      <c r="E13" s="33"/>
      <c r="F13" s="34" t="s">
        <v>15</v>
      </c>
      <c r="G13" s="10"/>
      <c r="H13" s="29" t="str">
        <f>IF(OR(G13&lt;I13,G13&gt;J13),"NÃO - CORRIGIR","SIM")</f>
        <v>NÃO - CORRIGIR</v>
      </c>
      <c r="I13" s="35">
        <v>5.5999999999999999E-3</v>
      </c>
      <c r="J13" s="36">
        <v>8.8999999999999999E-3</v>
      </c>
    </row>
    <row r="14" spans="2:10" x14ac:dyDescent="0.25">
      <c r="B14" s="32" t="s">
        <v>16</v>
      </c>
      <c r="C14" s="33"/>
      <c r="D14" s="33"/>
      <c r="E14" s="33"/>
      <c r="F14" s="34" t="s">
        <v>17</v>
      </c>
      <c r="G14" s="10"/>
      <c r="H14" s="29" t="str">
        <f>IF(OR(G14&lt;I14,G14&gt;J14),"NÃO - CORRIGIR","SIM")</f>
        <v>NÃO - CORRIGIR</v>
      </c>
      <c r="I14" s="35">
        <v>8.5000000000000006E-3</v>
      </c>
      <c r="J14" s="36">
        <v>1.11E-2</v>
      </c>
    </row>
    <row r="15" spans="2:10" x14ac:dyDescent="0.25">
      <c r="B15" s="37" t="s">
        <v>18</v>
      </c>
      <c r="C15" s="38"/>
      <c r="D15" s="38"/>
      <c r="E15" s="38"/>
      <c r="F15" s="34" t="s">
        <v>19</v>
      </c>
      <c r="G15" s="11"/>
      <c r="H15" s="29" t="str">
        <f>IF(OR(G15&lt;I15,G15&gt;J15),"NÃO - CORRIGIR","SIM")</f>
        <v>NÃO - CORRIGIR</v>
      </c>
      <c r="I15" s="39">
        <v>3.5000000000000003E-2</v>
      </c>
      <c r="J15" s="40">
        <v>6.2199999999999998E-2</v>
      </c>
    </row>
    <row r="16" spans="2:10" x14ac:dyDescent="0.25">
      <c r="B16" s="37" t="s">
        <v>20</v>
      </c>
      <c r="C16" s="41" t="s">
        <v>21</v>
      </c>
      <c r="D16" s="33"/>
      <c r="E16" s="42"/>
      <c r="F16" s="43" t="s">
        <v>22</v>
      </c>
      <c r="G16" s="12"/>
      <c r="H16" s="29" t="str">
        <f>IF((G16=0),"VALOR NULO - CORRIGIR","")</f>
        <v>VALOR NULO - CORRIGIR</v>
      </c>
      <c r="I16" s="72" t="s">
        <v>23</v>
      </c>
      <c r="J16" s="73"/>
    </row>
    <row r="17" spans="2:10" x14ac:dyDescent="0.25">
      <c r="B17" s="44"/>
      <c r="C17" s="41" t="s">
        <v>24</v>
      </c>
      <c r="D17" s="33"/>
      <c r="E17" s="42"/>
      <c r="F17" s="43"/>
      <c r="G17" s="11"/>
      <c r="H17" s="29" t="str">
        <f>IF((G17=0),"VALOR NULO - CORRIGIR","")</f>
        <v>VALOR NULO - CORRIGIR</v>
      </c>
      <c r="I17" s="74"/>
      <c r="J17" s="75"/>
    </row>
    <row r="18" spans="2:10" x14ac:dyDescent="0.25">
      <c r="B18" s="44"/>
      <c r="C18" s="41" t="s">
        <v>25</v>
      </c>
      <c r="D18" s="33"/>
      <c r="E18" s="42"/>
      <c r="F18" s="43"/>
      <c r="G18" s="1">
        <f>ROUND(G25*F26,4)</f>
        <v>0.03</v>
      </c>
      <c r="H18" s="29"/>
      <c r="I18" s="74"/>
      <c r="J18" s="75"/>
    </row>
    <row r="19" spans="2:10" x14ac:dyDescent="0.25">
      <c r="B19" s="44"/>
      <c r="C19" s="45" t="s">
        <v>26</v>
      </c>
      <c r="D19" s="46"/>
      <c r="E19" s="47"/>
      <c r="F19" s="43"/>
      <c r="G19" s="2">
        <f>IF(('BDI OS'!D7="desonerado"),0.045,0)</f>
        <v>0</v>
      </c>
      <c r="H19" s="29"/>
      <c r="I19" s="76"/>
      <c r="J19" s="77"/>
    </row>
    <row r="20" spans="2:10" x14ac:dyDescent="0.25">
      <c r="B20" s="48" t="s">
        <v>27</v>
      </c>
      <c r="C20" s="49"/>
      <c r="D20" s="49"/>
      <c r="E20" s="49"/>
      <c r="F20" s="50"/>
      <c r="G20" s="51">
        <f>ROUND((((1+SUM(G$11:G$13))*(1+G$14)*(1+G$15))/(1-SUM(G$16:G$18)))-1,4)</f>
        <v>3.09E-2</v>
      </c>
      <c r="H20" s="29" t="str">
        <f>IF(OR(G20&lt;I20,G20&gt;J20),"NÃO - CORRIGIR","SIM")</f>
        <v>NÃO - CORRIGIR</v>
      </c>
      <c r="I20" s="52">
        <v>0.1111</v>
      </c>
      <c r="J20" s="52">
        <v>0.16800000000000001</v>
      </c>
    </row>
    <row r="21" spans="2:10" x14ac:dyDescent="0.25">
      <c r="B21" s="53" t="s">
        <v>28</v>
      </c>
      <c r="C21" s="54"/>
      <c r="D21" s="54"/>
      <c r="E21" s="54"/>
      <c r="F21" s="54"/>
      <c r="G21" s="55">
        <f>ROUND((((1+SUM(G$11:G$13))*(1+G$14)*(1+G$15))/(1-SUM(G$16:G$19)))-1,4)</f>
        <v>3.09E-2</v>
      </c>
      <c r="H21" s="29" t="str">
        <f>IF(OR(G20&lt;I20,G20&gt;J20),"NÃO - CORRIGIR","SIM")</f>
        <v>NÃO - CORRIGIR</v>
      </c>
      <c r="I21" s="56"/>
      <c r="J21" s="56"/>
    </row>
    <row r="22" spans="2:10" x14ac:dyDescent="0.25">
      <c r="B22" s="19"/>
      <c r="C22" s="19"/>
      <c r="D22" s="19"/>
      <c r="E22" s="19"/>
      <c r="F22" s="19"/>
      <c r="G22" s="19"/>
      <c r="H22" s="15"/>
      <c r="I22" s="56"/>
      <c r="J22" s="56"/>
    </row>
    <row r="23" spans="2:10" x14ac:dyDescent="0.25">
      <c r="B23" s="19" t="s">
        <v>29</v>
      </c>
      <c r="C23" s="19"/>
      <c r="D23" s="19"/>
      <c r="E23" s="19"/>
      <c r="F23" s="19"/>
      <c r="G23" s="19"/>
      <c r="H23" s="15"/>
      <c r="I23" s="19"/>
      <c r="J23" s="19"/>
    </row>
    <row r="24" spans="2:10" x14ac:dyDescent="0.25">
      <c r="B24" s="19"/>
      <c r="C24" s="19"/>
      <c r="D24" s="19"/>
      <c r="E24" s="19"/>
      <c r="F24" s="19"/>
      <c r="G24" s="19"/>
      <c r="H24" s="15"/>
      <c r="I24" s="16"/>
      <c r="J24" s="16"/>
    </row>
    <row r="25" spans="2:10" x14ac:dyDescent="0.25">
      <c r="B25" s="83" t="s">
        <v>32</v>
      </c>
      <c r="C25" s="84"/>
      <c r="D25" s="84"/>
      <c r="E25" s="84"/>
      <c r="F25" s="84"/>
      <c r="G25" s="5">
        <v>1</v>
      </c>
      <c r="H25" s="16"/>
      <c r="I25" s="16"/>
      <c r="J25" s="16"/>
    </row>
    <row r="26" spans="2:10" x14ac:dyDescent="0.25">
      <c r="B26" s="78" t="s">
        <v>30</v>
      </c>
      <c r="C26" s="79"/>
      <c r="D26" s="79"/>
      <c r="E26" s="79"/>
      <c r="F26" s="5">
        <v>0.03</v>
      </c>
      <c r="G26" s="57"/>
      <c r="H26" s="16"/>
      <c r="I26" s="16"/>
      <c r="J26" s="16"/>
    </row>
    <row r="27" spans="2:10" ht="30" customHeight="1" x14ac:dyDescent="0.25">
      <c r="B27" s="3"/>
      <c r="C27" s="4"/>
      <c r="D27" s="4"/>
      <c r="E27" s="4"/>
      <c r="F27" s="5"/>
      <c r="G27" s="6"/>
      <c r="H27" s="8"/>
      <c r="I27" s="8"/>
      <c r="J27" s="8"/>
    </row>
    <row r="28" spans="2:10" x14ac:dyDescent="0.25">
      <c r="B28" s="58"/>
      <c r="C28" s="59"/>
      <c r="D28" s="81" t="str">
        <f>'BDI OS'!D29:G29</f>
        <v>local e data</v>
      </c>
      <c r="E28" s="81"/>
      <c r="F28" s="81"/>
      <c r="G28" s="81"/>
      <c r="H28" s="16"/>
      <c r="I28" s="16"/>
      <c r="J28" s="16"/>
    </row>
    <row r="29" spans="2:10" ht="60" customHeight="1" x14ac:dyDescent="0.25">
      <c r="B29" s="58"/>
      <c r="C29" s="59"/>
      <c r="D29" s="60"/>
      <c r="E29" s="60"/>
      <c r="F29" s="60"/>
      <c r="G29" s="60"/>
      <c r="H29" s="16"/>
      <c r="I29" s="16"/>
      <c r="J29" s="16"/>
    </row>
    <row r="30" spans="2:10" ht="50.25" customHeight="1" x14ac:dyDescent="0.25">
      <c r="B30" s="58"/>
      <c r="C30" s="59"/>
      <c r="D30" s="81" t="str">
        <f>'BDI OS'!D31:G31</f>
        <v>carimbo e assinatura</v>
      </c>
      <c r="E30" s="81"/>
      <c r="F30" s="81"/>
      <c r="G30" s="81"/>
      <c r="H30" s="16"/>
      <c r="I30" s="16"/>
      <c r="J30" s="16"/>
    </row>
  </sheetData>
  <sheetProtection algorithmName="SHA-512" hashValue="Fa7Itt/MHiT0dHifccZ3P8gOk9XxhkRrJY4EcgkRZmOeeGDfRrFR88mprBY6ZE5nJkZYCP3CVB6nBmWYUKBX8A==" saltValue="MvJWX1aFKn5LAFen0EqiYw==" spinCount="100000" sheet="1" objects="1" scenarios="1"/>
  <mergeCells count="8">
    <mergeCell ref="D28:G28"/>
    <mergeCell ref="D30:G30"/>
    <mergeCell ref="B2:J2"/>
    <mergeCell ref="B8:G8"/>
    <mergeCell ref="B5:G5"/>
    <mergeCell ref="I16:J19"/>
    <mergeCell ref="B25:F25"/>
    <mergeCell ref="B26:E26"/>
  </mergeCells>
  <conditionalFormatting sqref="G20">
    <cfRule type="cellIs" dxfId="7" priority="9" operator="notBetween">
      <formula>$I$20</formula>
      <formula>$J$20</formula>
    </cfRule>
  </conditionalFormatting>
  <conditionalFormatting sqref="G13">
    <cfRule type="cellIs" dxfId="6" priority="7" operator="notBetween">
      <formula>$I$13</formula>
      <formula>$J$13</formula>
    </cfRule>
  </conditionalFormatting>
  <conditionalFormatting sqref="G11">
    <cfRule type="cellIs" dxfId="5" priority="6" operator="notBetween">
      <formula>$I$11</formula>
      <formula>$J$11</formula>
    </cfRule>
  </conditionalFormatting>
  <conditionalFormatting sqref="G12">
    <cfRule type="cellIs" dxfId="4" priority="5" operator="notBetween">
      <formula>$I$12</formula>
      <formula>$J$12</formula>
    </cfRule>
  </conditionalFormatting>
  <conditionalFormatting sqref="G14">
    <cfRule type="cellIs" dxfId="3" priority="4" operator="notBetween">
      <formula>$I$14</formula>
      <formula>$J$14</formula>
    </cfRule>
  </conditionalFormatting>
  <conditionalFormatting sqref="G15">
    <cfRule type="cellIs" dxfId="2" priority="3" operator="notBetween">
      <formula>$I$15</formula>
      <formula>$J$15</formula>
    </cfRule>
  </conditionalFormatting>
  <conditionalFormatting sqref="H19">
    <cfRule type="containsText" dxfId="1" priority="2" operator="containsText" text="SELECIONAR REGIME">
      <formula>NOT(ISERROR(SEARCH("SELECIONAR REGIME",H19)))</formula>
    </cfRule>
  </conditionalFormatting>
  <conditionalFormatting sqref="H16:H17">
    <cfRule type="containsText" dxfId="0" priority="1" operator="containsText" text="SELECIONAR REGIME">
      <formula>NOT(ISERROR(SEARCH("SELECIONAR REGIME",H16)))</formula>
    </cfRule>
  </conditionalFormatting>
  <dataValidations count="1">
    <dataValidation type="decimal" allowBlank="1" showInputMessage="1" showErrorMessage="1" sqref="F26" xr:uid="{00000000-0002-0000-0100-000000000000}">
      <formula1>0</formula1>
      <formula2>0.05</formula2>
    </dataValidation>
  </dataValidations>
  <pageMargins left="0.511811024" right="0.511811024" top="0.78740157499999996" bottom="0.78740157499999996" header="0.31496062000000002" footer="0.31496062000000002"/>
  <pageSetup paperSize="9" scale="7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BDI OS</vt:lpstr>
      <vt:lpstr>BDI ME</vt:lpstr>
      <vt:lpstr>'BDI OS'!Area_de_impressao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FRANCA NERY</dc:creator>
  <cp:lastModifiedBy>DANIELLE FRANCA NERY</cp:lastModifiedBy>
  <cp:lastPrinted>2017-06-21T20:14:04Z</cp:lastPrinted>
  <dcterms:created xsi:type="dcterms:W3CDTF">2017-06-12T13:33:22Z</dcterms:created>
  <dcterms:modified xsi:type="dcterms:W3CDTF">2019-09-04T11:27:06Z</dcterms:modified>
</cp:coreProperties>
</file>