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1730"/>
  </bookViews>
  <sheets>
    <sheet name="Plan1" sheetId="1" r:id="rId1"/>
  </sheets>
  <definedNames>
    <definedName name="_xlnm.Print_Area" localSheetId="0">Plan1!$A$1:$AC$27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7" i="1"/>
  <c r="AA8"/>
  <c r="AA9"/>
  <c r="AA10"/>
  <c r="AA11"/>
  <c r="AA12"/>
  <c r="AA13"/>
  <c r="AA14"/>
  <c r="Y7"/>
  <c r="Y8"/>
  <c r="Y9"/>
  <c r="Y10"/>
  <c r="Y11"/>
  <c r="Y12"/>
  <c r="Y13"/>
  <c r="W7"/>
  <c r="W8"/>
  <c r="W9"/>
  <c r="W10"/>
  <c r="W11"/>
  <c r="W12"/>
  <c r="W13"/>
  <c r="U7"/>
  <c r="U8"/>
  <c r="U9"/>
  <c r="U10"/>
  <c r="U11"/>
  <c r="U12"/>
  <c r="U13"/>
  <c r="S7"/>
  <c r="S8"/>
  <c r="S9"/>
  <c r="S10"/>
  <c r="S11"/>
  <c r="S12"/>
  <c r="S13"/>
  <c r="Q7"/>
  <c r="Q8"/>
  <c r="Q9"/>
  <c r="Q10"/>
  <c r="Q11"/>
  <c r="Q12"/>
  <c r="Q13"/>
  <c r="O7"/>
  <c r="O8"/>
  <c r="O9"/>
  <c r="O10"/>
  <c r="O11"/>
  <c r="O12"/>
  <c r="O13"/>
  <c r="M7"/>
  <c r="M8"/>
  <c r="M9"/>
  <c r="M10"/>
  <c r="M11"/>
  <c r="M12"/>
  <c r="M13"/>
  <c r="K7"/>
  <c r="K8"/>
  <c r="K9"/>
  <c r="K10"/>
  <c r="K11"/>
  <c r="K12"/>
  <c r="K13"/>
  <c r="I7"/>
  <c r="I8"/>
  <c r="I9"/>
  <c r="I10"/>
  <c r="I11"/>
  <c r="I12"/>
  <c r="I13"/>
  <c r="G7"/>
  <c r="G8"/>
  <c r="G9"/>
  <c r="G10"/>
  <c r="G11"/>
  <c r="G12"/>
  <c r="G13"/>
  <c r="E7"/>
  <c r="E8"/>
  <c r="E9"/>
  <c r="E10"/>
  <c r="E11"/>
  <c r="E12"/>
  <c r="E13"/>
  <c r="AC16" l="1"/>
  <c r="T16"/>
  <c r="V16"/>
  <c r="E4" l="1"/>
  <c r="AB16"/>
  <c r="Z16"/>
  <c r="X16"/>
  <c r="P16"/>
  <c r="H16"/>
  <c r="F16"/>
  <c r="J16" l="1"/>
  <c r="L16"/>
  <c r="R16"/>
  <c r="N16"/>
  <c r="F17" l="1"/>
  <c r="E5" l="1"/>
  <c r="AA5"/>
  <c r="Y5"/>
  <c r="W5"/>
  <c r="U5"/>
  <c r="S5"/>
  <c r="Q5"/>
  <c r="O5"/>
  <c r="AA6"/>
  <c r="Y6"/>
  <c r="W6"/>
  <c r="U6"/>
  <c r="S6"/>
  <c r="Q6"/>
  <c r="O6"/>
  <c r="M5"/>
  <c r="M6"/>
  <c r="E6"/>
  <c r="AC17"/>
  <c r="I5"/>
  <c r="M4"/>
  <c r="AA4"/>
  <c r="K6"/>
  <c r="G6"/>
  <c r="W4"/>
  <c r="G4"/>
  <c r="Y4"/>
  <c r="K4"/>
  <c r="I6"/>
  <c r="Q4"/>
  <c r="U4"/>
  <c r="I4"/>
  <c r="O4"/>
  <c r="K5"/>
  <c r="S4"/>
  <c r="G5"/>
  <c r="H17"/>
  <c r="J17" s="1"/>
  <c r="L17" s="1"/>
  <c r="N17" s="1"/>
  <c r="P17" s="1"/>
  <c r="M16" l="1"/>
  <c r="E16"/>
  <c r="E17" s="1"/>
  <c r="R17"/>
  <c r="T17" s="1"/>
  <c r="V17" s="1"/>
  <c r="X17" s="1"/>
  <c r="Z17" s="1"/>
  <c r="AB17" s="1"/>
  <c r="U16"/>
  <c r="Q16"/>
  <c r="G16"/>
  <c r="W16"/>
  <c r="K16"/>
  <c r="AA16"/>
  <c r="I16"/>
  <c r="Y16"/>
  <c r="S16"/>
  <c r="O16"/>
  <c r="G17" l="1"/>
  <c r="I17" s="1"/>
  <c r="K17" s="1"/>
  <c r="M17" s="1"/>
  <c r="O17" s="1"/>
  <c r="Q17" s="1"/>
  <c r="S17" s="1"/>
  <c r="U17" s="1"/>
  <c r="W17" s="1"/>
  <c r="Y17" s="1"/>
  <c r="AA17" s="1"/>
</calcChain>
</file>

<file path=xl/sharedStrings.xml><?xml version="1.0" encoding="utf-8"?>
<sst xmlns="http://schemas.openxmlformats.org/spreadsheetml/2006/main" count="56" uniqueCount="33">
  <si>
    <t xml:space="preserve">Serviços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</si>
  <si>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</si>
  <si>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</si>
  <si>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</si>
  <si>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</si>
  <si>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</si>
  <si>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</si>
  <si>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</si>
  <si>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</si>
  <si>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</si>
  <si>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</si>
  <si>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</si>
  <si>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</si>
  <si>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Mês 13</t>
  </si>
  <si>
    <t>Mês 14</t>
  </si>
  <si>
    <t>Mês 15</t>
  </si>
  <si>
    <t>TOTAL</t>
  </si>
  <si>
    <t>%</t>
  </si>
  <si>
    <t>Valor</t>
  </si>
  <si>
    <t>Processo Licitatório</t>
  </si>
  <si>
    <t>Serviços Preliminares (Obras)</t>
  </si>
  <si>
    <t>Demolições e Retiradas</t>
  </si>
  <si>
    <t>Concreto, Massa e Lastro</t>
  </si>
  <si>
    <t>Pavimentação</t>
  </si>
  <si>
    <t>Drenagem</t>
  </si>
  <si>
    <t>Acessibilidade</t>
  </si>
  <si>
    <t>Paisagismo</t>
  </si>
  <si>
    <t>Recebimentos Provisório e Definitivo</t>
  </si>
  <si>
    <t>ACUMULADO</t>
  </si>
  <si>
    <t>Complementares</t>
  </si>
  <si>
    <t xml:space="preserve">Sinalização </t>
  </si>
  <si>
    <t>Transporte</t>
  </si>
  <si>
    <t>transporte</t>
  </si>
</sst>
</file>

<file path=xl/styles.xml><?xml version="1.0" encoding="utf-8"?>
<styleSheet xmlns="http://schemas.openxmlformats.org/spreadsheetml/2006/main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sz val="11"/>
      <color theme="9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10" fontId="0" fillId="0" borderId="0" xfId="2" applyNumberFormat="1" applyFon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43" fontId="0" fillId="0" borderId="1" xfId="1" applyFont="1" applyBorder="1" applyAlignment="1">
      <alignment vertical="center"/>
    </xf>
    <xf numFmtId="43" fontId="0" fillId="0" borderId="0" xfId="0" applyNumberFormat="1" applyAlignment="1">
      <alignment vertical="center"/>
    </xf>
    <xf numFmtId="43" fontId="3" fillId="3" borderId="2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10" fontId="2" fillId="2" borderId="2" xfId="0" applyNumberFormat="1" applyFont="1" applyFill="1" applyBorder="1" applyAlignment="1">
      <alignment vertical="center"/>
    </xf>
    <xf numFmtId="43" fontId="0" fillId="2" borderId="2" xfId="1" applyFont="1" applyFill="1" applyBorder="1" applyAlignment="1">
      <alignment horizontal="left" vertical="center"/>
    </xf>
    <xf numFmtId="10" fontId="2" fillId="2" borderId="2" xfId="2" applyNumberFormat="1" applyFont="1" applyFill="1" applyBorder="1" applyAlignment="1">
      <alignment vertical="center"/>
    </xf>
    <xf numFmtId="43" fontId="2" fillId="2" borderId="2" xfId="1" applyFont="1" applyFill="1" applyBorder="1" applyAlignment="1">
      <alignment vertical="center"/>
    </xf>
    <xf numFmtId="10" fontId="3" fillId="3" borderId="2" xfId="0" applyNumberFormat="1" applyFont="1" applyFill="1" applyBorder="1" applyAlignment="1">
      <alignment horizontal="center" vertical="center" wrapText="1"/>
    </xf>
    <xf numFmtId="10" fontId="3" fillId="3" borderId="2" xfId="2" applyNumberFormat="1" applyFont="1" applyFill="1" applyBorder="1" applyAlignment="1">
      <alignment horizontal="center" vertical="center" wrapText="1"/>
    </xf>
    <xf numFmtId="43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0" fontId="2" fillId="2" borderId="2" xfId="1" applyNumberFormat="1" applyFont="1" applyFill="1" applyBorder="1" applyAlignment="1">
      <alignment vertical="center"/>
    </xf>
    <xf numFmtId="0" fontId="0" fillId="0" borderId="8" xfId="0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0" fillId="4" borderId="11" xfId="0" applyFill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10" fontId="0" fillId="0" borderId="3" xfId="2" applyNumberFormat="1" applyFont="1" applyBorder="1" applyAlignment="1">
      <alignment vertical="center"/>
    </xf>
    <xf numFmtId="10" fontId="2" fillId="2" borderId="10" xfId="0" applyNumberFormat="1" applyFont="1" applyFill="1" applyBorder="1" applyAlignment="1">
      <alignment vertical="center"/>
    </xf>
    <xf numFmtId="10" fontId="0" fillId="0" borderId="12" xfId="2" applyNumberFormat="1" applyFont="1" applyBorder="1" applyAlignment="1">
      <alignment vertical="center"/>
    </xf>
    <xf numFmtId="43" fontId="0" fillId="0" borderId="13" xfId="1" applyFont="1" applyBorder="1" applyAlignment="1">
      <alignment vertical="center"/>
    </xf>
    <xf numFmtId="10" fontId="8" fillId="0" borderId="12" xfId="2" applyNumberFormat="1" applyFont="1" applyBorder="1" applyAlignment="1">
      <alignment vertical="center"/>
    </xf>
    <xf numFmtId="43" fontId="8" fillId="0" borderId="13" xfId="1" applyFont="1" applyBorder="1" applyAlignment="1">
      <alignment vertical="center"/>
    </xf>
    <xf numFmtId="43" fontId="9" fillId="3" borderId="2" xfId="1" applyFont="1" applyFill="1" applyBorder="1" applyAlignment="1">
      <alignment horizontal="center" vertical="center" wrapText="1"/>
    </xf>
    <xf numFmtId="43" fontId="8" fillId="2" borderId="2" xfId="1" applyFont="1" applyFill="1" applyBorder="1" applyAlignment="1">
      <alignment horizontal="left" vertical="center"/>
    </xf>
    <xf numFmtId="43" fontId="10" fillId="2" borderId="2" xfId="1" applyFont="1" applyFill="1" applyBorder="1" applyAlignment="1">
      <alignment vertical="center"/>
    </xf>
    <xf numFmtId="10" fontId="9" fillId="3" borderId="2" xfId="2" applyNumberFormat="1" applyFont="1" applyFill="1" applyBorder="1" applyAlignment="1">
      <alignment horizontal="center" vertical="center" wrapText="1"/>
    </xf>
    <xf numFmtId="10" fontId="10" fillId="2" borderId="2" xfId="0" applyNumberFormat="1" applyFont="1" applyFill="1" applyBorder="1" applyAlignment="1">
      <alignment vertical="center"/>
    </xf>
    <xf numFmtId="10" fontId="3" fillId="3" borderId="10" xfId="0" applyNumberFormat="1" applyFont="1" applyFill="1" applyBorder="1" applyAlignment="1">
      <alignment horizontal="center" vertical="center" wrapText="1"/>
    </xf>
    <xf numFmtId="43" fontId="3" fillId="3" borderId="9" xfId="1" applyFont="1" applyFill="1" applyBorder="1" applyAlignment="1">
      <alignment horizontal="center" vertical="center" wrapText="1"/>
    </xf>
    <xf numFmtId="43" fontId="0" fillId="2" borderId="9" xfId="1" applyFont="1" applyFill="1" applyBorder="1" applyAlignment="1">
      <alignment horizontal="left" vertical="center"/>
    </xf>
    <xf numFmtId="43" fontId="2" fillId="2" borderId="9" xfId="1" applyFont="1" applyFill="1" applyBorder="1" applyAlignment="1">
      <alignment vertical="center"/>
    </xf>
    <xf numFmtId="4" fontId="2" fillId="2" borderId="10" xfId="0" applyNumberFormat="1" applyFont="1" applyFill="1" applyBorder="1" applyAlignment="1">
      <alignment vertical="center"/>
    </xf>
    <xf numFmtId="43" fontId="0" fillId="0" borderId="13" xfId="1" applyFont="1" applyFill="1" applyBorder="1" applyAlignment="1">
      <alignment vertical="center"/>
    </xf>
    <xf numFmtId="10" fontId="8" fillId="0" borderId="3" xfId="2" applyNumberFormat="1" applyFont="1" applyBorder="1" applyAlignment="1">
      <alignment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44" fontId="8" fillId="0" borderId="13" xfId="3" applyFont="1" applyFill="1" applyBorder="1" applyAlignment="1">
      <alignment vertical="center"/>
    </xf>
    <xf numFmtId="44" fontId="0" fillId="0" borderId="13" xfId="3" applyFont="1" applyFill="1" applyBorder="1" applyAlignment="1">
      <alignment vertical="center"/>
    </xf>
    <xf numFmtId="0" fontId="5" fillId="0" borderId="14" xfId="0" applyFont="1" applyBorder="1" applyAlignment="1">
      <alignment horizontal="left" vertical="center"/>
    </xf>
  </cellXfs>
  <cellStyles count="4">
    <cellStyle name="Moeda" xfId="3" builtinId="4"/>
    <cellStyle name="Normal" xfId="0" builtinId="0"/>
    <cellStyle name="Porcentagem" xfId="2" builtinId="5"/>
    <cellStyle name="Separador de milhares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20"/>
  <sheetViews>
    <sheetView tabSelected="1" view="pageBreakPreview" zoomScaleNormal="30" zoomScaleSheetLayoutView="100" workbookViewId="0">
      <pane xSplit="1" ySplit="2" topLeftCell="S12" activePane="bottomRight" state="frozen"/>
      <selection pane="topRight" activeCell="B1" sqref="B1"/>
      <selection pane="bottomLeft" activeCell="A5" sqref="A5"/>
      <selection pane="bottomRight" activeCell="AA6" sqref="AA6:AA14"/>
    </sheetView>
  </sheetViews>
  <sheetFormatPr defaultRowHeight="15"/>
  <cols>
    <col min="1" max="1" width="32.7109375" style="1" customWidth="1"/>
    <col min="2" max="2" width="10.5703125" style="1" bestFit="1" customWidth="1"/>
    <col min="3" max="4" width="11.140625" style="1" bestFit="1" customWidth="1"/>
    <col min="5" max="5" width="11" style="4" customWidth="1"/>
    <col min="6" max="6" width="17.140625" style="2" bestFit="1" customWidth="1"/>
    <col min="7" max="7" width="10.28515625" style="4" bestFit="1" customWidth="1"/>
    <col min="8" max="8" width="17.140625" style="2" bestFit="1" customWidth="1"/>
    <col min="9" max="9" width="10.28515625" style="3" bestFit="1" customWidth="1"/>
    <col min="10" max="10" width="16.140625" style="2" customWidth="1"/>
    <col min="11" max="11" width="10.42578125" style="4" customWidth="1"/>
    <col min="12" max="12" width="17" style="2" bestFit="1" customWidth="1"/>
    <col min="13" max="13" width="10.42578125" style="4" bestFit="1" customWidth="1"/>
    <col min="14" max="14" width="18.28515625" style="2" bestFit="1" customWidth="1"/>
    <col min="15" max="15" width="11.42578125" style="4" bestFit="1" customWidth="1"/>
    <col min="16" max="16" width="18.28515625" style="2" bestFit="1" customWidth="1"/>
    <col min="17" max="17" width="11.42578125" style="4" bestFit="1" customWidth="1"/>
    <col min="18" max="18" width="18.85546875" style="2" bestFit="1" customWidth="1"/>
    <col min="19" max="19" width="11.42578125" style="4" bestFit="1" customWidth="1"/>
    <col min="20" max="20" width="18.85546875" style="2" bestFit="1" customWidth="1"/>
    <col min="21" max="21" width="11.42578125" style="4" bestFit="1" customWidth="1"/>
    <col min="22" max="22" width="18.85546875" style="2" bestFit="1" customWidth="1"/>
    <col min="23" max="23" width="11.42578125" style="4" bestFit="1" customWidth="1"/>
    <col min="24" max="24" width="18.85546875" style="2" bestFit="1" customWidth="1"/>
    <col min="25" max="25" width="11.42578125" style="2" bestFit="1" customWidth="1"/>
    <col min="26" max="26" width="18.85546875" style="2" bestFit="1" customWidth="1"/>
    <col min="27" max="27" width="11.42578125" style="2" bestFit="1" customWidth="1"/>
    <col min="28" max="28" width="18.85546875" style="2" bestFit="1" customWidth="1"/>
    <col min="29" max="29" width="17.28515625" style="2" bestFit="1" customWidth="1"/>
    <col min="30" max="30" width="17.5703125" style="1" customWidth="1"/>
    <col min="31" max="16384" width="9.140625" style="1"/>
  </cols>
  <sheetData>
    <row r="1" spans="1:30" s="5" customFormat="1" ht="51.75" customHeight="1" thickBot="1">
      <c r="A1" s="44" t="s">
        <v>0</v>
      </c>
      <c r="B1" s="48" t="s">
        <v>1</v>
      </c>
      <c r="C1" s="48" t="s">
        <v>2</v>
      </c>
      <c r="D1" s="48" t="s">
        <v>3</v>
      </c>
      <c r="E1" s="46" t="s">
        <v>4</v>
      </c>
      <c r="F1" s="46"/>
      <c r="G1" s="50" t="s">
        <v>5</v>
      </c>
      <c r="H1" s="50"/>
      <c r="I1" s="46" t="s">
        <v>6</v>
      </c>
      <c r="J1" s="46"/>
      <c r="K1" s="46" t="s">
        <v>7</v>
      </c>
      <c r="L1" s="46"/>
      <c r="M1" s="46" t="s">
        <v>8</v>
      </c>
      <c r="N1" s="46"/>
      <c r="O1" s="47" t="s">
        <v>9</v>
      </c>
      <c r="P1" s="44"/>
      <c r="Q1" s="46" t="s">
        <v>10</v>
      </c>
      <c r="R1" s="46"/>
      <c r="S1" s="46" t="s">
        <v>11</v>
      </c>
      <c r="T1" s="46"/>
      <c r="U1" s="47" t="s">
        <v>12</v>
      </c>
      <c r="V1" s="44"/>
      <c r="W1" s="46" t="s">
        <v>13</v>
      </c>
      <c r="X1" s="46"/>
      <c r="Y1" s="46" t="s">
        <v>14</v>
      </c>
      <c r="Z1" s="46"/>
      <c r="AA1" s="46" t="s">
        <v>15</v>
      </c>
      <c r="AB1" s="46"/>
      <c r="AC1" s="47" t="s">
        <v>16</v>
      </c>
    </row>
    <row r="2" spans="1:30" s="5" customFormat="1" ht="32.25" customHeight="1" thickBot="1">
      <c r="A2" s="45"/>
      <c r="B2" s="49"/>
      <c r="C2" s="49"/>
      <c r="D2" s="49"/>
      <c r="E2" s="15" t="s">
        <v>17</v>
      </c>
      <c r="F2" s="8" t="s">
        <v>18</v>
      </c>
      <c r="G2" s="35" t="s">
        <v>17</v>
      </c>
      <c r="H2" s="32" t="s">
        <v>18</v>
      </c>
      <c r="I2" s="15" t="s">
        <v>17</v>
      </c>
      <c r="J2" s="8" t="s">
        <v>18</v>
      </c>
      <c r="K2" s="14" t="s">
        <v>17</v>
      </c>
      <c r="L2" s="8" t="s">
        <v>18</v>
      </c>
      <c r="M2" s="14" t="s">
        <v>17</v>
      </c>
      <c r="N2" s="8" t="s">
        <v>18</v>
      </c>
      <c r="O2" s="37" t="s">
        <v>17</v>
      </c>
      <c r="P2" s="38" t="s">
        <v>18</v>
      </c>
      <c r="Q2" s="14" t="s">
        <v>17</v>
      </c>
      <c r="R2" s="8" t="s">
        <v>18</v>
      </c>
      <c r="S2" s="14" t="s">
        <v>17</v>
      </c>
      <c r="T2" s="8" t="s">
        <v>18</v>
      </c>
      <c r="U2" s="37" t="s">
        <v>17</v>
      </c>
      <c r="V2" s="38" t="s">
        <v>18</v>
      </c>
      <c r="W2" s="14" t="s">
        <v>17</v>
      </c>
      <c r="X2" s="8" t="s">
        <v>18</v>
      </c>
      <c r="Y2" s="14" t="s">
        <v>17</v>
      </c>
      <c r="Z2" s="8" t="s">
        <v>18</v>
      </c>
      <c r="AA2" s="14" t="s">
        <v>17</v>
      </c>
      <c r="AB2" s="8" t="s">
        <v>18</v>
      </c>
      <c r="AC2" s="47"/>
    </row>
    <row r="3" spans="1:30" ht="26.25" customHeight="1">
      <c r="A3" s="19" t="s">
        <v>19</v>
      </c>
      <c r="B3" s="23"/>
      <c r="C3" s="23"/>
      <c r="D3" s="23"/>
      <c r="E3" s="28"/>
      <c r="F3" s="29"/>
      <c r="G3" s="30"/>
      <c r="H3" s="31"/>
      <c r="I3" s="28"/>
      <c r="J3" s="29"/>
      <c r="K3" s="28"/>
      <c r="L3" s="29"/>
      <c r="M3" s="28"/>
      <c r="N3" s="29"/>
      <c r="O3" s="26"/>
      <c r="P3" s="6"/>
      <c r="Q3" s="28"/>
      <c r="R3" s="29"/>
      <c r="S3" s="28"/>
      <c r="T3" s="29"/>
      <c r="U3" s="26"/>
      <c r="V3" s="6"/>
      <c r="W3" s="28"/>
      <c r="X3" s="29"/>
      <c r="Y3" s="28"/>
      <c r="Z3" s="29"/>
      <c r="AA3" s="28"/>
      <c r="AB3" s="29"/>
      <c r="AC3" s="42"/>
      <c r="AD3" s="7"/>
    </row>
    <row r="4" spans="1:30" ht="22.5" customHeight="1">
      <c r="A4" s="20" t="s">
        <v>20</v>
      </c>
      <c r="B4" s="24"/>
      <c r="C4" s="24"/>
      <c r="D4" s="24"/>
      <c r="E4" s="28">
        <f>F4/$AC$16</f>
        <v>4.7099762462236936E-3</v>
      </c>
      <c r="F4" s="29">
        <v>6320.16</v>
      </c>
      <c r="G4" s="30">
        <f>H4/$AC$16</f>
        <v>0</v>
      </c>
      <c r="H4" s="31"/>
      <c r="I4" s="28">
        <f t="shared" ref="I4:I13" si="0">J4/$AC$16</f>
        <v>0</v>
      </c>
      <c r="J4" s="29"/>
      <c r="K4" s="28">
        <f t="shared" ref="K4:K13" si="1">L4/$AC$16</f>
        <v>0</v>
      </c>
      <c r="L4" s="29"/>
      <c r="M4" s="28">
        <f>N4/$AC$16</f>
        <v>0</v>
      </c>
      <c r="N4" s="29"/>
      <c r="O4" s="26">
        <f>P4/$AC$16</f>
        <v>0</v>
      </c>
      <c r="P4" s="6"/>
      <c r="Q4" s="28">
        <f>R4/$AC$16</f>
        <v>0</v>
      </c>
      <c r="R4" s="29"/>
      <c r="S4" s="28">
        <f>T4/$AC$16</f>
        <v>0</v>
      </c>
      <c r="T4" s="29"/>
      <c r="U4" s="26">
        <f>V4/$AC$16</f>
        <v>4.7099762462236936E-3</v>
      </c>
      <c r="V4" s="6">
        <v>6320.16</v>
      </c>
      <c r="W4" s="28">
        <f>X4/$AC$16</f>
        <v>0</v>
      </c>
      <c r="X4" s="29"/>
      <c r="Y4" s="28">
        <f>Z4/$AC$16</f>
        <v>0</v>
      </c>
      <c r="Z4" s="29"/>
      <c r="AA4" s="28">
        <f>AB4/$AC$16</f>
        <v>0</v>
      </c>
      <c r="AB4" s="29"/>
      <c r="AC4" s="53">
        <v>12640.33</v>
      </c>
      <c r="AD4" s="7"/>
    </row>
    <row r="5" spans="1:30" ht="26.25" customHeight="1">
      <c r="A5" s="20" t="s">
        <v>21</v>
      </c>
      <c r="B5" s="24"/>
      <c r="C5" s="24"/>
      <c r="D5" s="24"/>
      <c r="E5" s="28">
        <f>F5/$AC$16</f>
        <v>5.452822047949564E-3</v>
      </c>
      <c r="F5" s="29">
        <v>7316.96</v>
      </c>
      <c r="G5" s="30">
        <f>H5/$AC$16</f>
        <v>5.452822047949564E-3</v>
      </c>
      <c r="H5" s="31">
        <v>7316.96</v>
      </c>
      <c r="I5" s="28">
        <f t="shared" si="0"/>
        <v>5.452822047949564E-3</v>
      </c>
      <c r="J5" s="29">
        <v>7316.96</v>
      </c>
      <c r="K5" s="28">
        <f t="shared" si="1"/>
        <v>5.452822047949564E-3</v>
      </c>
      <c r="L5" s="29">
        <v>7316.96</v>
      </c>
      <c r="M5" s="28">
        <f>N5/$AC$16</f>
        <v>5.452822047949564E-3</v>
      </c>
      <c r="N5" s="29">
        <v>7316.96</v>
      </c>
      <c r="O5" s="26">
        <f>P5/$AC$16</f>
        <v>5.452822047949564E-3</v>
      </c>
      <c r="P5" s="6">
        <v>7316.96</v>
      </c>
      <c r="Q5" s="28">
        <f>R5/$AC$16</f>
        <v>5.452822047949564E-3</v>
      </c>
      <c r="R5" s="29">
        <v>7316.96</v>
      </c>
      <c r="S5" s="28">
        <f>T5/$AC$16</f>
        <v>5.452822047949564E-3</v>
      </c>
      <c r="T5" s="29">
        <v>7316.96</v>
      </c>
      <c r="U5" s="26">
        <f>V5/$AC$16</f>
        <v>5.452822047949564E-3</v>
      </c>
      <c r="V5" s="6">
        <v>7316.96</v>
      </c>
      <c r="W5" s="28">
        <f>X5/$AC$16</f>
        <v>5.452822047949564E-3</v>
      </c>
      <c r="X5" s="29">
        <v>7316.96</v>
      </c>
      <c r="Y5" s="28">
        <f>Z5/$AC$16</f>
        <v>5.452822047949564E-3</v>
      </c>
      <c r="Z5" s="29">
        <v>7316.96</v>
      </c>
      <c r="AA5" s="28">
        <f>AB5/$AC$16</f>
        <v>5.452822047949564E-3</v>
      </c>
      <c r="AB5" s="29">
        <v>7316.96</v>
      </c>
      <c r="AC5" s="53">
        <v>87803.62</v>
      </c>
      <c r="AD5" s="7"/>
    </row>
    <row r="6" spans="1:30" ht="30" customHeight="1">
      <c r="A6" s="20" t="s">
        <v>22</v>
      </c>
      <c r="B6" s="24"/>
      <c r="C6" s="24"/>
      <c r="D6" s="24"/>
      <c r="E6" s="28">
        <f>F6/$AC$16</f>
        <v>2.3154834522154902E-2</v>
      </c>
      <c r="F6" s="29">
        <v>31070.7</v>
      </c>
      <c r="G6" s="30">
        <f>H6/$AC$16</f>
        <v>2.3154834522154902E-2</v>
      </c>
      <c r="H6" s="29">
        <v>31070.7</v>
      </c>
      <c r="I6" s="28">
        <f t="shared" si="0"/>
        <v>2.3154834522154902E-2</v>
      </c>
      <c r="J6" s="29">
        <v>31070.7</v>
      </c>
      <c r="K6" s="28">
        <f t="shared" si="1"/>
        <v>2.3154834522154902E-2</v>
      </c>
      <c r="L6" s="29">
        <v>31070.7</v>
      </c>
      <c r="M6" s="28">
        <f>N6/$AC$16</f>
        <v>2.3154834522154902E-2</v>
      </c>
      <c r="N6" s="29">
        <v>31070.7</v>
      </c>
      <c r="O6" s="26">
        <f>P6/$AC$16</f>
        <v>2.3154834522154902E-2</v>
      </c>
      <c r="P6" s="29">
        <v>31070.7</v>
      </c>
      <c r="Q6" s="28">
        <f>R6/$AC$16</f>
        <v>2.3154834522154902E-2</v>
      </c>
      <c r="R6" s="29">
        <v>31070.7</v>
      </c>
      <c r="S6" s="28">
        <f>T6/$AC$16</f>
        <v>2.3154834522154902E-2</v>
      </c>
      <c r="T6" s="29">
        <v>31070.7</v>
      </c>
      <c r="U6" s="26">
        <f>V6/$AC$16</f>
        <v>2.3154834522154902E-2</v>
      </c>
      <c r="V6" s="29">
        <v>31070.7</v>
      </c>
      <c r="W6" s="28">
        <f>X6/$AC$16</f>
        <v>2.3154834522154902E-2</v>
      </c>
      <c r="X6" s="29">
        <v>31070.7</v>
      </c>
      <c r="Y6" s="28">
        <f>Z6/$AC$16</f>
        <v>2.3154834522154902E-2</v>
      </c>
      <c r="Z6" s="29">
        <v>31070.7</v>
      </c>
      <c r="AA6" s="28">
        <f>AB6/$AC$16</f>
        <v>2.3154834522154902E-2</v>
      </c>
      <c r="AB6" s="29">
        <v>31070.7</v>
      </c>
      <c r="AC6" s="53">
        <v>372848.43</v>
      </c>
      <c r="AD6" s="7"/>
    </row>
    <row r="7" spans="1:30" ht="29.25" customHeight="1">
      <c r="A7" s="20" t="s">
        <v>23</v>
      </c>
      <c r="B7" s="24"/>
      <c r="C7" s="24"/>
      <c r="D7" s="24"/>
      <c r="E7" s="28">
        <f t="shared" ref="E7:E13" si="2">F7/$AC$16</f>
        <v>9.1319082200299731E-2</v>
      </c>
      <c r="F7" s="29">
        <v>122538.03</v>
      </c>
      <c r="G7" s="30">
        <f t="shared" ref="G7:G13" si="3">H7/$AC$16</f>
        <v>0</v>
      </c>
      <c r="H7" s="31"/>
      <c r="I7" s="28">
        <f t="shared" si="0"/>
        <v>0</v>
      </c>
      <c r="J7" s="29"/>
      <c r="K7" s="28">
        <f t="shared" si="1"/>
        <v>0</v>
      </c>
      <c r="L7" s="29"/>
      <c r="M7" s="28">
        <f t="shared" ref="M7:M13" si="4">N7/$AC$16</f>
        <v>0</v>
      </c>
      <c r="N7" s="29"/>
      <c r="O7" s="26">
        <f t="shared" ref="O7:O13" si="5">P7/$AC$16</f>
        <v>0</v>
      </c>
      <c r="P7" s="6"/>
      <c r="Q7" s="28">
        <f t="shared" ref="Q7:Q13" si="6">R7/$AC$16</f>
        <v>0</v>
      </c>
      <c r="R7" s="29"/>
      <c r="S7" s="28">
        <f t="shared" ref="S7:S13" si="7">T7/$AC$16</f>
        <v>0</v>
      </c>
      <c r="T7" s="29"/>
      <c r="U7" s="26">
        <f t="shared" ref="U7:U13" si="8">V7/$AC$16</f>
        <v>9.1319082200299731E-2</v>
      </c>
      <c r="V7" s="6">
        <v>122538.03</v>
      </c>
      <c r="W7" s="28">
        <f t="shared" ref="W7:W13" si="9">X7/$AC$16</f>
        <v>0</v>
      </c>
      <c r="X7" s="29"/>
      <c r="Y7" s="28">
        <f t="shared" ref="Y7:Y13" si="10">Z7/$AC$16</f>
        <v>0</v>
      </c>
      <c r="Z7" s="29"/>
      <c r="AA7" s="28">
        <f t="shared" ref="AA7:AA14" si="11">AB7/$AC$16</f>
        <v>0</v>
      </c>
      <c r="AB7" s="29"/>
      <c r="AC7" s="53">
        <v>245076.06</v>
      </c>
      <c r="AD7" s="7"/>
    </row>
    <row r="8" spans="1:30" ht="29.25" customHeight="1">
      <c r="A8" s="20" t="s">
        <v>32</v>
      </c>
      <c r="B8" s="24"/>
      <c r="C8" s="24"/>
      <c r="D8" s="24"/>
      <c r="E8" s="28">
        <f t="shared" si="2"/>
        <v>2.4651481014536592E-4</v>
      </c>
      <c r="F8" s="29">
        <v>330.79</v>
      </c>
      <c r="G8" s="30">
        <f t="shared" si="3"/>
        <v>2.4651481014536592E-4</v>
      </c>
      <c r="H8" s="29">
        <v>330.79</v>
      </c>
      <c r="I8" s="28">
        <f t="shared" si="0"/>
        <v>2.4651481014536592E-4</v>
      </c>
      <c r="J8" s="29">
        <v>330.79</v>
      </c>
      <c r="K8" s="28">
        <f t="shared" si="1"/>
        <v>2.4651481014536592E-4</v>
      </c>
      <c r="L8" s="29">
        <v>330.79</v>
      </c>
      <c r="M8" s="28">
        <f t="shared" si="4"/>
        <v>2.4651481014536592E-4</v>
      </c>
      <c r="N8" s="29">
        <v>330.79</v>
      </c>
      <c r="O8" s="26">
        <f t="shared" si="5"/>
        <v>2.4651481014536592E-4</v>
      </c>
      <c r="P8" s="29">
        <v>330.79</v>
      </c>
      <c r="Q8" s="28">
        <f t="shared" si="6"/>
        <v>2.4651481014536592E-4</v>
      </c>
      <c r="R8" s="29">
        <v>330.79</v>
      </c>
      <c r="S8" s="28">
        <f t="shared" si="7"/>
        <v>2.4651481014536592E-4</v>
      </c>
      <c r="T8" s="29">
        <v>330.79</v>
      </c>
      <c r="U8" s="26">
        <f t="shared" si="8"/>
        <v>2.4651481014536592E-4</v>
      </c>
      <c r="V8" s="29">
        <v>330.79</v>
      </c>
      <c r="W8" s="28">
        <f t="shared" si="9"/>
        <v>2.4651481014536592E-4</v>
      </c>
      <c r="X8" s="29">
        <v>330.79</v>
      </c>
      <c r="Y8" s="28">
        <f t="shared" si="10"/>
        <v>2.4651481014536592E-4</v>
      </c>
      <c r="Z8" s="29">
        <v>330.79</v>
      </c>
      <c r="AA8" s="28">
        <f t="shared" si="11"/>
        <v>2.4651481014536592E-4</v>
      </c>
      <c r="AB8" s="29">
        <v>330.79</v>
      </c>
      <c r="AC8" s="53">
        <v>3969.49</v>
      </c>
      <c r="AD8" s="7"/>
    </row>
    <row r="9" spans="1:30" ht="30" customHeight="1">
      <c r="A9" s="20" t="s">
        <v>24</v>
      </c>
      <c r="B9" s="24"/>
      <c r="C9" s="24"/>
      <c r="D9" s="24"/>
      <c r="E9" s="28">
        <f t="shared" si="2"/>
        <v>1.8931396938223311E-2</v>
      </c>
      <c r="F9" s="29">
        <v>25403.41</v>
      </c>
      <c r="G9" s="30">
        <f t="shared" si="3"/>
        <v>0</v>
      </c>
      <c r="H9" s="31"/>
      <c r="I9" s="28">
        <f t="shared" si="0"/>
        <v>0</v>
      </c>
      <c r="J9" s="29"/>
      <c r="K9" s="28">
        <f t="shared" si="1"/>
        <v>0</v>
      </c>
      <c r="L9" s="29"/>
      <c r="M9" s="28">
        <f t="shared" si="4"/>
        <v>0</v>
      </c>
      <c r="N9" s="29"/>
      <c r="O9" s="26">
        <f t="shared" si="5"/>
        <v>0</v>
      </c>
      <c r="P9" s="6"/>
      <c r="Q9" s="28">
        <f t="shared" si="6"/>
        <v>0</v>
      </c>
      <c r="R9" s="29"/>
      <c r="S9" s="28">
        <f t="shared" si="7"/>
        <v>0</v>
      </c>
      <c r="T9" s="29"/>
      <c r="U9" s="26">
        <f t="shared" si="8"/>
        <v>1.8931396938223311E-2</v>
      </c>
      <c r="V9" s="6">
        <v>25403.41</v>
      </c>
      <c r="W9" s="28">
        <f t="shared" si="9"/>
        <v>0</v>
      </c>
      <c r="X9" s="29"/>
      <c r="Y9" s="28">
        <f t="shared" si="10"/>
        <v>0</v>
      </c>
      <c r="Z9" s="29"/>
      <c r="AA9" s="28">
        <f t="shared" si="11"/>
        <v>0</v>
      </c>
      <c r="AB9" s="29"/>
      <c r="AC9" s="53">
        <v>50806.82</v>
      </c>
      <c r="AD9" s="7"/>
    </row>
    <row r="10" spans="1:30" ht="36" customHeight="1">
      <c r="A10" s="20" t="s">
        <v>25</v>
      </c>
      <c r="B10" s="24"/>
      <c r="C10" s="24"/>
      <c r="D10" s="24"/>
      <c r="E10" s="28">
        <f t="shared" si="2"/>
        <v>1.8727688170264076E-2</v>
      </c>
      <c r="F10" s="29">
        <v>25130.06</v>
      </c>
      <c r="G10" s="30">
        <f t="shared" si="3"/>
        <v>1.8727688170264076E-2</v>
      </c>
      <c r="H10" s="31">
        <v>25130.06</v>
      </c>
      <c r="I10" s="28">
        <f t="shared" si="0"/>
        <v>1.8727688170264076E-2</v>
      </c>
      <c r="J10" s="29">
        <v>25130.06</v>
      </c>
      <c r="K10" s="28">
        <f t="shared" si="1"/>
        <v>1.8727688170264076E-2</v>
      </c>
      <c r="L10" s="29">
        <v>25130.06</v>
      </c>
      <c r="M10" s="28">
        <f t="shared" si="4"/>
        <v>1.8727688170264076E-2</v>
      </c>
      <c r="N10" s="29">
        <v>25130.06</v>
      </c>
      <c r="O10" s="26">
        <f t="shared" si="5"/>
        <v>1.8727688170264076E-2</v>
      </c>
      <c r="P10" s="6">
        <v>25130.06</v>
      </c>
      <c r="Q10" s="28">
        <f t="shared" si="6"/>
        <v>1.8727688170264076E-2</v>
      </c>
      <c r="R10" s="29">
        <v>25130.06</v>
      </c>
      <c r="S10" s="28">
        <f t="shared" si="7"/>
        <v>1.8727688170264076E-2</v>
      </c>
      <c r="T10" s="29">
        <v>25130.06</v>
      </c>
      <c r="U10" s="26">
        <f t="shared" si="8"/>
        <v>1.8727688170264076E-2</v>
      </c>
      <c r="V10" s="6">
        <v>25130.06</v>
      </c>
      <c r="W10" s="28">
        <f t="shared" si="9"/>
        <v>1.8727688170264076E-2</v>
      </c>
      <c r="X10" s="29">
        <v>25130.06</v>
      </c>
      <c r="Y10" s="28">
        <f t="shared" si="10"/>
        <v>1.8727688170264076E-2</v>
      </c>
      <c r="Z10" s="29">
        <v>25130.06</v>
      </c>
      <c r="AA10" s="28">
        <f t="shared" si="11"/>
        <v>1.8727688170264076E-2</v>
      </c>
      <c r="AB10" s="29">
        <v>25130.06</v>
      </c>
      <c r="AC10" s="53">
        <v>301560.75</v>
      </c>
      <c r="AD10" s="7"/>
    </row>
    <row r="11" spans="1:30" ht="36" customHeight="1">
      <c r="A11" s="20" t="s">
        <v>30</v>
      </c>
      <c r="B11" s="24"/>
      <c r="C11" s="24"/>
      <c r="D11" s="24"/>
      <c r="E11" s="28">
        <f t="shared" si="2"/>
        <v>1.6119187522241408E-3</v>
      </c>
      <c r="F11" s="29">
        <v>2162.98</v>
      </c>
      <c r="G11" s="30">
        <f t="shared" si="3"/>
        <v>1.6119187522241408E-3</v>
      </c>
      <c r="H11" s="31">
        <v>2162.98</v>
      </c>
      <c r="I11" s="28">
        <f t="shared" si="0"/>
        <v>1.6119187522241408E-3</v>
      </c>
      <c r="J11" s="29">
        <v>2162.98</v>
      </c>
      <c r="K11" s="28">
        <f t="shared" si="1"/>
        <v>1.6119187522241408E-3</v>
      </c>
      <c r="L11" s="29">
        <v>2162.98</v>
      </c>
      <c r="M11" s="28">
        <f t="shared" si="4"/>
        <v>1.6119187522241408E-3</v>
      </c>
      <c r="N11" s="29">
        <v>2162.98</v>
      </c>
      <c r="O11" s="26">
        <f t="shared" si="5"/>
        <v>1.6119187522241408E-3</v>
      </c>
      <c r="P11" s="6">
        <v>2162.98</v>
      </c>
      <c r="Q11" s="28">
        <f t="shared" si="6"/>
        <v>1.6119187522241408E-3</v>
      </c>
      <c r="R11" s="29">
        <v>2162.98</v>
      </c>
      <c r="S11" s="28">
        <f t="shared" si="7"/>
        <v>1.6119187522241408E-3</v>
      </c>
      <c r="T11" s="29">
        <v>2162.98</v>
      </c>
      <c r="U11" s="26">
        <f t="shared" si="8"/>
        <v>1.6119187522241408E-3</v>
      </c>
      <c r="V11" s="6">
        <v>2162.98</v>
      </c>
      <c r="W11" s="28">
        <f t="shared" si="9"/>
        <v>1.6119187522241408E-3</v>
      </c>
      <c r="X11" s="29">
        <v>2162.98</v>
      </c>
      <c r="Y11" s="28">
        <f t="shared" si="10"/>
        <v>1.6119187522241408E-3</v>
      </c>
      <c r="Z11" s="29">
        <v>2162.98</v>
      </c>
      <c r="AA11" s="28">
        <f t="shared" si="11"/>
        <v>1.6119187522241408E-3</v>
      </c>
      <c r="AB11" s="29">
        <v>2162.98</v>
      </c>
      <c r="AC11" s="53">
        <v>25955.83</v>
      </c>
      <c r="AD11" s="7"/>
    </row>
    <row r="12" spans="1:30" ht="36" customHeight="1">
      <c r="A12" s="20" t="s">
        <v>31</v>
      </c>
      <c r="B12" s="24"/>
      <c r="C12" s="24"/>
      <c r="D12" s="24"/>
      <c r="E12" s="28">
        <f t="shared" si="2"/>
        <v>2.0893283404079563E-4</v>
      </c>
      <c r="F12" s="29">
        <v>280.36</v>
      </c>
      <c r="G12" s="30">
        <f t="shared" si="3"/>
        <v>2.0893283404079563E-4</v>
      </c>
      <c r="H12" s="31">
        <v>280.36</v>
      </c>
      <c r="I12" s="28">
        <f t="shared" si="0"/>
        <v>2.0893283404079563E-4</v>
      </c>
      <c r="J12" s="29">
        <v>280.36</v>
      </c>
      <c r="K12" s="28">
        <f t="shared" si="1"/>
        <v>2.0893283404079563E-4</v>
      </c>
      <c r="L12" s="29">
        <v>280.36</v>
      </c>
      <c r="M12" s="28">
        <f t="shared" si="4"/>
        <v>2.0893283404079563E-4</v>
      </c>
      <c r="N12" s="29">
        <v>280.36</v>
      </c>
      <c r="O12" s="26">
        <f t="shared" si="5"/>
        <v>2.0893283404079563E-4</v>
      </c>
      <c r="P12" s="6">
        <v>280.36</v>
      </c>
      <c r="Q12" s="28">
        <f t="shared" si="6"/>
        <v>2.0893283404079563E-4</v>
      </c>
      <c r="R12" s="29">
        <v>280.36</v>
      </c>
      <c r="S12" s="28">
        <f t="shared" si="7"/>
        <v>2.0893283404079563E-4</v>
      </c>
      <c r="T12" s="29">
        <v>280.36</v>
      </c>
      <c r="U12" s="26">
        <f t="shared" si="8"/>
        <v>2.0893283404079563E-4</v>
      </c>
      <c r="V12" s="6">
        <v>280.36</v>
      </c>
      <c r="W12" s="28">
        <f t="shared" si="9"/>
        <v>2.0893283404079563E-4</v>
      </c>
      <c r="X12" s="29">
        <v>280.36</v>
      </c>
      <c r="Y12" s="28">
        <f t="shared" si="10"/>
        <v>2.0893283404079563E-4</v>
      </c>
      <c r="Z12" s="29">
        <v>280.36</v>
      </c>
      <c r="AA12" s="28">
        <f t="shared" si="11"/>
        <v>2.0893283404079563E-4</v>
      </c>
      <c r="AB12" s="29">
        <v>280.36</v>
      </c>
      <c r="AC12" s="53">
        <v>3364.39</v>
      </c>
      <c r="AD12" s="7"/>
    </row>
    <row r="13" spans="1:30" ht="27.75" customHeight="1">
      <c r="A13" s="20" t="s">
        <v>26</v>
      </c>
      <c r="B13" s="24"/>
      <c r="C13" s="24"/>
      <c r="D13" s="24"/>
      <c r="E13" s="28">
        <f t="shared" si="2"/>
        <v>1.2068002525198778E-2</v>
      </c>
      <c r="F13" s="29">
        <v>16193.65</v>
      </c>
      <c r="G13" s="30">
        <f t="shared" si="3"/>
        <v>1.2068002525198778E-2</v>
      </c>
      <c r="H13" s="31">
        <v>16193.65</v>
      </c>
      <c r="I13" s="28">
        <f t="shared" si="0"/>
        <v>1.2068002525198778E-2</v>
      </c>
      <c r="J13" s="29">
        <v>16193.65</v>
      </c>
      <c r="K13" s="28">
        <f t="shared" si="1"/>
        <v>1.2068002525198778E-2</v>
      </c>
      <c r="L13" s="29">
        <v>16193.65</v>
      </c>
      <c r="M13" s="28">
        <f t="shared" si="4"/>
        <v>1.2068002525198778E-2</v>
      </c>
      <c r="N13" s="29">
        <v>16193.65</v>
      </c>
      <c r="O13" s="26">
        <f t="shared" si="5"/>
        <v>1.2068002525198778E-2</v>
      </c>
      <c r="P13" s="6">
        <v>16193.65</v>
      </c>
      <c r="Q13" s="28">
        <f t="shared" si="6"/>
        <v>1.2068002525198778E-2</v>
      </c>
      <c r="R13" s="29">
        <v>16193.65</v>
      </c>
      <c r="S13" s="28">
        <f t="shared" si="7"/>
        <v>1.2068002525198778E-2</v>
      </c>
      <c r="T13" s="29">
        <v>16193.65</v>
      </c>
      <c r="U13" s="26">
        <f t="shared" si="8"/>
        <v>1.2068002525198778E-2</v>
      </c>
      <c r="V13" s="6">
        <v>16193.65</v>
      </c>
      <c r="W13" s="28">
        <f t="shared" si="9"/>
        <v>1.2068002525198778E-2</v>
      </c>
      <c r="X13" s="29">
        <v>16193.65</v>
      </c>
      <c r="Y13" s="28">
        <f t="shared" si="10"/>
        <v>1.2068002525198778E-2</v>
      </c>
      <c r="Z13" s="29">
        <v>16193.65</v>
      </c>
      <c r="AA13" s="28">
        <f t="shared" si="11"/>
        <v>1.2068002525198778E-2</v>
      </c>
      <c r="AB13" s="29">
        <v>16193.65</v>
      </c>
      <c r="AC13" s="53">
        <v>194323.87</v>
      </c>
      <c r="AD13" s="7"/>
    </row>
    <row r="14" spans="1:30" s="17" customFormat="1" ht="39" customHeight="1">
      <c r="A14" s="20" t="s">
        <v>29</v>
      </c>
      <c r="B14" s="25"/>
      <c r="C14" s="25"/>
      <c r="D14" s="25"/>
      <c r="E14" s="28"/>
      <c r="F14" s="31"/>
      <c r="G14" s="30"/>
      <c r="H14" s="31"/>
      <c r="I14" s="30"/>
      <c r="J14" s="31"/>
      <c r="K14" s="30"/>
      <c r="L14" s="31"/>
      <c r="M14" s="30"/>
      <c r="N14" s="31"/>
      <c r="O14" s="43"/>
      <c r="P14" s="31"/>
      <c r="Q14" s="30"/>
      <c r="R14" s="31"/>
      <c r="S14" s="30"/>
      <c r="T14" s="31"/>
      <c r="U14" s="43"/>
      <c r="V14" s="31"/>
      <c r="W14" s="30"/>
      <c r="X14" s="31"/>
      <c r="Y14" s="30"/>
      <c r="Z14" s="31"/>
      <c r="AA14" s="28">
        <f t="shared" si="11"/>
        <v>3.2430525286775147E-2</v>
      </c>
      <c r="AB14" s="31">
        <v>43517.440000000002</v>
      </c>
      <c r="AC14" s="52">
        <v>43517.05</v>
      </c>
      <c r="AD14" s="16"/>
    </row>
    <row r="15" spans="1:30" s="17" customFormat="1" ht="39" customHeight="1" thickBot="1">
      <c r="A15" s="19" t="s">
        <v>27</v>
      </c>
      <c r="B15" s="24"/>
      <c r="C15" s="24"/>
      <c r="D15" s="24"/>
      <c r="E15" s="28"/>
      <c r="F15" s="29"/>
      <c r="G15" s="30"/>
      <c r="H15" s="31"/>
      <c r="I15" s="28"/>
      <c r="J15" s="29"/>
      <c r="K15" s="28"/>
      <c r="L15" s="29"/>
      <c r="M15" s="28"/>
      <c r="N15" s="29"/>
      <c r="O15" s="26"/>
      <c r="P15" s="6"/>
      <c r="Q15" s="28"/>
      <c r="R15" s="29"/>
      <c r="S15" s="28"/>
      <c r="T15" s="29"/>
      <c r="U15" s="26"/>
      <c r="V15" s="6"/>
      <c r="W15" s="28"/>
      <c r="X15" s="29"/>
      <c r="Y15" s="28"/>
      <c r="Z15" s="29"/>
      <c r="AA15" s="28"/>
      <c r="AB15" s="29"/>
      <c r="AC15" s="42"/>
      <c r="AD15" s="16"/>
    </row>
    <row r="16" spans="1:30" ht="30" customHeight="1" thickBot="1">
      <c r="A16" s="21" t="s">
        <v>16</v>
      </c>
      <c r="B16" s="9"/>
      <c r="C16" s="9"/>
      <c r="D16" s="9"/>
      <c r="E16" s="18">
        <f>SUM(E3:E15)</f>
        <v>0.17643116904672435</v>
      </c>
      <c r="F16" s="11">
        <f>SUM(F3:F15)</f>
        <v>236747.1</v>
      </c>
      <c r="G16" s="36">
        <f>SUM(G3:G15)</f>
        <v>6.1470713661977622E-2</v>
      </c>
      <c r="H16" s="33">
        <f>SUM(H3:H15)</f>
        <v>82485.5</v>
      </c>
      <c r="I16" s="12">
        <f>SUM(I3:I15)</f>
        <v>6.1470713661977622E-2</v>
      </c>
      <c r="J16" s="11">
        <f>SUM(J3:J15)</f>
        <v>82485.5</v>
      </c>
      <c r="K16" s="10">
        <f>SUM(K3:K15)</f>
        <v>6.1470713661977622E-2</v>
      </c>
      <c r="L16" s="11">
        <f>SUM(L3:L15)</f>
        <v>82485.5</v>
      </c>
      <c r="M16" s="10">
        <f>SUM(M3:M15)</f>
        <v>6.1470713661977622E-2</v>
      </c>
      <c r="N16" s="11">
        <f>SUM(N3:N15)</f>
        <v>82485.5</v>
      </c>
      <c r="O16" s="27">
        <f>SUM(O3:O15)</f>
        <v>6.1470713661977622E-2</v>
      </c>
      <c r="P16" s="39">
        <f>SUM(P3:P15)</f>
        <v>82485.5</v>
      </c>
      <c r="Q16" s="10">
        <f>SUM(Q3:Q15)</f>
        <v>6.1470713661977622E-2</v>
      </c>
      <c r="R16" s="11">
        <f>SUM(R3:R15)</f>
        <v>82485.5</v>
      </c>
      <c r="S16" s="10">
        <f>SUM(S3:S15)</f>
        <v>6.1470713661977622E-2</v>
      </c>
      <c r="T16" s="11">
        <f>SUM(T3:T15)</f>
        <v>82485.5</v>
      </c>
      <c r="U16" s="27">
        <f>SUM(U3:U15)</f>
        <v>0.17643116904672435</v>
      </c>
      <c r="V16" s="39">
        <f>SUM(V3:V15)</f>
        <v>236747.1</v>
      </c>
      <c r="W16" s="10">
        <f>SUM(W3:W15)</f>
        <v>6.1470713661977622E-2</v>
      </c>
      <c r="X16" s="11">
        <f>SUM(X3:X15)</f>
        <v>82485.5</v>
      </c>
      <c r="Y16" s="10">
        <f>SUM(Y3:Y15)</f>
        <v>6.1470713661977622E-2</v>
      </c>
      <c r="Z16" s="11">
        <f>SUM(Z3:Z15)</f>
        <v>82485.5</v>
      </c>
      <c r="AA16" s="10">
        <f>SUM(AA3:AA15)</f>
        <v>9.3901238948752769E-2</v>
      </c>
      <c r="AB16" s="11">
        <f>SUM(AB3:AB15)</f>
        <v>126002.94</v>
      </c>
      <c r="AC16" s="41">
        <f>(AC4+AC5+AC6+AC7+AC8+AC9+AC10+AC11+AC12+AC13+AC14)</f>
        <v>1341866.6399999999</v>
      </c>
      <c r="AD16" s="7"/>
    </row>
    <row r="17" spans="1:30" ht="22.5" customHeight="1" thickBot="1">
      <c r="A17" s="22" t="s">
        <v>28</v>
      </c>
      <c r="B17" s="9"/>
      <c r="C17" s="9"/>
      <c r="D17" s="9"/>
      <c r="E17" s="10">
        <f>E16</f>
        <v>0.17643116904672435</v>
      </c>
      <c r="F17" s="13">
        <f>SUM(F16)</f>
        <v>236747.1</v>
      </c>
      <c r="G17" s="36">
        <f>E17+G16</f>
        <v>0.23790188270870197</v>
      </c>
      <c r="H17" s="34">
        <f t="shared" ref="H17:X17" si="12">F17+H16</f>
        <v>319232.59999999998</v>
      </c>
      <c r="I17" s="10">
        <f>G17+I16</f>
        <v>0.29937259637067959</v>
      </c>
      <c r="J17" s="13">
        <f t="shared" si="12"/>
        <v>401718.1</v>
      </c>
      <c r="K17" s="10">
        <f>I17+K16</f>
        <v>0.36084331003265724</v>
      </c>
      <c r="L17" s="13">
        <f t="shared" si="12"/>
        <v>484203.6</v>
      </c>
      <c r="M17" s="10">
        <f>K17+M16</f>
        <v>0.42231402369463489</v>
      </c>
      <c r="N17" s="13">
        <f t="shared" si="12"/>
        <v>566689.1</v>
      </c>
      <c r="O17" s="27">
        <f>M17+O16</f>
        <v>0.48378473735661254</v>
      </c>
      <c r="P17" s="40">
        <f t="shared" si="12"/>
        <v>649174.6</v>
      </c>
      <c r="Q17" s="10">
        <f t="shared" ref="Q17:W17" si="13">O17+Q16</f>
        <v>0.54525545101859019</v>
      </c>
      <c r="R17" s="13">
        <f t="shared" si="13"/>
        <v>731660.1</v>
      </c>
      <c r="S17" s="10">
        <f t="shared" si="13"/>
        <v>0.60672616468056784</v>
      </c>
      <c r="T17" s="13">
        <f t="shared" si="13"/>
        <v>814145.6</v>
      </c>
      <c r="U17" s="27">
        <f t="shared" si="13"/>
        <v>0.78315733372729213</v>
      </c>
      <c r="V17" s="40">
        <f t="shared" si="13"/>
        <v>1050892.7</v>
      </c>
      <c r="W17" s="10">
        <f t="shared" si="13"/>
        <v>0.84462804738926978</v>
      </c>
      <c r="X17" s="13">
        <f t="shared" si="12"/>
        <v>1133378.2</v>
      </c>
      <c r="Y17" s="10">
        <f>W17+Y16</f>
        <v>0.90609876105124743</v>
      </c>
      <c r="Z17" s="13">
        <f>Z16+X17</f>
        <v>1215863.7</v>
      </c>
      <c r="AA17" s="10">
        <f>Y17+AA16</f>
        <v>1.0000000000000002</v>
      </c>
      <c r="AB17" s="13">
        <f t="shared" ref="AB17" si="14">Z17+AB16</f>
        <v>1341866.6399999999</v>
      </c>
      <c r="AC17" s="41">
        <f>AC16</f>
        <v>1341866.6399999999</v>
      </c>
      <c r="AD17" s="7"/>
    </row>
    <row r="18" spans="1:30" ht="26.25" customHeight="1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</row>
    <row r="19" spans="1:30" ht="30" customHeight="1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1:30" ht="31.5" customHeight="1"/>
  </sheetData>
  <mergeCells count="19">
    <mergeCell ref="A18:AC18"/>
    <mergeCell ref="A19:AC19"/>
    <mergeCell ref="AC1:AC2"/>
    <mergeCell ref="U1:V1"/>
    <mergeCell ref="Y1:Z1"/>
    <mergeCell ref="AA1:AB1"/>
    <mergeCell ref="B1:B2"/>
    <mergeCell ref="E1:F1"/>
    <mergeCell ref="G1:H1"/>
    <mergeCell ref="S1:T1"/>
    <mergeCell ref="W1:X1"/>
    <mergeCell ref="A1:A2"/>
    <mergeCell ref="I1:J1"/>
    <mergeCell ref="K1:L1"/>
    <mergeCell ref="M1:N1"/>
    <mergeCell ref="Q1:R1"/>
    <mergeCell ref="O1:P1"/>
    <mergeCell ref="C1:C2"/>
    <mergeCell ref="D1:D2"/>
  </mergeCells>
  <phoneticPr fontId="4" type="noConversion"/>
  <printOptions horizontalCentered="1"/>
  <pageMargins left="0.9055118110236221" right="0.9055118110236221" top="1.5748031496062993" bottom="0.78740157480314965" header="0.51181102362204722" footer="0.31496062992125984"/>
  <pageSetup paperSize="8" scale="59" fitToWidth="0" orientation="landscape" r:id="rId1"/>
  <headerFooter>
    <oddHeader>&amp;L&amp;G&amp;C&amp;R&amp;"Arial,Normal"&amp;12PREFEITURA MUNICIPAL DE PIRACICABAOBRA: REFORMA DA CICLOVIA E IMPLANTAÇÃO DO ESTACIONAMENTO PARA EMBARCAÇÕESENDEREÇO: AVENIDA CRUZEIRO DO SUL</oddHeader>
    <oddFooter>&amp;R&amp;P/&amp;N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BF418A6BBB45349889CE8944E0948ED" ma:contentTypeVersion="22" ma:contentTypeDescription="Criar um novo documento." ma:contentTypeScope="" ma:versionID="30addbdb3253a6a0b8ba4fb517cec090">
  <xsd:schema xmlns:xsd="http://www.w3.org/2001/XMLSchema" xmlns:xs="http://www.w3.org/2001/XMLSchema" xmlns:p="http://schemas.microsoft.com/office/2006/metadata/properties" xmlns:ns2="4a6ebf06-9dd1-4fe8-b728-14101be51dc9" xmlns:ns3="48784c3e-0ddc-480b-b2fb-f5827a0fcef5" targetNamespace="http://schemas.microsoft.com/office/2006/metadata/properties" ma:root="true" ma:fieldsID="c6e0ec1ccfe5a36189662d516c6ddc8a" ns2:_="" ns3:_="">
    <xsd:import namespace="4a6ebf06-9dd1-4fe8-b728-14101be51dc9"/>
    <xsd:import namespace="48784c3e-0ddc-480b-b2fb-f5827a0fce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6ebf06-9dd1-4fe8-b728-14101be51d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m" ma:readOnly="false" ma:fieldId="{5cf76f15-5ced-4ddc-b409-7134ff3c332f}" ma:taxonomyMulti="true" ma:sspId="9a678608-9a37-4ed6-99f4-70b5bdb1842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784c3e-0ddc-480b-b2fb-f5827a0fcef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5943ecbe-629c-449b-8c3f-8f4709c81e78}" ma:internalName="TaxCatchAll" ma:showField="CatchAllData" ma:web="48784c3e-0ddc-480b-b2fb-f5827a0fce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6ebf06-9dd1-4fe8-b728-14101be51dc9">
      <Terms xmlns="http://schemas.microsoft.com/office/infopath/2007/PartnerControls"/>
    </lcf76f155ced4ddcb4097134ff3c332f>
    <TaxCatchAll xmlns="48784c3e-0ddc-480b-b2fb-f5827a0fcef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DCB775-31EC-47F1-BDD6-7012836098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6ebf06-9dd1-4fe8-b728-14101be51dc9"/>
    <ds:schemaRef ds:uri="48784c3e-0ddc-480b-b2fb-f5827a0fce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785BCB-34EF-4C9A-97B1-2F7BD06DABE8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4a6ebf06-9dd1-4fe8-b728-14101be51dc9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48784c3e-0ddc-480b-b2fb-f5827a0fcef5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DD973D5-4B0C-44D1-AA7B-B45DF13B01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Arklok</dc:creator>
  <cp:lastModifiedBy>trequena</cp:lastModifiedBy>
  <cp:revision/>
  <cp:lastPrinted>2024-02-26T19:52:04Z</cp:lastPrinted>
  <dcterms:created xsi:type="dcterms:W3CDTF">2017-03-10T18:42:36Z</dcterms:created>
  <dcterms:modified xsi:type="dcterms:W3CDTF">2025-07-03T13:26:03Z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0x0101008BF418A6BBB45349889CE8944E0948ED</vt:lpwstr>
  </property>
  <property fmtid="{D5CDD505-2E9C-101B-9397-08002B2CF9AE}" pid="3" name="MediaServiceImageTags">
    <vt:lpwstr/>
  </property>
</Properties>
</file>