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 Torrinha\Desktop\CATARINA\"/>
    </mc:Choice>
  </mc:AlternateContent>
  <xr:revisionPtr revIDLastSave="0" documentId="13_ncr:1_{E306C160-631F-4015-8E82-2A2E87D296A4}" xr6:coauthVersionLast="45" xr6:coauthVersionMax="45" xr10:uidLastSave="{00000000-0000-0000-0000-000000000000}"/>
  <bookViews>
    <workbookView xWindow="22932" yWindow="-108" windowWidth="20376" windowHeight="12096" tabRatio="753" activeTab="2" xr2:uid="{00000000-000D-0000-FFFF-FFFF00000000}"/>
  </bookViews>
  <sheets>
    <sheet name="Orçamento" sheetId="4" r:id="rId1"/>
    <sheet name="CFF" sheetId="17" r:id="rId2"/>
    <sheet name="BDI" sheetId="20" r:id="rId3"/>
  </sheets>
  <externalReferences>
    <externalReference r:id="rId4"/>
  </externalReferences>
  <definedNames>
    <definedName name="__shared_1_0_0" localSheetId="2">#REF!</definedName>
    <definedName name="__shared_1_0_0">#REF!</definedName>
    <definedName name="__shared_1_0_1">NA()</definedName>
    <definedName name="__shared_1_0_10">NA()</definedName>
    <definedName name="__shared_1_0_100">NA()</definedName>
    <definedName name="__shared_1_0_101">NA()</definedName>
    <definedName name="__shared_1_0_102">NA()</definedName>
    <definedName name="__shared_1_0_103">NA()</definedName>
    <definedName name="__shared_1_0_104">NA()</definedName>
    <definedName name="__shared_1_0_105">NA()</definedName>
    <definedName name="__shared_1_0_106">NA()</definedName>
    <definedName name="__shared_1_0_107">NA()</definedName>
    <definedName name="__shared_1_0_108">NA()</definedName>
    <definedName name="__shared_1_0_109">NA()</definedName>
    <definedName name="__shared_1_0_11" localSheetId="2">#REF!</definedName>
    <definedName name="__shared_1_0_11">#REF!</definedName>
    <definedName name="__shared_1_0_110">NA()</definedName>
    <definedName name="__shared_1_0_111">NA()</definedName>
    <definedName name="__shared_1_0_112">NA()</definedName>
    <definedName name="__shared_1_0_113">NA()</definedName>
    <definedName name="__shared_1_0_114">NA()</definedName>
    <definedName name="__shared_1_0_115">NA()</definedName>
    <definedName name="__shared_1_0_116">NA()</definedName>
    <definedName name="__shared_1_0_117">NA()</definedName>
    <definedName name="__shared_1_0_118">NA()</definedName>
    <definedName name="__shared_1_0_119">NA()</definedName>
    <definedName name="__shared_1_0_12">NA()</definedName>
    <definedName name="__shared_1_0_120">NA()</definedName>
    <definedName name="__shared_1_0_121">NA()</definedName>
    <definedName name="__shared_1_0_122" localSheetId="2">#REF!</definedName>
    <definedName name="__shared_1_0_122">#REF!</definedName>
    <definedName name="__shared_1_0_123">NA()</definedName>
    <definedName name="__shared_1_0_124">NA()</definedName>
    <definedName name="__shared_1_0_125">NA()</definedName>
    <definedName name="__shared_1_0_126">NA()</definedName>
    <definedName name="__shared_1_0_127">NA()</definedName>
    <definedName name="__shared_1_0_128">NA()</definedName>
    <definedName name="__shared_1_0_129">NA()</definedName>
    <definedName name="__shared_1_0_13">NA()</definedName>
    <definedName name="__shared_1_0_130">NA()</definedName>
    <definedName name="__shared_1_0_131">NA()</definedName>
    <definedName name="__shared_1_0_132">NA()</definedName>
    <definedName name="__shared_1_0_133">NA()</definedName>
    <definedName name="__shared_1_0_134">NA()</definedName>
    <definedName name="__shared_1_0_135">NA()</definedName>
    <definedName name="__shared_1_0_136">NA()</definedName>
    <definedName name="__shared_1_0_137">NA()</definedName>
    <definedName name="__shared_1_0_138">NA()</definedName>
    <definedName name="__shared_1_0_139" localSheetId="2">#REF!</definedName>
    <definedName name="__shared_1_0_139">#REF!</definedName>
    <definedName name="__shared_1_0_14">NA()</definedName>
    <definedName name="__shared_1_0_140">NA()</definedName>
    <definedName name="__shared_1_0_141">NA()</definedName>
    <definedName name="__shared_1_0_142">NA()</definedName>
    <definedName name="__shared_1_0_143">NA()</definedName>
    <definedName name="__shared_1_0_144">NA()</definedName>
    <definedName name="__shared_1_0_145">NA()</definedName>
    <definedName name="__shared_1_0_146">NA()</definedName>
    <definedName name="__shared_1_0_147">NA()</definedName>
    <definedName name="__shared_1_0_148">NA()</definedName>
    <definedName name="__shared_1_0_149">NA()</definedName>
    <definedName name="__shared_1_0_15">NA()</definedName>
    <definedName name="__shared_1_0_150">NA()</definedName>
    <definedName name="__shared_1_0_151" localSheetId="2">#REF!</definedName>
    <definedName name="__shared_1_0_151">#REF!</definedName>
    <definedName name="__shared_1_0_152">NA()</definedName>
    <definedName name="__shared_1_0_153">NA()</definedName>
    <definedName name="__shared_1_0_154">NA()</definedName>
    <definedName name="__shared_1_0_155">NA()</definedName>
    <definedName name="__shared_1_0_156">NA()</definedName>
    <definedName name="__shared_1_0_157">NA()</definedName>
    <definedName name="__shared_1_0_158">NA()</definedName>
    <definedName name="__shared_1_0_159">NA()</definedName>
    <definedName name="__shared_1_0_16">NA()</definedName>
    <definedName name="__shared_1_0_160">NA()</definedName>
    <definedName name="__shared_1_0_161">NA()</definedName>
    <definedName name="__shared_1_0_162">NA()</definedName>
    <definedName name="__shared_1_0_163" localSheetId="2">#REF!</definedName>
    <definedName name="__shared_1_0_163">#REF!</definedName>
    <definedName name="__shared_1_0_164">NA()</definedName>
    <definedName name="__shared_1_0_165">NA()</definedName>
    <definedName name="__shared_1_0_166">NA()</definedName>
    <definedName name="__shared_1_0_167">NA()</definedName>
    <definedName name="__shared_1_0_168">NA()</definedName>
    <definedName name="__shared_1_0_169">NA()</definedName>
    <definedName name="__shared_1_0_17">NA()</definedName>
    <definedName name="__shared_1_0_170">NA()</definedName>
    <definedName name="__shared_1_0_171">NA()</definedName>
    <definedName name="__shared_1_0_172">NA()</definedName>
    <definedName name="__shared_1_0_173">NA()</definedName>
    <definedName name="__shared_1_0_174">NA()</definedName>
    <definedName name="__shared_1_0_175">NA()</definedName>
    <definedName name="__shared_1_0_176" localSheetId="2">#REF!</definedName>
    <definedName name="__shared_1_0_176">#REF!</definedName>
    <definedName name="__shared_1_0_177">NA()</definedName>
    <definedName name="__shared_1_0_178">NA()</definedName>
    <definedName name="__shared_1_0_179">NA()</definedName>
    <definedName name="__shared_1_0_18">NA()</definedName>
    <definedName name="__shared_1_0_180">NA()</definedName>
    <definedName name="__shared_1_0_181">NA()</definedName>
    <definedName name="__shared_1_0_182">NA()</definedName>
    <definedName name="__shared_1_0_183">NA()</definedName>
    <definedName name="__shared_1_0_184">NA()</definedName>
    <definedName name="__shared_1_0_185">NA()</definedName>
    <definedName name="__shared_1_0_186">NA()</definedName>
    <definedName name="__shared_1_0_187" localSheetId="2">#REF!</definedName>
    <definedName name="__shared_1_0_187">#REF!</definedName>
    <definedName name="__shared_1_0_188">NA()</definedName>
    <definedName name="__shared_1_0_189">NA()</definedName>
    <definedName name="__shared_1_0_19">NA()</definedName>
    <definedName name="__shared_1_0_190">NA()</definedName>
    <definedName name="__shared_1_0_191">NA()</definedName>
    <definedName name="__shared_1_0_192">NA()</definedName>
    <definedName name="__shared_1_0_193">NA()</definedName>
    <definedName name="__shared_1_0_194">NA()</definedName>
    <definedName name="__shared_1_0_195">NA()</definedName>
    <definedName name="__shared_1_0_196">NA()</definedName>
    <definedName name="__shared_1_0_197">NA()</definedName>
    <definedName name="__shared_1_0_198" localSheetId="2">#REF!</definedName>
    <definedName name="__shared_1_0_198">#REF!</definedName>
    <definedName name="__shared_1_0_199">NA()</definedName>
    <definedName name="__shared_1_0_2">NA()</definedName>
    <definedName name="__shared_1_0_20">NA()</definedName>
    <definedName name="__shared_1_0_200">NA()</definedName>
    <definedName name="__shared_1_0_201">NA()</definedName>
    <definedName name="__shared_1_0_202">NA()</definedName>
    <definedName name="__shared_1_0_203">NA()</definedName>
    <definedName name="__shared_1_0_204">NA()</definedName>
    <definedName name="__shared_1_0_205">NA()</definedName>
    <definedName name="__shared_1_0_206">NA()</definedName>
    <definedName name="__shared_1_0_207">NA()</definedName>
    <definedName name="__shared_1_0_208">NA()</definedName>
    <definedName name="__shared_1_0_209" localSheetId="2">#REF!</definedName>
    <definedName name="__shared_1_0_209">#REF!</definedName>
    <definedName name="__shared_1_0_21">NA()</definedName>
    <definedName name="__shared_1_0_210">NA()</definedName>
    <definedName name="__shared_1_0_211">NA()</definedName>
    <definedName name="__shared_1_0_212">NA()</definedName>
    <definedName name="__shared_1_0_213">NA()</definedName>
    <definedName name="__shared_1_0_214">NA()</definedName>
    <definedName name="__shared_1_0_215">NA()</definedName>
    <definedName name="__shared_1_0_216">NA()</definedName>
    <definedName name="__shared_1_0_217">NA()</definedName>
    <definedName name="__shared_1_0_218">NA()</definedName>
    <definedName name="__shared_1_0_219">NA()</definedName>
    <definedName name="__shared_1_0_22" localSheetId="2">#REF!</definedName>
    <definedName name="__shared_1_0_22">#REF!</definedName>
    <definedName name="__shared_1_0_220" localSheetId="2">#REF!</definedName>
    <definedName name="__shared_1_0_220">#REF!</definedName>
    <definedName name="__shared_1_0_221">NA()</definedName>
    <definedName name="__shared_1_0_222">NA()</definedName>
    <definedName name="__shared_1_0_223">NA()</definedName>
    <definedName name="__shared_1_0_224">NA()</definedName>
    <definedName name="__shared_1_0_225">NA()</definedName>
    <definedName name="__shared_1_0_226">NA()</definedName>
    <definedName name="__shared_1_0_227">NA()</definedName>
    <definedName name="__shared_1_0_228">NA()</definedName>
    <definedName name="__shared_1_0_229">NA()</definedName>
    <definedName name="__shared_1_0_23">NA()</definedName>
    <definedName name="__shared_1_0_230">NA()</definedName>
    <definedName name="__shared_1_0_231">NA()</definedName>
    <definedName name="__shared_1_0_232" localSheetId="2">#REF!</definedName>
    <definedName name="__shared_1_0_232">#REF!</definedName>
    <definedName name="__shared_1_0_233">NA()</definedName>
    <definedName name="__shared_1_0_234">NA()</definedName>
    <definedName name="__shared_1_0_235">NA()</definedName>
    <definedName name="__shared_1_0_236">NA()</definedName>
    <definedName name="__shared_1_0_237">NA()</definedName>
    <definedName name="__shared_1_0_238">NA()</definedName>
    <definedName name="__shared_1_0_239">NA()</definedName>
    <definedName name="__shared_1_0_24">NA()</definedName>
    <definedName name="__shared_1_0_240">NA()</definedName>
    <definedName name="__shared_1_0_241">NA()</definedName>
    <definedName name="__shared_1_0_242">NA()</definedName>
    <definedName name="__shared_1_0_243" localSheetId="2">#REF!</definedName>
    <definedName name="__shared_1_0_243">#REF!</definedName>
    <definedName name="__shared_1_0_244">NA()</definedName>
    <definedName name="__shared_1_0_245">NA()</definedName>
    <definedName name="__shared_1_0_246">NA()</definedName>
    <definedName name="__shared_1_0_247">NA()</definedName>
    <definedName name="__shared_1_0_248">NA()</definedName>
    <definedName name="__shared_1_0_249">NA()</definedName>
    <definedName name="__shared_1_0_25">NA()</definedName>
    <definedName name="__shared_1_0_250">NA()</definedName>
    <definedName name="__shared_1_0_251">NA()</definedName>
    <definedName name="__shared_1_0_252">NA()</definedName>
    <definedName name="__shared_1_0_253">NA()</definedName>
    <definedName name="__shared_1_0_254" localSheetId="2">#REF!</definedName>
    <definedName name="__shared_1_0_254">#REF!</definedName>
    <definedName name="__shared_1_0_255">NA()</definedName>
    <definedName name="__shared_1_0_256">NA()</definedName>
    <definedName name="__shared_1_0_257">NA()</definedName>
    <definedName name="__shared_1_0_258">NA()</definedName>
    <definedName name="__shared_1_0_259">NA()</definedName>
    <definedName name="__shared_1_0_26">NA()</definedName>
    <definedName name="__shared_1_0_260">NA()</definedName>
    <definedName name="__shared_1_0_261">NA()</definedName>
    <definedName name="__shared_1_0_262">NA()</definedName>
    <definedName name="__shared_1_0_263">NA()</definedName>
    <definedName name="__shared_1_0_264">NA()</definedName>
    <definedName name="__shared_1_0_265" localSheetId="2">#REF!</definedName>
    <definedName name="__shared_1_0_265">#REF!</definedName>
    <definedName name="__shared_1_0_266">NA()</definedName>
    <definedName name="__shared_1_0_267">NA()</definedName>
    <definedName name="__shared_1_0_268">NA()</definedName>
    <definedName name="__shared_1_0_269">NA()</definedName>
    <definedName name="__shared_1_0_27">NA()</definedName>
    <definedName name="__shared_1_0_270">NA()</definedName>
    <definedName name="__shared_1_0_271">NA()</definedName>
    <definedName name="__shared_1_0_272">NA()</definedName>
    <definedName name="__shared_1_0_273">NA()</definedName>
    <definedName name="__shared_1_0_274">NA()</definedName>
    <definedName name="__shared_1_0_275">NA()</definedName>
    <definedName name="__shared_1_0_276" localSheetId="2">#REF!</definedName>
    <definedName name="__shared_1_0_276">#REF!</definedName>
    <definedName name="__shared_1_0_277">NA()</definedName>
    <definedName name="__shared_1_0_278">NA()</definedName>
    <definedName name="__shared_1_0_279">NA()</definedName>
    <definedName name="__shared_1_0_28">NA()</definedName>
    <definedName name="__shared_1_0_280">NA()</definedName>
    <definedName name="__shared_1_0_281">NA()</definedName>
    <definedName name="__shared_1_0_282">NA()</definedName>
    <definedName name="__shared_1_0_283">NA()</definedName>
    <definedName name="__shared_1_0_284">NA()</definedName>
    <definedName name="__shared_1_0_285">NA()</definedName>
    <definedName name="__shared_1_0_286">NA()</definedName>
    <definedName name="__shared_1_0_287" localSheetId="2">#REF!</definedName>
    <definedName name="__shared_1_0_287">#REF!</definedName>
    <definedName name="__shared_1_0_288">NA()</definedName>
    <definedName name="__shared_1_0_289">NA()</definedName>
    <definedName name="__shared_1_0_29">NA()</definedName>
    <definedName name="__shared_1_0_290">NA()</definedName>
    <definedName name="__shared_1_0_291">NA()</definedName>
    <definedName name="__shared_1_0_292">NA()</definedName>
    <definedName name="__shared_1_0_293">NA()</definedName>
    <definedName name="__shared_1_0_294">NA()</definedName>
    <definedName name="__shared_1_0_295">NA()</definedName>
    <definedName name="__shared_1_0_296">NA()</definedName>
    <definedName name="__shared_1_0_297">NA()</definedName>
    <definedName name="__shared_1_0_298" localSheetId="2">#REF!</definedName>
    <definedName name="__shared_1_0_298">#REF!</definedName>
    <definedName name="__shared_1_0_299">NA()</definedName>
    <definedName name="__shared_1_0_3">NA()</definedName>
    <definedName name="__shared_1_0_30">NA()</definedName>
    <definedName name="__shared_1_0_300">NA()</definedName>
    <definedName name="__shared_1_0_301">NA()</definedName>
    <definedName name="__shared_1_0_302">NA()</definedName>
    <definedName name="__shared_1_0_303">NA()</definedName>
    <definedName name="__shared_1_0_304">NA()</definedName>
    <definedName name="__shared_1_0_305">NA()</definedName>
    <definedName name="__shared_1_0_306">NA()</definedName>
    <definedName name="__shared_1_0_307">NA()</definedName>
    <definedName name="__shared_1_0_308">NA()</definedName>
    <definedName name="__shared_1_0_309" localSheetId="2">#REF!</definedName>
    <definedName name="__shared_1_0_309">#REF!</definedName>
    <definedName name="__shared_1_0_31">NA()</definedName>
    <definedName name="__shared_1_0_310">NA()</definedName>
    <definedName name="__shared_1_0_311">NA()</definedName>
    <definedName name="__shared_1_0_312">NA()</definedName>
    <definedName name="__shared_1_0_313">NA()</definedName>
    <definedName name="__shared_1_0_314">NA()</definedName>
    <definedName name="__shared_1_0_315">NA()</definedName>
    <definedName name="__shared_1_0_316">NA()</definedName>
    <definedName name="__shared_1_0_317">NA()</definedName>
    <definedName name="__shared_1_0_318">NA()</definedName>
    <definedName name="__shared_1_0_319">NA()</definedName>
    <definedName name="__shared_1_0_32">NA()</definedName>
    <definedName name="__shared_1_0_320" localSheetId="2">#REF!</definedName>
    <definedName name="__shared_1_0_320">#REF!</definedName>
    <definedName name="__shared_1_0_321">NA()</definedName>
    <definedName name="__shared_1_0_322">NA()</definedName>
    <definedName name="__shared_1_0_323">NA()</definedName>
    <definedName name="__shared_1_0_324">NA()</definedName>
    <definedName name="__shared_1_0_325">NA()</definedName>
    <definedName name="__shared_1_0_326">NA()</definedName>
    <definedName name="__shared_1_0_327">NA()</definedName>
    <definedName name="__shared_1_0_328">NA()</definedName>
    <definedName name="__shared_1_0_329">NA()</definedName>
    <definedName name="__shared_1_0_33" localSheetId="2">#REF!</definedName>
    <definedName name="__shared_1_0_33">#REF!</definedName>
    <definedName name="__shared_1_0_330">NA()</definedName>
    <definedName name="__shared_1_0_331" localSheetId="2">#REF!</definedName>
    <definedName name="__shared_1_0_331">#REF!</definedName>
    <definedName name="__shared_1_0_332">NA()</definedName>
    <definedName name="__shared_1_0_333">NA()</definedName>
    <definedName name="__shared_1_0_334">NA()</definedName>
    <definedName name="__shared_1_0_335">NA()</definedName>
    <definedName name="__shared_1_0_336">NA()</definedName>
    <definedName name="__shared_1_0_337">NA()</definedName>
    <definedName name="__shared_1_0_338">NA()</definedName>
    <definedName name="__shared_1_0_339">NA()</definedName>
    <definedName name="__shared_1_0_34">NA()</definedName>
    <definedName name="__shared_1_0_340">NA()</definedName>
    <definedName name="__shared_1_0_341">NA()</definedName>
    <definedName name="__shared_1_0_342" localSheetId="2">#REF!</definedName>
    <definedName name="__shared_1_0_342">#REF!</definedName>
    <definedName name="__shared_1_0_343">NA()</definedName>
    <definedName name="__shared_1_0_344">NA()</definedName>
    <definedName name="__shared_1_0_345">NA()</definedName>
    <definedName name="__shared_1_0_346">NA()</definedName>
    <definedName name="__shared_1_0_347">NA()</definedName>
    <definedName name="__shared_1_0_348">NA()</definedName>
    <definedName name="__shared_1_0_349">NA()</definedName>
    <definedName name="__shared_1_0_35">NA()</definedName>
    <definedName name="__shared_1_0_350">NA()</definedName>
    <definedName name="__shared_1_0_351">NA()</definedName>
    <definedName name="__shared_1_0_352">NA()</definedName>
    <definedName name="__shared_1_0_353" localSheetId="2">#REF!</definedName>
    <definedName name="__shared_1_0_353">#REF!</definedName>
    <definedName name="__shared_1_0_354">NA()</definedName>
    <definedName name="__shared_1_0_355">NA()</definedName>
    <definedName name="__shared_1_0_356">NA()</definedName>
    <definedName name="__shared_1_0_357">NA()</definedName>
    <definedName name="__shared_1_0_358">NA()</definedName>
    <definedName name="__shared_1_0_359">NA()</definedName>
    <definedName name="__shared_1_0_36">NA()</definedName>
    <definedName name="__shared_1_0_360">NA()</definedName>
    <definedName name="__shared_1_0_361">NA()</definedName>
    <definedName name="__shared_1_0_362">NA()</definedName>
    <definedName name="__shared_1_0_363">NA()</definedName>
    <definedName name="__shared_1_0_364" localSheetId="2">#REF!</definedName>
    <definedName name="__shared_1_0_364">#REF!</definedName>
    <definedName name="__shared_1_0_365">NA()</definedName>
    <definedName name="__shared_1_0_366">NA()</definedName>
    <definedName name="__shared_1_0_367">NA()</definedName>
    <definedName name="__shared_1_0_368">NA()</definedName>
    <definedName name="__shared_1_0_369">NA()</definedName>
    <definedName name="__shared_1_0_37">NA()</definedName>
    <definedName name="__shared_1_0_370">NA()</definedName>
    <definedName name="__shared_1_0_371">NA()</definedName>
    <definedName name="__shared_1_0_372">NA()</definedName>
    <definedName name="__shared_1_0_373">NA()</definedName>
    <definedName name="__shared_1_0_374">NA()</definedName>
    <definedName name="__shared_1_0_375" localSheetId="2">#REF!</definedName>
    <definedName name="__shared_1_0_375">#REF!</definedName>
    <definedName name="__shared_1_0_376">NA()</definedName>
    <definedName name="__shared_1_0_377">NA()</definedName>
    <definedName name="__shared_1_0_378">NA()</definedName>
    <definedName name="__shared_1_0_379">NA()</definedName>
    <definedName name="__shared_1_0_38">NA()</definedName>
    <definedName name="__shared_1_0_380">NA()</definedName>
    <definedName name="__shared_1_0_381">NA()</definedName>
    <definedName name="__shared_1_0_382">NA()</definedName>
    <definedName name="__shared_1_0_383">NA()</definedName>
    <definedName name="__shared_1_0_384">NA()</definedName>
    <definedName name="__shared_1_0_385">NA()</definedName>
    <definedName name="__shared_1_0_386" localSheetId="2">#REF!</definedName>
    <definedName name="__shared_1_0_386">#REF!</definedName>
    <definedName name="__shared_1_0_387">NA()</definedName>
    <definedName name="__shared_1_0_388">NA()</definedName>
    <definedName name="__shared_1_0_389">NA()</definedName>
    <definedName name="__shared_1_0_39">NA()</definedName>
    <definedName name="__shared_1_0_390">NA()</definedName>
    <definedName name="__shared_1_0_391">NA()</definedName>
    <definedName name="__shared_1_0_392">NA()</definedName>
    <definedName name="__shared_1_0_393">NA()</definedName>
    <definedName name="__shared_1_0_394">NA()</definedName>
    <definedName name="__shared_1_0_395">NA()</definedName>
    <definedName name="__shared_1_0_396">NA()</definedName>
    <definedName name="__shared_1_0_397" localSheetId="2">#REF!</definedName>
    <definedName name="__shared_1_0_397">#REF!</definedName>
    <definedName name="__shared_1_0_398">NA()</definedName>
    <definedName name="__shared_1_0_399">NA()</definedName>
    <definedName name="__shared_1_0_4">NA()</definedName>
    <definedName name="__shared_1_0_40">NA()</definedName>
    <definedName name="__shared_1_0_400">NA()</definedName>
    <definedName name="__shared_1_0_401">NA()</definedName>
    <definedName name="__shared_1_0_402">NA()</definedName>
    <definedName name="__shared_1_0_403">NA()</definedName>
    <definedName name="__shared_1_0_404">NA()</definedName>
    <definedName name="__shared_1_0_405">NA()</definedName>
    <definedName name="__shared_1_0_406">NA()</definedName>
    <definedName name="__shared_1_0_407">NA()</definedName>
    <definedName name="__shared_1_0_408" localSheetId="2">#REF!</definedName>
    <definedName name="__shared_1_0_408">#REF!</definedName>
    <definedName name="__shared_1_0_409">NA()</definedName>
    <definedName name="__shared_1_0_41">NA()</definedName>
    <definedName name="__shared_1_0_410">NA()</definedName>
    <definedName name="__shared_1_0_411">NA()</definedName>
    <definedName name="__shared_1_0_412">NA()</definedName>
    <definedName name="__shared_1_0_413">NA()</definedName>
    <definedName name="__shared_1_0_414">NA()</definedName>
    <definedName name="__shared_1_0_415">NA()</definedName>
    <definedName name="__shared_1_0_416">NA()</definedName>
    <definedName name="__shared_1_0_417">NA()</definedName>
    <definedName name="__shared_1_0_418">NA()</definedName>
    <definedName name="__shared_1_0_419" localSheetId="2">#REF!</definedName>
    <definedName name="__shared_1_0_419">#REF!</definedName>
    <definedName name="__shared_1_0_42">NA()</definedName>
    <definedName name="__shared_1_0_420">NA()</definedName>
    <definedName name="__shared_1_0_421">NA()</definedName>
    <definedName name="__shared_1_0_422">NA()</definedName>
    <definedName name="__shared_1_0_423">NA()</definedName>
    <definedName name="__shared_1_0_424">NA()</definedName>
    <definedName name="__shared_1_0_425">NA()</definedName>
    <definedName name="__shared_1_0_426">NA()</definedName>
    <definedName name="__shared_1_0_427">NA()</definedName>
    <definedName name="__shared_1_0_428">NA()</definedName>
    <definedName name="__shared_1_0_429">NA()</definedName>
    <definedName name="__shared_1_0_43">NA()</definedName>
    <definedName name="__shared_1_0_430" localSheetId="2">#REF!</definedName>
    <definedName name="__shared_1_0_430">#REF!</definedName>
    <definedName name="__shared_1_0_431">NA()</definedName>
    <definedName name="__shared_1_0_432">NA()</definedName>
    <definedName name="__shared_1_0_433">NA()</definedName>
    <definedName name="__shared_1_0_434">NA()</definedName>
    <definedName name="__shared_1_0_435">NA()</definedName>
    <definedName name="__shared_1_0_436">NA()</definedName>
    <definedName name="__shared_1_0_437">NA()</definedName>
    <definedName name="__shared_1_0_438">NA()</definedName>
    <definedName name="__shared_1_0_439">NA()</definedName>
    <definedName name="__shared_1_0_44" localSheetId="2">#REF!</definedName>
    <definedName name="__shared_1_0_44">#REF!</definedName>
    <definedName name="__shared_1_0_440">NA()</definedName>
    <definedName name="__shared_1_0_441" localSheetId="2">#REF!</definedName>
    <definedName name="__shared_1_0_441">#REF!</definedName>
    <definedName name="__shared_1_0_442">NA()</definedName>
    <definedName name="__shared_1_0_443">NA()</definedName>
    <definedName name="__shared_1_0_444">NA()</definedName>
    <definedName name="__shared_1_0_445">NA()</definedName>
    <definedName name="__shared_1_0_446">NA()</definedName>
    <definedName name="__shared_1_0_447">NA()</definedName>
    <definedName name="__shared_1_0_448">NA()</definedName>
    <definedName name="__shared_1_0_449">NA()</definedName>
    <definedName name="__shared_1_0_45">NA()</definedName>
    <definedName name="__shared_1_0_450">NA()</definedName>
    <definedName name="__shared_1_0_451">NA()</definedName>
    <definedName name="__shared_1_0_452">NA()</definedName>
    <definedName name="__shared_1_0_453">NA()</definedName>
    <definedName name="__shared_1_0_454" localSheetId="2">#REF!</definedName>
    <definedName name="__shared_1_0_454">#REF!</definedName>
    <definedName name="__shared_1_0_455">NA()</definedName>
    <definedName name="__shared_1_0_456">NA()</definedName>
    <definedName name="__shared_1_0_457">NA()</definedName>
    <definedName name="__shared_1_0_458">NA()</definedName>
    <definedName name="__shared_1_0_459">NA()</definedName>
    <definedName name="__shared_1_0_46">NA()</definedName>
    <definedName name="__shared_1_0_460">NA()</definedName>
    <definedName name="__shared_1_0_461">NA()</definedName>
    <definedName name="__shared_1_0_462">NA()</definedName>
    <definedName name="__shared_1_0_463">NA()</definedName>
    <definedName name="__shared_1_0_464">NA()</definedName>
    <definedName name="__shared_1_0_465" localSheetId="2">#REF!</definedName>
    <definedName name="__shared_1_0_465">#REF!</definedName>
    <definedName name="__shared_1_0_466">NA()</definedName>
    <definedName name="__shared_1_0_467">NA()</definedName>
    <definedName name="__shared_1_0_468">NA()</definedName>
    <definedName name="__shared_1_0_469">NA()</definedName>
    <definedName name="__shared_1_0_47">NA()</definedName>
    <definedName name="__shared_1_0_470">NA()</definedName>
    <definedName name="__shared_1_0_471">NA()</definedName>
    <definedName name="__shared_1_0_472">NA()</definedName>
    <definedName name="__shared_1_0_473">NA()</definedName>
    <definedName name="__shared_1_0_474">NA()</definedName>
    <definedName name="__shared_1_0_475">NA()</definedName>
    <definedName name="__shared_1_0_476">NA()</definedName>
    <definedName name="__shared_1_0_477" localSheetId="2">#REF!</definedName>
    <definedName name="__shared_1_0_477">#REF!</definedName>
    <definedName name="__shared_1_0_478">NA()</definedName>
    <definedName name="__shared_1_0_479">NA()</definedName>
    <definedName name="__shared_1_0_48">NA()</definedName>
    <definedName name="__shared_1_0_480">NA()</definedName>
    <definedName name="__shared_1_0_481">NA()</definedName>
    <definedName name="__shared_1_0_482">NA()</definedName>
    <definedName name="__shared_1_0_483">NA()</definedName>
    <definedName name="__shared_1_0_484">NA()</definedName>
    <definedName name="__shared_1_0_485">NA()</definedName>
    <definedName name="__shared_1_0_486">NA()</definedName>
    <definedName name="__shared_1_0_487">NA()</definedName>
    <definedName name="__shared_1_0_488" localSheetId="2">#REF!</definedName>
    <definedName name="__shared_1_0_488">#REF!</definedName>
    <definedName name="__shared_1_0_489">NA()</definedName>
    <definedName name="__shared_1_0_49">NA()</definedName>
    <definedName name="__shared_1_0_490">NA()</definedName>
    <definedName name="__shared_1_0_491">NA()</definedName>
    <definedName name="__shared_1_0_492">NA()</definedName>
    <definedName name="__shared_1_0_493">NA()</definedName>
    <definedName name="__shared_1_0_494">NA()</definedName>
    <definedName name="__shared_1_0_495">NA()</definedName>
    <definedName name="__shared_1_0_496">NA()</definedName>
    <definedName name="__shared_1_0_497">NA()</definedName>
    <definedName name="__shared_1_0_498">NA()</definedName>
    <definedName name="__shared_1_0_5">NA()</definedName>
    <definedName name="__shared_1_0_50">NA()</definedName>
    <definedName name="__shared_1_0_51">NA()</definedName>
    <definedName name="__shared_1_0_52">NA()</definedName>
    <definedName name="__shared_1_0_53">NA()</definedName>
    <definedName name="__shared_1_0_54">NA()</definedName>
    <definedName name="__shared_1_0_55" localSheetId="2">#REF!</definedName>
    <definedName name="__shared_1_0_55">#REF!</definedName>
    <definedName name="__shared_1_0_56">NA()</definedName>
    <definedName name="__shared_1_0_57">NA()</definedName>
    <definedName name="__shared_1_0_58">NA()</definedName>
    <definedName name="__shared_1_0_59">NA()</definedName>
    <definedName name="__shared_1_0_6">NA()</definedName>
    <definedName name="__shared_1_0_60">NA()</definedName>
    <definedName name="__shared_1_0_61">NA()</definedName>
    <definedName name="__shared_1_0_62">NA()</definedName>
    <definedName name="__shared_1_0_63">NA()</definedName>
    <definedName name="__shared_1_0_64">NA()</definedName>
    <definedName name="__shared_1_0_65">NA()</definedName>
    <definedName name="__shared_1_0_66" localSheetId="2">#REF!</definedName>
    <definedName name="__shared_1_0_66">#REF!</definedName>
    <definedName name="__shared_1_0_67">NA()</definedName>
    <definedName name="__shared_1_0_68">NA()</definedName>
    <definedName name="__shared_1_0_69">NA()</definedName>
    <definedName name="__shared_1_0_7">NA()</definedName>
    <definedName name="__shared_1_0_70">NA()</definedName>
    <definedName name="__shared_1_0_71">NA()</definedName>
    <definedName name="__shared_1_0_72">NA()</definedName>
    <definedName name="__shared_1_0_73">NA()</definedName>
    <definedName name="__shared_1_0_74">NA()</definedName>
    <definedName name="__shared_1_0_75">NA()</definedName>
    <definedName name="__shared_1_0_76">NA()</definedName>
    <definedName name="__shared_1_0_77">NA()</definedName>
    <definedName name="__shared_1_0_78" localSheetId="2">#REF!</definedName>
    <definedName name="__shared_1_0_78">#REF!</definedName>
    <definedName name="__shared_1_0_79">NA()</definedName>
    <definedName name="__shared_1_0_8">NA()</definedName>
    <definedName name="__shared_1_0_80">NA()</definedName>
    <definedName name="__shared_1_0_81">NA()</definedName>
    <definedName name="__shared_1_0_82">NA()</definedName>
    <definedName name="__shared_1_0_83">NA()</definedName>
    <definedName name="__shared_1_0_84">NA()</definedName>
    <definedName name="__shared_1_0_85">NA()</definedName>
    <definedName name="__shared_1_0_86">NA()</definedName>
    <definedName name="__shared_1_0_87">NA()</definedName>
    <definedName name="__shared_1_0_88">NA()</definedName>
    <definedName name="__shared_1_0_89">NA()</definedName>
    <definedName name="__shared_1_0_9">NA()</definedName>
    <definedName name="__shared_1_0_90">NA()</definedName>
    <definedName name="__shared_1_0_91">NA()</definedName>
    <definedName name="__shared_1_0_92" localSheetId="2">#REF!</definedName>
    <definedName name="__shared_1_0_92">#REF!</definedName>
    <definedName name="__shared_1_0_93">NA()</definedName>
    <definedName name="__shared_1_0_94">NA()</definedName>
    <definedName name="__shared_1_0_95">NA()</definedName>
    <definedName name="__shared_1_0_96">NA()</definedName>
    <definedName name="__shared_1_0_97">NA()</definedName>
    <definedName name="__shared_1_0_98">NA()</definedName>
    <definedName name="__shared_1_0_99">NA()</definedName>
    <definedName name="__shared_2_0_0">NA()</definedName>
    <definedName name="__shared_2_0_1">NA()</definedName>
    <definedName name="__shared_2_0_2">NA()</definedName>
    <definedName name="__shared_2_0_3">NA()</definedName>
    <definedName name="__shared_2_0_4">NA()</definedName>
    <definedName name="_xlnm._FilterDatabase" localSheetId="0" hidden="1">Orçamento!$B$7:$K$56</definedName>
    <definedName name="_xlnm.Print_Area" localSheetId="2">BDI!$D$1:$H$25</definedName>
    <definedName name="_xlnm.Print_Area" localSheetId="0">Orçamento!$A$1:$K$59</definedName>
    <definedName name="BRHJGOUUCG" hidden="1">#REF!</definedName>
    <definedName name="CNNLIWNNYW" localSheetId="2" hidden="1">#REF!</definedName>
    <definedName name="CNNLIWNNYW" hidden="1">#REF!</definedName>
    <definedName name="Cronograma1">NA()</definedName>
    <definedName name="EGEFBMPJUH" localSheetId="2" hidden="1">#REF!</definedName>
    <definedName name="EGEFBMPJUH" hidden="1">#REF!</definedName>
    <definedName name="Fl_01">NA()</definedName>
    <definedName name="GEMVODUGLB" localSheetId="2" hidden="1">#REF!</definedName>
    <definedName name="GEMVODUGLB" hidden="1">#REF!</definedName>
    <definedName name="HAQSZQJJXH" localSheetId="2" hidden="1">#REF!</definedName>
    <definedName name="HAQSZQJJXH" hidden="1">#REF!</definedName>
    <definedName name="HZCZQRBQEV" localSheetId="2" hidden="1">#REF!</definedName>
    <definedName name="HZCZQRBQEV" hidden="1">#REF!</definedName>
    <definedName name="IELZYZMUSY" localSheetId="2" hidden="1">#REF!</definedName>
    <definedName name="IELZYZMUSY" hidden="1">#REF!</definedName>
    <definedName name="JBEDSDWDSA" localSheetId="2" hidden="1">#REF!</definedName>
    <definedName name="JBEDSDWDSA" hidden="1">#REF!</definedName>
    <definedName name="JQMVVHQZHQ" localSheetId="2" hidden="1">#REF!</definedName>
    <definedName name="JQMVVHQZHQ" hidden="1">#REF!</definedName>
    <definedName name="JTZHIBNCBN" localSheetId="2" hidden="1">#REF!</definedName>
    <definedName name="JTZHIBNCBN" hidden="1">#REF!</definedName>
    <definedName name="JYKKXIZZCN" localSheetId="2" hidden="1">#REF!</definedName>
    <definedName name="JYKKXIZZCN" hidden="1">#REF!</definedName>
    <definedName name="KFGTVTGSZB" localSheetId="2" hidden="1">#REF!</definedName>
    <definedName name="KFGTVTGSZB" hidden="1">#REF!</definedName>
    <definedName name="KLWPNNJBRB" localSheetId="2" hidden="1">#REF!</definedName>
    <definedName name="KLWPNNJBRB" hidden="1">#REF!</definedName>
    <definedName name="MCRWXOVTHS" localSheetId="2" hidden="1">#REF!</definedName>
    <definedName name="MCRWXOVTHS" hidden="1">#REF!</definedName>
    <definedName name="NLXQXITZYY" localSheetId="2" hidden="1">#REF!</definedName>
    <definedName name="NLXQXITZYY" hidden="1">#REF!</definedName>
    <definedName name="ORÇAMENTO.BancoRef" hidden="1">Orçamento!$F$8</definedName>
    <definedName name="PKNTSHYCBD" localSheetId="2" hidden="1">#REF!</definedName>
    <definedName name="PKNTSHYCBD" hidden="1">#REF!</definedName>
    <definedName name="pla">NA()</definedName>
    <definedName name="planilha">NA()</definedName>
    <definedName name="REFERENCIA.Descricao" hidden="1">IF(ISNUMBER(Orçamento!$AE1),OFFSET(INDIRECT(ORÇAMENTO.BancoRef),Orçamento!$AE1-1,3,1),Orçamento!$AE1)</definedName>
    <definedName name="RTDCURKAAC" localSheetId="2" hidden="1">#REF!</definedName>
    <definedName name="RTDCURKAAC" hidden="1">#REF!</definedName>
    <definedName name="SHARED_FORMULA_10_144_10_144_0" localSheetId="2">#REF!</definedName>
    <definedName name="SHARED_FORMULA_10_144_10_144_0">#REF!</definedName>
    <definedName name="SHARED_FORMULA_10_176_10_176_0" localSheetId="2">#REF!</definedName>
    <definedName name="SHARED_FORMULA_10_176_10_176_0">#REF!</definedName>
    <definedName name="SHARED_FORMULA_11_144_11_144_0" localSheetId="2">#REF!*#REF!</definedName>
    <definedName name="SHARED_FORMULA_11_144_11_144_0">#REF!*#REF!</definedName>
    <definedName name="SHARED_FORMULA_11_176_11_176_0" localSheetId="2">#REF!*#REF!</definedName>
    <definedName name="SHARED_FORMULA_11_176_11_176_0">#REF!*#REF!</definedName>
    <definedName name="SHARED_FORMULA_12_144_12_144_0">#REF!*#REF!</definedName>
    <definedName name="SHARED_FORMULA_12_176_12_176_0">#REF!*#REF!</definedName>
    <definedName name="SHARED_FORMULA_13_144_13_144_0">#REF!*#REF!</definedName>
    <definedName name="SHARED_FORMULA_13_176_13_176_0">#REF!*#REF!</definedName>
    <definedName name="SHARED_FORMULA_14_144_14_144_0">#REF!*#REF!</definedName>
    <definedName name="SHARED_FORMULA_14_176_14_176_0">#REF!*#REF!</definedName>
    <definedName name="SHARED_FORMULA_15_144_15_144_0" localSheetId="2">(((#REF!+#REF!+#REF!)*(1+#REF!))*(1+#REF!))</definedName>
    <definedName name="SHARED_FORMULA_15_144_15_144_0">(((#REF!+#REF!+#REF!)*(1+#REF!))*(1+#REF!))</definedName>
    <definedName name="SHARED_FORMULA_15_176_15_176_0">(((#REF!+#REF!+#REF!)*(1+#REF!))*(1+#REF!))</definedName>
    <definedName name="SHARED_FORMULA_16_144_16_144_0">(((#REF!+#REF!+#REF!)*(1+#REF!))*(1+#REF!))</definedName>
    <definedName name="SHARED_FORMULA_16_176_16_176_0">(((#REF!+#REF!+#REF!)*(1+#REF!))*(1+#REF!))</definedName>
    <definedName name="SHARED_FORMULA_17_144_17_144_0">#REF!+#REF!</definedName>
    <definedName name="SHARED_FORMULA_17_176_17_176_0">#REF!+#REF!</definedName>
    <definedName name="SHARED_FORMULA_18_144_18_144_0">#REF!*#REF!</definedName>
    <definedName name="SHARED_FORMULA_18_176_18_176_0">#REF!*#REF!</definedName>
    <definedName name="SHARED_FORMULA_19_145_19_145_0">#REF!*#REF!</definedName>
    <definedName name="SHARED_FORMULA_19_177_19_177_0">#REF!*#REF!</definedName>
    <definedName name="SHARED_FORMULA_20_145_20_145_0">#REF!+#REF!</definedName>
    <definedName name="SHARED_FORMULA_20_177_20_177_0">#REF!+#REF!</definedName>
    <definedName name="SHARED_FORMULA_29_145_29_145_0">UPPER(#REF!)</definedName>
    <definedName name="SHARED_FORMULA_29_177_29_177_0">UPPER(#REF!)</definedName>
    <definedName name="SHARED_FORMULA_6_103_6_103_3">SUM(#REF!)</definedName>
    <definedName name="SHARED_FORMULA_6_124_6_124_3">SUM(#REF!)</definedName>
    <definedName name="SHARED_FORMULA_6_134_6_134_3">SUM(#REF!)</definedName>
    <definedName name="SHARED_FORMULA_6_152_6_152_3">SUM(#REF!)</definedName>
    <definedName name="SHARED_FORMULA_6_162_6_162_3">SUM(#REF!)</definedName>
    <definedName name="SHARED_FORMULA_6_176_6_176_3">SUM(#REF!)</definedName>
    <definedName name="SHARED_FORMULA_6_20_6_20_3">SUM(#REF!)</definedName>
    <definedName name="SHARED_FORMULA_6_44_6_44_3">SUM(#REF!)</definedName>
    <definedName name="SHARED_FORMULA_6_60_6_60_3">SUM(#REF!)</definedName>
    <definedName name="SHARED_FORMULA_6_69_6_69_3">SUM(#REF!)</definedName>
    <definedName name="SHARED_FORMULA_6_80_6_80_3">SUM(#REF!)</definedName>
    <definedName name="SHARED_FORMULA_6_95_6_95_3">SUM(#REF!)</definedName>
    <definedName name="_xlnm.Print_Titles" localSheetId="0">Orçamento!$2:$8</definedName>
    <definedName name="TTBILMJNUT" localSheetId="2" hidden="1">#REF!</definedName>
    <definedName name="TTBILMJNUT" hidden="1">#REF!</definedName>
    <definedName name="UKBALFKBBW" localSheetId="2" hidden="1">#REF!</definedName>
    <definedName name="UKBALFKBBW" hidden="1">#REF!</definedName>
    <definedName name="VTYLRQEYAB" localSheetId="2" hidden="1">#REF!</definedName>
    <definedName name="VTYLRQEYAB" hidden="1">#REF!</definedName>
    <definedName name="ZGYLVHFASF" localSheetId="2" hidden="1">#REF!</definedName>
    <definedName name="ZGYLVHFASF" hidden="1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5" i="4" l="1"/>
  <c r="K45" i="4" s="1"/>
  <c r="K44" i="4" s="1"/>
  <c r="I45" i="4"/>
  <c r="J43" i="4"/>
  <c r="K43" i="4" s="1"/>
  <c r="I43" i="4"/>
  <c r="J41" i="4" l="1"/>
  <c r="K41" i="4" s="1"/>
  <c r="I41" i="4"/>
  <c r="J36" i="4"/>
  <c r="K36" i="4" s="1"/>
  <c r="I36" i="4"/>
  <c r="J42" i="4" l="1"/>
  <c r="K42" i="4" s="1"/>
  <c r="K40" i="4" s="1"/>
  <c r="I42" i="4"/>
  <c r="J30" i="4" l="1"/>
  <c r="K30" i="4" s="1"/>
  <c r="I30" i="4"/>
  <c r="J29" i="4"/>
  <c r="K29" i="4" s="1"/>
  <c r="I29" i="4"/>
  <c r="J28" i="4"/>
  <c r="K28" i="4" s="1"/>
  <c r="I28" i="4"/>
  <c r="J16" i="4"/>
  <c r="K16" i="4" s="1"/>
  <c r="I16" i="4"/>
  <c r="J21" i="4"/>
  <c r="K21" i="4" s="1"/>
  <c r="I21" i="4"/>
  <c r="J20" i="4"/>
  <c r="K20" i="4" s="1"/>
  <c r="I20" i="4"/>
  <c r="J19" i="4"/>
  <c r="K19" i="4" s="1"/>
  <c r="I19" i="4"/>
  <c r="J18" i="4"/>
  <c r="K18" i="4" s="1"/>
  <c r="I18" i="4"/>
  <c r="J17" i="4"/>
  <c r="K17" i="4" s="1"/>
  <c r="I17" i="4"/>
  <c r="J15" i="4"/>
  <c r="K15" i="4" s="1"/>
  <c r="I15" i="4"/>
  <c r="J22" i="4"/>
  <c r="K22" i="4" s="1"/>
  <c r="I22" i="4"/>
  <c r="K27" i="4" l="1"/>
  <c r="J10" i="4"/>
  <c r="K10" i="4" s="1"/>
  <c r="J39" i="4" l="1"/>
  <c r="K39" i="4" s="1"/>
  <c r="I39" i="4"/>
  <c r="J20" i="17" l="1"/>
  <c r="J32" i="4"/>
  <c r="K32" i="4" s="1"/>
  <c r="J13" i="17" l="1"/>
  <c r="I13" i="17" s="1"/>
  <c r="J38" i="4"/>
  <c r="K38" i="4" s="1"/>
  <c r="I38" i="4"/>
  <c r="J37" i="4"/>
  <c r="K37" i="4" s="1"/>
  <c r="I37" i="4"/>
  <c r="J35" i="4"/>
  <c r="K35" i="4" s="1"/>
  <c r="I35" i="4"/>
  <c r="J34" i="4"/>
  <c r="K34" i="4" s="1"/>
  <c r="I34" i="4"/>
  <c r="G13" i="4"/>
  <c r="G14" i="4" s="1"/>
  <c r="K31" i="4" l="1"/>
  <c r="J15" i="17" s="1"/>
  <c r="D15" i="17" s="1"/>
  <c r="E15" i="17" s="1"/>
  <c r="F15" i="17" s="1"/>
  <c r="G15" i="17" s="1"/>
  <c r="H15" i="17" s="1"/>
  <c r="I15" i="17" s="1"/>
  <c r="K33" i="4"/>
  <c r="J17" i="17" s="1"/>
  <c r="E17" i="17" s="1"/>
  <c r="F17" i="17" s="1"/>
  <c r="G17" i="17" s="1"/>
  <c r="H17" i="17" s="1"/>
  <c r="I17" i="17" s="1"/>
  <c r="J26" i="4"/>
  <c r="K26" i="4" s="1"/>
  <c r="I26" i="4"/>
  <c r="J25" i="4"/>
  <c r="K25" i="4" s="1"/>
  <c r="I25" i="4"/>
  <c r="J24" i="4"/>
  <c r="K24" i="4" s="1"/>
  <c r="I24" i="4"/>
  <c r="J14" i="4"/>
  <c r="I14" i="4"/>
  <c r="J13" i="4"/>
  <c r="I13" i="4"/>
  <c r="K23" i="4" l="1"/>
  <c r="J11" i="17"/>
  <c r="E11" i="17" s="1"/>
  <c r="F11" i="17" s="1"/>
  <c r="G11" i="17" s="1"/>
  <c r="H11" i="17" s="1"/>
  <c r="I11" i="17" s="1"/>
  <c r="J12" i="4"/>
  <c r="I12" i="4"/>
  <c r="J9" i="17" l="1"/>
  <c r="D9" i="17" s="1"/>
  <c r="E9" i="17" s="1"/>
  <c r="F9" i="17" s="1"/>
  <c r="G9" i="17" s="1"/>
  <c r="D3" i="20"/>
  <c r="D24" i="20"/>
  <c r="H15" i="20"/>
  <c r="D2" i="20"/>
  <c r="F22" i="17" l="1"/>
  <c r="E22" i="17"/>
  <c r="H9" i="17"/>
  <c r="G22" i="17"/>
  <c r="D25" i="20"/>
  <c r="H22" i="17" l="1"/>
  <c r="I9" i="17"/>
  <c r="I22" i="17" s="1"/>
  <c r="D23" i="20"/>
  <c r="C28" i="17"/>
  <c r="C30" i="17"/>
  <c r="B2" i="17"/>
  <c r="C7" i="17" l="1"/>
  <c r="J11" i="4" l="1"/>
  <c r="K11" i="4" s="1"/>
  <c r="K9" i="4" s="1"/>
  <c r="K46" i="4" s="1"/>
  <c r="I11" i="4" l="1"/>
  <c r="J7" i="17" l="1"/>
  <c r="D7" i="17" s="1"/>
  <c r="D22" i="17" s="1"/>
  <c r="J22" i="17" s="1"/>
  <c r="H23" i="17" s="1"/>
  <c r="J23" i="17" l="1"/>
  <c r="D23" i="17"/>
  <c r="G23" i="17"/>
  <c r="F23" i="17"/>
  <c r="E23" i="17"/>
  <c r="I23" i="17"/>
</calcChain>
</file>

<file path=xl/sharedStrings.xml><?xml version="1.0" encoding="utf-8"?>
<sst xmlns="http://schemas.openxmlformats.org/spreadsheetml/2006/main" count="213" uniqueCount="141">
  <si>
    <t>CÓDIGO</t>
  </si>
  <si>
    <t>DESCRIÇÃO</t>
  </si>
  <si>
    <t>ITEM</t>
  </si>
  <si>
    <t>FONTE</t>
  </si>
  <si>
    <t>UNID.</t>
  </si>
  <si>
    <t>TOTAL GERAL</t>
  </si>
  <si>
    <t>QUANTIDADE</t>
  </si>
  <si>
    <t xml:space="preserve">VALOR UNITÁRIO </t>
  </si>
  <si>
    <t xml:space="preserve">TOTAL                               </t>
  </si>
  <si>
    <t xml:space="preserve">TOTAL                     </t>
  </si>
  <si>
    <t>SEM BDI                          (R$)</t>
  </si>
  <si>
    <t>PREFEITURA MUNICIPAL DE TORRINHA</t>
  </si>
  <si>
    <t>BDI = 22,47%                (R$)</t>
  </si>
  <si>
    <t>1.1</t>
  </si>
  <si>
    <t>2.1</t>
  </si>
  <si>
    <t>SINAPI</t>
  </si>
  <si>
    <t>CUSTO TOTAL</t>
  </si>
  <si>
    <t xml:space="preserve">CRONOGRAMA FÍSICO-FINANCEIRO </t>
  </si>
  <si>
    <t>TOTAL</t>
  </si>
  <si>
    <t>EXECUÇÃO</t>
  </si>
  <si>
    <t>_____________________________________________</t>
  </si>
  <si>
    <t>ENGENHEIRO CIVIL</t>
  </si>
  <si>
    <t>Item Componente do BDI</t>
  </si>
  <si>
    <r>
      <t>A</t>
    </r>
    <r>
      <rPr>
        <sz val="11"/>
        <rFont val="Arial"/>
        <family val="2"/>
      </rPr>
      <t xml:space="preserve">dministração </t>
    </r>
    <r>
      <rPr>
        <b/>
        <sz val="11"/>
        <rFont val="Arial"/>
        <family val="2"/>
      </rPr>
      <t>C</t>
    </r>
    <r>
      <rPr>
        <sz val="11"/>
        <rFont val="Arial"/>
        <family val="2"/>
      </rPr>
      <t>entral</t>
    </r>
  </si>
  <si>
    <r>
      <t>S</t>
    </r>
    <r>
      <rPr>
        <sz val="11"/>
        <rFont val="Arial"/>
        <family val="2"/>
      </rPr>
      <t xml:space="preserve">eguro e </t>
    </r>
    <r>
      <rPr>
        <b/>
        <sz val="11"/>
        <rFont val="Arial"/>
        <family val="2"/>
      </rPr>
      <t>G</t>
    </r>
    <r>
      <rPr>
        <sz val="11"/>
        <rFont val="Arial"/>
        <family val="2"/>
      </rPr>
      <t>arantia</t>
    </r>
  </si>
  <si>
    <r>
      <t>R</t>
    </r>
    <r>
      <rPr>
        <sz val="11"/>
        <rFont val="Arial"/>
        <family val="2"/>
      </rPr>
      <t>isco</t>
    </r>
  </si>
  <si>
    <r>
      <t>D</t>
    </r>
    <r>
      <rPr>
        <sz val="11"/>
        <rFont val="Arial"/>
        <family val="2"/>
      </rPr>
      <t xml:space="preserve">espesas </t>
    </r>
    <r>
      <rPr>
        <b/>
        <sz val="11"/>
        <rFont val="Arial"/>
        <family val="2"/>
      </rPr>
      <t>F</t>
    </r>
    <r>
      <rPr>
        <sz val="11"/>
        <rFont val="Arial"/>
        <family val="2"/>
      </rPr>
      <t>inanceiras</t>
    </r>
  </si>
  <si>
    <r>
      <t>L</t>
    </r>
    <r>
      <rPr>
        <sz val="11"/>
        <rFont val="Arial"/>
        <family val="2"/>
      </rPr>
      <t>ucro</t>
    </r>
  </si>
  <si>
    <r>
      <t>I1:</t>
    </r>
    <r>
      <rPr>
        <sz val="11"/>
        <rFont val="Arial"/>
        <family val="2"/>
      </rPr>
      <t xml:space="preserve"> PIS e COFINS</t>
    </r>
  </si>
  <si>
    <r>
      <t>I2:</t>
    </r>
    <r>
      <rPr>
        <sz val="11"/>
        <rFont val="Arial"/>
        <family val="2"/>
      </rPr>
      <t xml:space="preserve"> ISSQN (Conforme Legislação Municipal)</t>
    </r>
  </si>
  <si>
    <r>
      <t xml:space="preserve">I3: </t>
    </r>
    <r>
      <rPr>
        <sz val="11"/>
        <rFont val="Arial"/>
        <family val="2"/>
      </rPr>
      <t>Cont.Prev s/Rec.Bruta (Lei 13.161/15 - Com desoneração)</t>
    </r>
  </si>
  <si>
    <t>BDI - SEM Desoneração da folha de pagamento</t>
  </si>
  <si>
    <t>1</t>
  </si>
  <si>
    <t>CDHU</t>
  </si>
  <si>
    <t>07.01.010</t>
  </si>
  <si>
    <t>1.2</t>
  </si>
  <si>
    <t>M³</t>
  </si>
  <si>
    <t>1.3</t>
  </si>
  <si>
    <t>07.12.040</t>
  </si>
  <si>
    <t>1.4</t>
  </si>
  <si>
    <t>Escavação e carga mecanizada em solo de 1ª categoria, em campo aberto</t>
  </si>
  <si>
    <t>Aterro mecanizado por compensação, solo de 1ª categoria em campo aberto, sem compactação do aterro aberto</t>
  </si>
  <si>
    <t>2</t>
  </si>
  <si>
    <t>INFRAESTRUTURA</t>
  </si>
  <si>
    <t>2.3</t>
  </si>
  <si>
    <t>3</t>
  </si>
  <si>
    <t>FECHAMENTOS</t>
  </si>
  <si>
    <t>3.1</t>
  </si>
  <si>
    <t>3.2</t>
  </si>
  <si>
    <t>3.3</t>
  </si>
  <si>
    <t>4</t>
  </si>
  <si>
    <t>4.1</t>
  </si>
  <si>
    <t>4.2</t>
  </si>
  <si>
    <t>4.3</t>
  </si>
  <si>
    <t>5</t>
  </si>
  <si>
    <t>PINTURA DE DEMARCAÇÃO DE VAGAS</t>
  </si>
  <si>
    <t>5.1</t>
  </si>
  <si>
    <t>ELÉTRICA</t>
  </si>
  <si>
    <t>06.01.020</t>
  </si>
  <si>
    <t>Escavação manual em solo de 1ª e 2ª categoria em campo aberto</t>
  </si>
  <si>
    <t>38.13.020</t>
  </si>
  <si>
    <t>Eletroduto corrugado em polietileno de alta densidade, DN= 50 mm, com acessórios</t>
  </si>
  <si>
    <t xml:space="preserve">UN </t>
  </si>
  <si>
    <t>05.10.020</t>
  </si>
  <si>
    <t>Transporte de solo de 1ª e 2ª categoria por caminhão até o 2° km</t>
  </si>
  <si>
    <t>A REALIZAR EM MESES</t>
  </si>
  <si>
    <t>6</t>
  </si>
  <si>
    <t>6.1</t>
  </si>
  <si>
    <t>6.2</t>
  </si>
  <si>
    <t>MUROS</t>
  </si>
  <si>
    <t>03.02.040</t>
  </si>
  <si>
    <t>m²</t>
  </si>
  <si>
    <t>m³</t>
  </si>
  <si>
    <t>m</t>
  </si>
  <si>
    <t>EQUIPAMENTOS RECREATIVOS</t>
  </si>
  <si>
    <t>MARCO AURELIO FERNANDES VALDO</t>
  </si>
  <si>
    <t>CREA 5071008323</t>
  </si>
  <si>
    <t xml:space="preserve">                    PLANILHA ORÇAMENTÁRIA </t>
  </si>
  <si>
    <t>Demolição manual de alvenaria de elevação ou elemento vazado, incluindo revestimento</t>
  </si>
  <si>
    <t xml:space="preserve">                       OBRA: "REFORMA E ADAPTAÇÃO DA CRECHE CATHARINA PERLATTI PARA IMPLANTAÇÃO DE UBS"</t>
  </si>
  <si>
    <t>04.01.040</t>
  </si>
  <si>
    <t>Retirada de divisória em placa de madeira ou fibrocimento com montantes metálicos</t>
  </si>
  <si>
    <t>CDHU 200 SINAPI - JAN/2026 - DESONERADA</t>
  </si>
  <si>
    <t>14.40.040</t>
  </si>
  <si>
    <t>Recolocação de divisórias em chapas com montantes metálicos</t>
  </si>
  <si>
    <t>04.21.100</t>
  </si>
  <si>
    <t>Remoção de porta de quadro ou painel</t>
  </si>
  <si>
    <t>23.20.040</t>
  </si>
  <si>
    <t>Recolocação de folhas de porta ou janela</t>
  </si>
  <si>
    <t>1.5</t>
  </si>
  <si>
    <t>M3</t>
  </si>
  <si>
    <t>M2</t>
  </si>
  <si>
    <t>1.6</t>
  </si>
  <si>
    <t>14.04.210</t>
  </si>
  <si>
    <t>Alvenaria de bloco cerâmico de vedação de 14 cm</t>
  </si>
  <si>
    <t>17.02.020</t>
  </si>
  <si>
    <t>1.7</t>
  </si>
  <si>
    <t>Chapisco</t>
  </si>
  <si>
    <t>17.02.120</t>
  </si>
  <si>
    <t>1.8</t>
  </si>
  <si>
    <t>Emboço comum</t>
  </si>
  <si>
    <t>17.02.220</t>
  </si>
  <si>
    <t>1.9</t>
  </si>
  <si>
    <t>Reboco</t>
  </si>
  <si>
    <t>24.01.070</t>
  </si>
  <si>
    <t>1.10</t>
  </si>
  <si>
    <t>Caixilho em ferro de correr, sob medida</t>
  </si>
  <si>
    <t>REMOÇÕES</t>
  </si>
  <si>
    <t>04.11.020</t>
  </si>
  <si>
    <t>Retirada de aparelho sanitário incluindo acessórios</t>
  </si>
  <si>
    <t>44.01.072</t>
  </si>
  <si>
    <t>Bacia sifonada de louça com tampa, com saída horizontal - 6 litros</t>
  </si>
  <si>
    <t>04.11.030</t>
  </si>
  <si>
    <t>Retirada de bancada incluindo pertences</t>
  </si>
  <si>
    <t>04.01.060</t>
  </si>
  <si>
    <t>Retirada de divisória em placa de concreto, granito, granilite ou mármore</t>
  </si>
  <si>
    <t>44.01.110</t>
  </si>
  <si>
    <t>Lavatório de louça com coluna</t>
  </si>
  <si>
    <t>44.02.062</t>
  </si>
  <si>
    <t>Tampo/bancada em granito, com frontão, espessura de 2 cm, acabamento polido</t>
  </si>
  <si>
    <t>INSTALAÇÕES</t>
  </si>
  <si>
    <t>PINTURA INTERNA</t>
  </si>
  <si>
    <t>PINTURA LÁTEX ACRÍLICA PREMIUM, APLICAÇÃO MANUAL EM PAREDES, DUAS DEMÃOS. AF_04/2023</t>
  </si>
  <si>
    <t>PINTURA LÁTEX ACRÍLICA PREMIUM, APLICAÇÃO MANUAL EM TETO, DUAS DEMÃOS. AF_04/2023</t>
  </si>
  <si>
    <t>PINTURA VERNIZ (INCOLOR) ALQUÍDICO EM MADEIRA, USO INTERNO, 2 DEMÃOS. AF_01/2021</t>
  </si>
  <si>
    <t>33.11.050</t>
  </si>
  <si>
    <t>5.2</t>
  </si>
  <si>
    <t>Esmalte à base água em superfície metálica, inclusive preparo</t>
  </si>
  <si>
    <t>PINTURA EXTERNA</t>
  </si>
  <si>
    <t>03.10.140</t>
  </si>
  <si>
    <t>4.4</t>
  </si>
  <si>
    <t>Remoção de pintura em massa com lixamento</t>
  </si>
  <si>
    <t>5.3</t>
  </si>
  <si>
    <t>2.2</t>
  </si>
  <si>
    <t>LIMPEZA</t>
  </si>
  <si>
    <t>55.01.020</t>
  </si>
  <si>
    <t>Limpeza final da obra</t>
  </si>
  <si>
    <t>Torrinha, 15 de abril de 2026.</t>
  </si>
  <si>
    <t>DE ACORDO</t>
  </si>
  <si>
    <t>ARI RODOLFO BUZATO</t>
  </si>
  <si>
    <t xml:space="preserve">PREFEITO MUNICIPAL DE TORRINHA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</si>
</sst>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_-[$R$-416]\ * #,##0.00_-;\-[$R$-416]\ * #,##0.00_-;_-[$R$-416]\ * &quot;-&quot;??_-;_-@_-"/>
    <numFmt numFmtId="167" formatCode="#,##0.00\ ;&quot; (&quot;#,##0.00\);&quot; -&quot;#\ ;@\ "/>
  </numFmts>
  <fonts count="6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b/>
      <sz val="10"/>
      <color indexed="8"/>
      <name val="MS Sans Serif"/>
      <family val="2"/>
    </font>
    <font>
      <sz val="10"/>
      <color indexed="8"/>
      <name val="MS Sans Serif"/>
      <family val="2"/>
    </font>
    <font>
      <b/>
      <sz val="9.85"/>
      <color indexed="8"/>
      <name val="Times New Roman"/>
      <family val="1"/>
    </font>
    <font>
      <b/>
      <sz val="9.85"/>
      <color indexed="8"/>
      <name val="Times New Roman"/>
      <family val="1"/>
    </font>
    <font>
      <sz val="10"/>
      <name val="Times New Roman"/>
      <family val="1"/>
    </font>
    <font>
      <sz val="10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theme="0"/>
      <name val="MS Sans Serif"/>
      <family val="2"/>
    </font>
    <font>
      <b/>
      <sz val="10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1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MS Sans Serif"/>
    </font>
    <font>
      <b/>
      <sz val="20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sz val="11"/>
      <color theme="1" tint="0.249977111117893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8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  <font>
      <b/>
      <sz val="12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9"/>
      <name val="Calibri"/>
      <family val="2"/>
      <scheme val="minor"/>
    </font>
    <font>
      <b/>
      <sz val="14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indexed="9"/>
        <bgColor indexed="26"/>
      </patternFill>
    </fill>
    <fill>
      <patternFill patternType="solid">
        <fgColor theme="3" tint="-0.249977111117893"/>
        <bgColor indexed="64"/>
      </patternFill>
    </fill>
  </fills>
  <borders count="7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 style="medium">
        <color theme="0"/>
      </top>
      <bottom style="medium">
        <color indexed="64"/>
      </bottom>
      <diagonal/>
    </border>
    <border>
      <left/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indexed="64"/>
      </bottom>
      <diagonal/>
    </border>
    <border>
      <left/>
      <right/>
      <top style="medium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indexed="64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theme="0"/>
      </top>
      <bottom/>
      <diagonal/>
    </border>
    <border>
      <left/>
      <right style="medium">
        <color indexed="64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8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7" fillId="4" borderId="0" applyNumberFormat="0" applyBorder="0" applyAlignment="0" applyProtection="0"/>
    <xf numFmtId="0" fontId="18" fillId="16" borderId="1" applyNumberFormat="0" applyAlignment="0" applyProtection="0"/>
    <xf numFmtId="0" fontId="19" fillId="17" borderId="2" applyNumberFormat="0" applyAlignment="0" applyProtection="0"/>
    <xf numFmtId="0" fontId="20" fillId="0" borderId="3" applyNumberFormat="0" applyFill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21" borderId="0" applyNumberFormat="0" applyBorder="0" applyAlignment="0" applyProtection="0"/>
    <xf numFmtId="0" fontId="21" fillId="7" borderId="1" applyNumberFormat="0" applyAlignment="0" applyProtection="0"/>
    <xf numFmtId="0" fontId="22" fillId="3" borderId="0" applyNumberFormat="0" applyBorder="0" applyAlignment="0" applyProtection="0"/>
    <xf numFmtId="0" fontId="10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23" fillId="22" borderId="0" applyNumberFormat="0" applyBorder="0" applyAlignment="0" applyProtection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4" fillId="0" borderId="0">
      <alignment vertical="top"/>
    </xf>
    <xf numFmtId="0" fontId="13" fillId="23" borderId="4" applyNumberFormat="0" applyFont="0" applyAlignment="0" applyProtection="0"/>
    <xf numFmtId="0" fontId="24" fillId="16" borderId="5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1" fillId="0" borderId="9" applyNumberFormat="0" applyFill="0" applyAlignment="0" applyProtection="0"/>
    <xf numFmtId="164" fontId="4" fillId="0" borderId="0" applyFont="0" applyFill="0" applyBorder="0" applyAlignment="0" applyProtection="0"/>
    <xf numFmtId="164" fontId="14" fillId="0" borderId="0" applyFont="0" applyFill="0" applyBorder="0" applyAlignment="0" applyProtection="0">
      <alignment vertical="top"/>
    </xf>
    <xf numFmtId="164" fontId="3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9" fillId="0" borderId="0"/>
    <xf numFmtId="164" fontId="39" fillId="0" borderId="0" applyFont="0" applyFill="0" applyBorder="0" applyAlignment="0" applyProtection="0"/>
    <xf numFmtId="0" fontId="41" fillId="0" borderId="0"/>
    <xf numFmtId="44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1" fillId="0" borderId="0"/>
    <xf numFmtId="9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7" fontId="4" fillId="0" borderId="0"/>
  </cellStyleXfs>
  <cellXfs count="239">
    <xf numFmtId="0" fontId="0" fillId="0" borderId="0" xfId="0"/>
    <xf numFmtId="0" fontId="5" fillId="0" borderId="0" xfId="39" applyAlignment="1">
      <alignment vertical="center"/>
    </xf>
    <xf numFmtId="0" fontId="35" fillId="24" borderId="0" xfId="35" applyFont="1" applyFill="1" applyAlignment="1">
      <alignment horizontal="center" vertical="center" wrapText="1"/>
    </xf>
    <xf numFmtId="0" fontId="35" fillId="24" borderId="16" xfId="35" applyFont="1" applyFill="1" applyBorder="1" applyAlignment="1">
      <alignment horizontal="center" vertical="center" wrapText="1"/>
    </xf>
    <xf numFmtId="49" fontId="36" fillId="24" borderId="0" xfId="35" applyNumberFormat="1" applyFont="1" applyFill="1" applyAlignment="1">
      <alignment horizontal="left" vertical="center" wrapText="1"/>
    </xf>
    <xf numFmtId="0" fontId="7" fillId="0" borderId="0" xfId="39" applyFont="1" applyAlignment="1">
      <alignment vertical="center"/>
    </xf>
    <xf numFmtId="49" fontId="5" fillId="0" borderId="0" xfId="39" applyNumberFormat="1" applyAlignment="1">
      <alignment horizontal="center" vertical="center"/>
    </xf>
    <xf numFmtId="4" fontId="5" fillId="0" borderId="0" xfId="39" applyNumberFormat="1" applyAlignment="1">
      <alignment vertical="center"/>
    </xf>
    <xf numFmtId="0" fontId="5" fillId="0" borderId="0" xfId="39" applyAlignment="1">
      <alignment vertical="center" wrapText="1"/>
    </xf>
    <xf numFmtId="0" fontId="35" fillId="24" borderId="13" xfId="35" applyFont="1" applyFill="1" applyBorder="1" applyAlignment="1">
      <alignment vertical="center" wrapText="1"/>
    </xf>
    <xf numFmtId="0" fontId="35" fillId="24" borderId="14" xfId="35" applyFont="1" applyFill="1" applyBorder="1" applyAlignment="1">
      <alignment horizontal="center" vertical="center" wrapText="1"/>
    </xf>
    <xf numFmtId="0" fontId="35" fillId="24" borderId="19" xfId="35" applyFont="1" applyFill="1" applyBorder="1" applyAlignment="1">
      <alignment vertical="center" wrapText="1"/>
    </xf>
    <xf numFmtId="0" fontId="35" fillId="24" borderId="10" xfId="35" applyFont="1" applyFill="1" applyBorder="1" applyAlignment="1">
      <alignment horizontal="center" vertical="center" wrapText="1"/>
    </xf>
    <xf numFmtId="0" fontId="5" fillId="0" borderId="0" xfId="39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2" fontId="5" fillId="0" borderId="0" xfId="39" applyNumberFormat="1" applyAlignment="1">
      <alignment vertical="center"/>
    </xf>
    <xf numFmtId="2" fontId="12" fillId="0" borderId="0" xfId="39" applyNumberFormat="1" applyFont="1" applyAlignment="1">
      <alignment vertical="center"/>
    </xf>
    <xf numFmtId="2" fontId="5" fillId="0" borderId="0" xfId="52" applyNumberFormat="1" applyFont="1" applyAlignment="1">
      <alignment horizontal="right" vertical="center"/>
    </xf>
    <xf numFmtId="2" fontId="37" fillId="24" borderId="15" xfId="35" applyNumberFormat="1" applyFont="1" applyFill="1" applyBorder="1" applyAlignment="1">
      <alignment vertical="center" wrapText="1"/>
    </xf>
    <xf numFmtId="2" fontId="40" fillId="24" borderId="0" xfId="35" applyNumberFormat="1" applyFont="1" applyFill="1" applyAlignment="1">
      <alignment horizontal="left" vertical="center" wrapText="1"/>
    </xf>
    <xf numFmtId="2" fontId="36" fillId="24" borderId="0" xfId="52" applyNumberFormat="1" applyFont="1" applyFill="1" applyBorder="1" applyAlignment="1">
      <alignment horizontal="center" vertical="center"/>
    </xf>
    <xf numFmtId="2" fontId="36" fillId="24" borderId="17" xfId="52" applyNumberFormat="1" applyFont="1" applyFill="1" applyBorder="1" applyAlignment="1">
      <alignment horizontal="center" vertical="center"/>
    </xf>
    <xf numFmtId="2" fontId="33" fillId="0" borderId="22" xfId="39" applyNumberFormat="1" applyFont="1" applyBorder="1" applyAlignment="1">
      <alignment vertical="center"/>
    </xf>
    <xf numFmtId="2" fontId="34" fillId="0" borderId="22" xfId="52" applyNumberFormat="1" applyFont="1" applyBorder="1" applyAlignment="1">
      <alignment horizontal="right" vertical="center"/>
    </xf>
    <xf numFmtId="2" fontId="34" fillId="0" borderId="23" xfId="39" applyNumberFormat="1" applyFont="1" applyBorder="1" applyAlignment="1">
      <alignment vertical="center"/>
    </xf>
    <xf numFmtId="0" fontId="0" fillId="0" borderId="51" xfId="0" applyBorder="1"/>
    <xf numFmtId="0" fontId="0" fillId="0" borderId="45" xfId="0" applyBorder="1"/>
    <xf numFmtId="0" fontId="0" fillId="0" borderId="0" xfId="0" applyAlignment="1">
      <alignment wrapText="1"/>
    </xf>
    <xf numFmtId="0" fontId="0" fillId="0" borderId="52" xfId="0" applyBorder="1"/>
    <xf numFmtId="0" fontId="0" fillId="0" borderId="48" xfId="0" applyBorder="1"/>
    <xf numFmtId="0" fontId="0" fillId="0" borderId="49" xfId="0" applyBorder="1"/>
    <xf numFmtId="49" fontId="34" fillId="0" borderId="32" xfId="39" applyNumberFormat="1" applyFont="1" applyBorder="1" applyAlignment="1">
      <alignment vertical="center"/>
    </xf>
    <xf numFmtId="49" fontId="34" fillId="0" borderId="33" xfId="39" applyNumberFormat="1" applyFont="1" applyBorder="1" applyAlignment="1">
      <alignment vertical="center"/>
    </xf>
    <xf numFmtId="49" fontId="34" fillId="0" borderId="34" xfId="39" applyNumberFormat="1" applyFont="1" applyBorder="1" applyAlignment="1">
      <alignment vertical="center"/>
    </xf>
    <xf numFmtId="49" fontId="34" fillId="0" borderId="35" xfId="39" applyNumberFormat="1" applyFont="1" applyBorder="1" applyAlignment="1">
      <alignment vertical="center"/>
    </xf>
    <xf numFmtId="49" fontId="34" fillId="0" borderId="36" xfId="39" applyNumberFormat="1" applyFont="1" applyBorder="1" applyAlignment="1">
      <alignment vertical="center"/>
    </xf>
    <xf numFmtId="0" fontId="34" fillId="0" borderId="24" xfId="39" applyFont="1" applyBorder="1" applyAlignment="1">
      <alignment vertical="center" wrapText="1"/>
    </xf>
    <xf numFmtId="0" fontId="34" fillId="0" borderId="25" xfId="39" applyFont="1" applyBorder="1" applyAlignment="1">
      <alignment vertical="center" wrapText="1"/>
    </xf>
    <xf numFmtId="0" fontId="34" fillId="0" borderId="27" xfId="39" applyFont="1" applyBorder="1" applyAlignment="1">
      <alignment vertical="center" wrapText="1"/>
    </xf>
    <xf numFmtId="0" fontId="34" fillId="0" borderId="30" xfId="39" applyFont="1" applyBorder="1" applyAlignment="1">
      <alignment vertical="center" wrapText="1"/>
    </xf>
    <xf numFmtId="0" fontId="34" fillId="0" borderId="28" xfId="39" applyFont="1" applyBorder="1" applyAlignment="1">
      <alignment vertical="center" wrapText="1"/>
    </xf>
    <xf numFmtId="0" fontId="34" fillId="0" borderId="13" xfId="39" applyFont="1" applyBorder="1" applyAlignment="1">
      <alignment vertical="center" wrapText="1"/>
    </xf>
    <xf numFmtId="0" fontId="34" fillId="0" borderId="14" xfId="39" applyFont="1" applyBorder="1" applyAlignment="1">
      <alignment vertical="center" wrapText="1"/>
    </xf>
    <xf numFmtId="0" fontId="34" fillId="0" borderId="15" xfId="39" applyFont="1" applyBorder="1" applyAlignment="1">
      <alignment vertical="center" wrapText="1"/>
    </xf>
    <xf numFmtId="0" fontId="34" fillId="0" borderId="35" xfId="39" applyFont="1" applyBorder="1" applyAlignment="1">
      <alignment vertical="center" wrapText="1"/>
    </xf>
    <xf numFmtId="0" fontId="34" fillId="0" borderId="36" xfId="39" applyFont="1" applyBorder="1" applyAlignment="1">
      <alignment vertical="center" wrapText="1"/>
    </xf>
    <xf numFmtId="0" fontId="34" fillId="0" borderId="43" xfId="39" applyFont="1" applyBorder="1" applyAlignment="1">
      <alignment vertical="center" wrapText="1"/>
    </xf>
    <xf numFmtId="4" fontId="34" fillId="0" borderId="30" xfId="39" applyNumberFormat="1" applyFont="1" applyBorder="1" applyAlignment="1">
      <alignment vertical="center"/>
    </xf>
    <xf numFmtId="4" fontId="34" fillId="0" borderId="31" xfId="39" applyNumberFormat="1" applyFont="1" applyBorder="1" applyAlignment="1">
      <alignment vertical="center"/>
    </xf>
    <xf numFmtId="4" fontId="34" fillId="0" borderId="25" xfId="39" applyNumberFormat="1" applyFont="1" applyBorder="1" applyAlignment="1">
      <alignment vertical="center"/>
    </xf>
    <xf numFmtId="4" fontId="34" fillId="0" borderId="26" xfId="39" applyNumberFormat="1" applyFont="1" applyBorder="1" applyAlignment="1">
      <alignment vertical="center"/>
    </xf>
    <xf numFmtId="0" fontId="38" fillId="25" borderId="36" xfId="39" applyFont="1" applyFill="1" applyBorder="1" applyAlignment="1">
      <alignment vertical="center" wrapText="1"/>
    </xf>
    <xf numFmtId="0" fontId="38" fillId="25" borderId="43" xfId="39" applyFont="1" applyFill="1" applyBorder="1" applyAlignment="1">
      <alignment vertical="center" wrapText="1"/>
    </xf>
    <xf numFmtId="0" fontId="38" fillId="25" borderId="33" xfId="39" applyFont="1" applyFill="1" applyBorder="1" applyAlignment="1">
      <alignment vertical="center" wrapText="1"/>
    </xf>
    <xf numFmtId="0" fontId="38" fillId="25" borderId="42" xfId="39" applyFont="1" applyFill="1" applyBorder="1" applyAlignment="1">
      <alignment vertical="center" wrapText="1"/>
    </xf>
    <xf numFmtId="0" fontId="34" fillId="0" borderId="25" xfId="39" applyFont="1" applyBorder="1" applyAlignment="1">
      <alignment vertical="center"/>
    </xf>
    <xf numFmtId="0" fontId="34" fillId="0" borderId="26" xfId="39" applyFont="1" applyBorder="1" applyAlignment="1">
      <alignment vertical="center"/>
    </xf>
    <xf numFmtId="2" fontId="33" fillId="0" borderId="53" xfId="39" applyNumberFormat="1" applyFont="1" applyBorder="1" applyAlignment="1">
      <alignment vertical="center"/>
    </xf>
    <xf numFmtId="4" fontId="34" fillId="0" borderId="10" xfId="39" applyNumberFormat="1" applyFont="1" applyBorder="1" applyAlignment="1">
      <alignment vertical="center"/>
    </xf>
    <xf numFmtId="0" fontId="34" fillId="0" borderId="16" xfId="39" applyFont="1" applyBorder="1" applyAlignment="1">
      <alignment vertical="center" wrapText="1"/>
    </xf>
    <xf numFmtId="0" fontId="34" fillId="0" borderId="0" xfId="39" applyFont="1" applyAlignment="1">
      <alignment vertical="center" wrapText="1"/>
    </xf>
    <xf numFmtId="0" fontId="4" fillId="0" borderId="0" xfId="0" applyFont="1" applyAlignment="1">
      <alignment horizontal="center" wrapText="1"/>
    </xf>
    <xf numFmtId="165" fontId="50" fillId="0" borderId="45" xfId="0" applyNumberFormat="1" applyFont="1" applyBorder="1" applyAlignment="1">
      <alignment horizontal="center"/>
    </xf>
    <xf numFmtId="0" fontId="0" fillId="0" borderId="45" xfId="0" applyBorder="1" applyAlignment="1">
      <alignment horizontal="center"/>
    </xf>
    <xf numFmtId="0" fontId="34" fillId="0" borderId="22" xfId="39" applyFont="1" applyBorder="1" applyAlignment="1">
      <alignment vertical="center" wrapText="1"/>
    </xf>
    <xf numFmtId="4" fontId="34" fillId="0" borderId="29" xfId="39" applyNumberFormat="1" applyFont="1" applyBorder="1" applyAlignment="1">
      <alignment vertical="center" wrapText="1"/>
    </xf>
    <xf numFmtId="4" fontId="36" fillId="24" borderId="0" xfId="35" applyNumberFormat="1" applyFont="1" applyFill="1" applyAlignment="1">
      <alignment horizontal="left" vertical="center" wrapText="1"/>
    </xf>
    <xf numFmtId="4" fontId="34" fillId="0" borderId="14" xfId="39" applyNumberFormat="1" applyFont="1" applyBorder="1" applyAlignment="1">
      <alignment vertical="center" wrapText="1"/>
    </xf>
    <xf numFmtId="4" fontId="34" fillId="0" borderId="36" xfId="39" applyNumberFormat="1" applyFont="1" applyBorder="1" applyAlignment="1">
      <alignment vertical="center" wrapText="1"/>
    </xf>
    <xf numFmtId="4" fontId="34" fillId="0" borderId="0" xfId="39" applyNumberFormat="1" applyFont="1" applyAlignment="1">
      <alignment vertical="center" wrapText="1"/>
    </xf>
    <xf numFmtId="4" fontId="34" fillId="0" borderId="53" xfId="39" applyNumberFormat="1" applyFont="1" applyBorder="1" applyAlignment="1">
      <alignment vertical="center"/>
    </xf>
    <xf numFmtId="4" fontId="0" fillId="0" borderId="0" xfId="0" applyNumberFormat="1"/>
    <xf numFmtId="0" fontId="39" fillId="0" borderId="0" xfId="59" applyAlignment="1">
      <alignment horizontal="center" vertical="center"/>
    </xf>
    <xf numFmtId="0" fontId="39" fillId="0" borderId="13" xfId="59" applyBorder="1" applyAlignment="1">
      <alignment vertical="center"/>
    </xf>
    <xf numFmtId="0" fontId="39" fillId="0" borderId="14" xfId="59" applyBorder="1" applyAlignment="1">
      <alignment vertical="center"/>
    </xf>
    <xf numFmtId="4" fontId="39" fillId="0" borderId="14" xfId="59" applyNumberFormat="1" applyBorder="1" applyAlignment="1">
      <alignment horizontal="center" vertical="center"/>
    </xf>
    <xf numFmtId="4" fontId="39" fillId="0" borderId="14" xfId="59" applyNumberFormat="1" applyBorder="1" applyAlignment="1">
      <alignment horizontal="right" vertical="center"/>
    </xf>
    <xf numFmtId="0" fontId="39" fillId="0" borderId="15" xfId="59" applyBorder="1" applyAlignment="1">
      <alignment horizontal="right" vertical="center"/>
    </xf>
    <xf numFmtId="0" fontId="39" fillId="0" borderId="0" xfId="59" applyAlignment="1">
      <alignment horizontal="right" vertical="center"/>
    </xf>
    <xf numFmtId="4" fontId="39" fillId="0" borderId="0" xfId="59" applyNumberFormat="1" applyAlignment="1">
      <alignment horizontal="right" vertical="center"/>
    </xf>
    <xf numFmtId="0" fontId="39" fillId="0" borderId="0" xfId="59"/>
    <xf numFmtId="0" fontId="51" fillId="0" borderId="16" xfId="59" applyFont="1" applyBorder="1" applyAlignment="1">
      <alignment vertical="center"/>
    </xf>
    <xf numFmtId="0" fontId="39" fillId="0" borderId="0" xfId="59" applyAlignment="1">
      <alignment vertical="center"/>
    </xf>
    <xf numFmtId="4" fontId="39" fillId="0" borderId="0" xfId="59" applyNumberFormat="1" applyAlignment="1">
      <alignment horizontal="center" vertical="center"/>
    </xf>
    <xf numFmtId="0" fontId="39" fillId="0" borderId="17" xfId="59" applyBorder="1" applyAlignment="1">
      <alignment horizontal="right" vertical="center"/>
    </xf>
    <xf numFmtId="0" fontId="39" fillId="0" borderId="16" xfId="59" applyBorder="1" applyAlignment="1">
      <alignment vertical="center"/>
    </xf>
    <xf numFmtId="0" fontId="52" fillId="26" borderId="0" xfId="59" applyFont="1" applyFill="1" applyAlignment="1">
      <alignment horizontal="center" vertical="center"/>
    </xf>
    <xf numFmtId="1" fontId="52" fillId="26" borderId="0" xfId="59" applyNumberFormat="1" applyFont="1" applyFill="1" applyAlignment="1">
      <alignment horizontal="center" vertical="center"/>
    </xf>
    <xf numFmtId="0" fontId="52" fillId="0" borderId="0" xfId="59" applyFont="1" applyAlignment="1">
      <alignment vertical="center"/>
    </xf>
    <xf numFmtId="0" fontId="52" fillId="0" borderId="0" xfId="59" applyFont="1"/>
    <xf numFmtId="0" fontId="52" fillId="26" borderId="0" xfId="59" applyFont="1" applyFill="1"/>
    <xf numFmtId="0" fontId="52" fillId="26" borderId="0" xfId="59" applyFont="1" applyFill="1" applyAlignment="1">
      <alignment horizontal="center"/>
    </xf>
    <xf numFmtId="10" fontId="49" fillId="0" borderId="58" xfId="59" applyNumberFormat="1" applyFont="1" applyBorder="1" applyAlignment="1" applyProtection="1">
      <alignment horizontal="center" vertical="center"/>
      <protection locked="0"/>
    </xf>
    <xf numFmtId="0" fontId="52" fillId="26" borderId="0" xfId="59" applyFont="1" applyFill="1" applyAlignment="1">
      <alignment vertical="center"/>
    </xf>
    <xf numFmtId="0" fontId="52" fillId="26" borderId="16" xfId="59" applyFont="1" applyFill="1" applyBorder="1" applyAlignment="1">
      <alignment vertical="center"/>
    </xf>
    <xf numFmtId="0" fontId="52" fillId="26" borderId="17" xfId="59" applyFont="1" applyFill="1" applyBorder="1" applyAlignment="1">
      <alignment vertical="center"/>
    </xf>
    <xf numFmtId="49" fontId="52" fillId="26" borderId="0" xfId="59" applyNumberFormat="1" applyFont="1" applyFill="1" applyAlignment="1">
      <alignment horizontal="center" vertical="center"/>
    </xf>
    <xf numFmtId="0" fontId="52" fillId="26" borderId="16" xfId="59" applyFont="1" applyFill="1" applyBorder="1" applyAlignment="1">
      <alignment horizontal="justify" vertical="center"/>
    </xf>
    <xf numFmtId="10" fontId="0" fillId="26" borderId="0" xfId="65" applyNumberFormat="1" applyFont="1" applyFill="1" applyBorder="1" applyAlignment="1" applyProtection="1">
      <alignment horizontal="center" vertical="center"/>
    </xf>
    <xf numFmtId="4" fontId="53" fillId="26" borderId="0" xfId="66" applyNumberFormat="1" applyFont="1" applyFill="1" applyBorder="1" applyAlignment="1" applyProtection="1">
      <alignment vertical="center"/>
    </xf>
    <xf numFmtId="167" fontId="54" fillId="26" borderId="0" xfId="67" applyFont="1" applyFill="1" applyAlignment="1">
      <alignment horizontal="center" vertical="center"/>
    </xf>
    <xf numFmtId="167" fontId="52" fillId="26" borderId="17" xfId="67" applyFont="1" applyFill="1" applyBorder="1" applyAlignment="1">
      <alignment vertical="center"/>
    </xf>
    <xf numFmtId="167" fontId="52" fillId="26" borderId="0" xfId="67" applyFont="1" applyFill="1" applyAlignment="1">
      <alignment vertical="center"/>
    </xf>
    <xf numFmtId="0" fontId="39" fillId="26" borderId="0" xfId="59" applyFill="1" applyAlignment="1">
      <alignment horizontal="center" vertical="center"/>
    </xf>
    <xf numFmtId="0" fontId="52" fillId="26" borderId="16" xfId="59" applyFont="1" applyFill="1" applyBorder="1" applyAlignment="1">
      <alignment horizontal="right" vertical="center"/>
    </xf>
    <xf numFmtId="167" fontId="55" fillId="26" borderId="0" xfId="67" applyFont="1" applyFill="1" applyAlignment="1">
      <alignment horizontal="center" vertical="center" wrapText="1"/>
    </xf>
    <xf numFmtId="0" fontId="51" fillId="0" borderId="16" xfId="59" applyFont="1" applyBorder="1" applyAlignment="1">
      <alignment horizontal="center" vertical="center"/>
    </xf>
    <xf numFmtId="0" fontId="51" fillId="0" borderId="19" xfId="59" applyFont="1" applyBorder="1" applyAlignment="1">
      <alignment horizontal="center" vertical="center"/>
    </xf>
    <xf numFmtId="0" fontId="39" fillId="0" borderId="10" xfId="59" applyBorder="1" applyAlignment="1">
      <alignment vertical="center"/>
    </xf>
    <xf numFmtId="4" fontId="39" fillId="0" borderId="10" xfId="59" applyNumberFormat="1" applyBorder="1" applyAlignment="1">
      <alignment horizontal="center" vertical="center"/>
    </xf>
    <xf numFmtId="4" fontId="39" fillId="0" borderId="10" xfId="59" applyNumberFormat="1" applyBorder="1" applyAlignment="1">
      <alignment horizontal="right" vertical="center"/>
    </xf>
    <xf numFmtId="0" fontId="39" fillId="0" borderId="20" xfId="59" applyBorder="1" applyAlignment="1">
      <alignment horizontal="right" vertical="center"/>
    </xf>
    <xf numFmtId="2" fontId="56" fillId="27" borderId="40" xfId="52" applyNumberFormat="1" applyFont="1" applyFill="1" applyBorder="1" applyAlignment="1">
      <alignment horizontal="center" vertical="center" wrapText="1"/>
    </xf>
    <xf numFmtId="2" fontId="56" fillId="27" borderId="41" xfId="52" applyNumberFormat="1" applyFont="1" applyFill="1" applyBorder="1" applyAlignment="1">
      <alignment horizontal="center" vertical="center" wrapText="1"/>
    </xf>
    <xf numFmtId="2" fontId="56" fillId="27" borderId="21" xfId="52" applyNumberFormat="1" applyFont="1" applyFill="1" applyBorder="1" applyAlignment="1">
      <alignment horizontal="center" vertical="center" wrapText="1"/>
    </xf>
    <xf numFmtId="2" fontId="56" fillId="27" borderId="66" xfId="52" applyNumberFormat="1" applyFont="1" applyFill="1" applyBorder="1" applyAlignment="1">
      <alignment horizontal="center" vertical="center" wrapText="1"/>
    </xf>
    <xf numFmtId="49" fontId="57" fillId="27" borderId="57" xfId="0" applyNumberFormat="1" applyFont="1" applyFill="1" applyBorder="1" applyAlignment="1">
      <alignment horizontal="center" vertical="center"/>
    </xf>
    <xf numFmtId="49" fontId="57" fillId="27" borderId="11" xfId="0" applyNumberFormat="1" applyFont="1" applyFill="1" applyBorder="1" applyAlignment="1">
      <alignment horizontal="center" vertical="center"/>
    </xf>
    <xf numFmtId="49" fontId="57" fillId="27" borderId="11" xfId="0" applyNumberFormat="1" applyFont="1" applyFill="1" applyBorder="1" applyAlignment="1">
      <alignment horizontal="left" vertical="center" wrapText="1"/>
    </xf>
    <xf numFmtId="49" fontId="57" fillId="27" borderId="11" xfId="0" applyNumberFormat="1" applyFont="1" applyFill="1" applyBorder="1" applyAlignment="1">
      <alignment horizontal="center" vertical="center" wrapText="1"/>
    </xf>
    <xf numFmtId="4" fontId="57" fillId="27" borderId="11" xfId="0" applyNumberFormat="1" applyFont="1" applyFill="1" applyBorder="1" applyAlignment="1">
      <alignment horizontal="center" vertical="center"/>
    </xf>
    <xf numFmtId="166" fontId="57" fillId="27" borderId="11" xfId="0" applyNumberFormat="1" applyFont="1" applyFill="1" applyBorder="1" applyAlignment="1">
      <alignment horizontal="center" vertical="center"/>
    </xf>
    <xf numFmtId="166" fontId="57" fillId="27" borderId="58" xfId="62" applyNumberFormat="1" applyFont="1" applyFill="1" applyBorder="1" applyAlignment="1">
      <alignment horizontal="center" vertical="center"/>
    </xf>
    <xf numFmtId="0" fontId="45" fillId="0" borderId="57" xfId="0" applyFont="1" applyBorder="1" applyAlignment="1">
      <alignment horizontal="center" vertical="center"/>
    </xf>
    <xf numFmtId="0" fontId="45" fillId="0" borderId="11" xfId="0" applyFont="1" applyBorder="1" applyAlignment="1">
      <alignment horizontal="center" vertical="center"/>
    </xf>
    <xf numFmtId="0" fontId="45" fillId="0" borderId="11" xfId="0" applyFont="1" applyBorder="1" applyAlignment="1">
      <alignment horizontal="left" vertical="center" wrapText="1"/>
    </xf>
    <xf numFmtId="0" fontId="45" fillId="0" borderId="11" xfId="0" applyFont="1" applyBorder="1" applyAlignment="1">
      <alignment horizontal="center" vertical="center" wrapText="1"/>
    </xf>
    <xf numFmtId="4" fontId="45" fillId="0" borderId="11" xfId="0" applyNumberFormat="1" applyFont="1" applyBorder="1" applyAlignment="1">
      <alignment horizontal="center" vertical="center"/>
    </xf>
    <xf numFmtId="166" fontId="45" fillId="0" borderId="11" xfId="0" applyNumberFormat="1" applyFont="1" applyBorder="1" applyAlignment="1">
      <alignment horizontal="center" vertical="center"/>
    </xf>
    <xf numFmtId="166" fontId="45" fillId="0" borderId="58" xfId="0" applyNumberFormat="1" applyFont="1" applyBorder="1" applyAlignment="1">
      <alignment horizontal="center" vertical="center"/>
    </xf>
    <xf numFmtId="0" fontId="58" fillId="27" borderId="11" xfId="0" applyFont="1" applyFill="1" applyBorder="1" applyAlignment="1">
      <alignment horizontal="center" vertical="center" wrapText="1"/>
    </xf>
    <xf numFmtId="0" fontId="46" fillId="0" borderId="16" xfId="0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46" fillId="0" borderId="17" xfId="0" applyFont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165" fontId="46" fillId="0" borderId="58" xfId="0" applyNumberFormat="1" applyFont="1" applyBorder="1" applyAlignment="1">
      <alignment horizontal="center" vertical="center" wrapText="1"/>
    </xf>
    <xf numFmtId="10" fontId="58" fillId="27" borderId="60" xfId="63" applyNumberFormat="1" applyFont="1" applyFill="1" applyBorder="1" applyAlignment="1">
      <alignment horizontal="center"/>
    </xf>
    <xf numFmtId="10" fontId="58" fillId="27" borderId="61" xfId="63" applyNumberFormat="1" applyFont="1" applyFill="1" applyBorder="1" applyAlignment="1">
      <alignment horizontal="center"/>
    </xf>
    <xf numFmtId="0" fontId="59" fillId="27" borderId="11" xfId="0" applyFont="1" applyFill="1" applyBorder="1" applyAlignment="1">
      <alignment horizontal="center" vertical="center"/>
    </xf>
    <xf numFmtId="0" fontId="57" fillId="27" borderId="57" xfId="59" applyFont="1" applyFill="1" applyBorder="1" applyAlignment="1">
      <alignment horizontal="center" vertical="center" wrapText="1"/>
    </xf>
    <xf numFmtId="0" fontId="57" fillId="27" borderId="11" xfId="59" applyFont="1" applyFill="1" applyBorder="1" applyAlignment="1">
      <alignment horizontal="center" vertical="center" wrapText="1"/>
    </xf>
    <xf numFmtId="0" fontId="57" fillId="27" borderId="58" xfId="59" applyFont="1" applyFill="1" applyBorder="1" applyAlignment="1">
      <alignment horizontal="center" vertical="center" wrapText="1"/>
    </xf>
    <xf numFmtId="10" fontId="57" fillId="27" borderId="38" xfId="59" applyNumberFormat="1" applyFont="1" applyFill="1" applyBorder="1" applyAlignment="1">
      <alignment horizontal="center" vertical="center"/>
    </xf>
    <xf numFmtId="0" fontId="49" fillId="0" borderId="57" xfId="59" applyFont="1" applyBorder="1" applyAlignment="1">
      <alignment vertical="center"/>
    </xf>
    <xf numFmtId="10" fontId="50" fillId="0" borderId="11" xfId="59" applyNumberFormat="1" applyFont="1" applyBorder="1" applyAlignment="1">
      <alignment horizontal="center" vertical="center"/>
    </xf>
    <xf numFmtId="10" fontId="49" fillId="0" borderId="65" xfId="59" applyNumberFormat="1" applyFont="1" applyBorder="1" applyAlignment="1" applyProtection="1">
      <alignment horizontal="center" vertical="center"/>
      <protection locked="0"/>
    </xf>
    <xf numFmtId="0" fontId="59" fillId="0" borderId="11" xfId="0" applyFont="1" applyBorder="1" applyAlignment="1">
      <alignment horizontal="center" vertical="center"/>
    </xf>
    <xf numFmtId="165" fontId="46" fillId="0" borderId="11" xfId="0" applyNumberFormat="1" applyFont="1" applyBorder="1" applyAlignment="1">
      <alignment horizontal="center" vertical="center"/>
    </xf>
    <xf numFmtId="0" fontId="46" fillId="0" borderId="5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59" fillId="24" borderId="11" xfId="0" applyFont="1" applyFill="1" applyBorder="1" applyAlignment="1">
      <alignment horizontal="center" vertical="center"/>
    </xf>
    <xf numFmtId="49" fontId="50" fillId="0" borderId="11" xfId="0" applyNumberFormat="1" applyFont="1" applyFill="1" applyBorder="1" applyAlignment="1">
      <alignment horizontal="center" vertical="center"/>
    </xf>
    <xf numFmtId="49" fontId="50" fillId="0" borderId="11" xfId="0" applyNumberFormat="1" applyFont="1" applyFill="1" applyBorder="1" applyAlignment="1">
      <alignment horizontal="left" vertical="center" wrapText="1"/>
    </xf>
    <xf numFmtId="49" fontId="50" fillId="0" borderId="11" xfId="0" applyNumberFormat="1" applyFont="1" applyFill="1" applyBorder="1" applyAlignment="1">
      <alignment horizontal="center" vertical="center" wrapText="1"/>
    </xf>
    <xf numFmtId="4" fontId="50" fillId="0" borderId="11" xfId="0" applyNumberFormat="1" applyFont="1" applyFill="1" applyBorder="1" applyAlignment="1">
      <alignment horizontal="center" vertical="center"/>
    </xf>
    <xf numFmtId="166" fontId="50" fillId="0" borderId="11" xfId="0" applyNumberFormat="1" applyFont="1" applyFill="1" applyBorder="1" applyAlignment="1">
      <alignment horizontal="center" vertical="center"/>
    </xf>
    <xf numFmtId="166" fontId="50" fillId="0" borderId="58" xfId="62" applyNumberFormat="1" applyFont="1" applyFill="1" applyBorder="1" applyAlignment="1">
      <alignment horizontal="center" vertical="center"/>
    </xf>
    <xf numFmtId="0" fontId="50" fillId="0" borderId="0" xfId="0" applyFont="1"/>
    <xf numFmtId="0" fontId="50" fillId="0" borderId="57" xfId="0" applyFont="1" applyBorder="1" applyAlignment="1">
      <alignment horizontal="center" vertical="center"/>
    </xf>
    <xf numFmtId="0" fontId="12" fillId="0" borderId="0" xfId="39" applyFont="1" applyAlignment="1">
      <alignment vertical="center"/>
    </xf>
    <xf numFmtId="0" fontId="50" fillId="0" borderId="11" xfId="0" applyFont="1" applyBorder="1" applyAlignment="1">
      <alignment horizontal="center" vertical="center"/>
    </xf>
    <xf numFmtId="0" fontId="50" fillId="0" borderId="0" xfId="39" applyFont="1" applyAlignment="1">
      <alignment vertical="center"/>
    </xf>
    <xf numFmtId="0" fontId="50" fillId="0" borderId="11" xfId="0" applyFont="1" applyBorder="1" applyAlignment="1">
      <alignment horizontal="left" vertical="center" wrapText="1"/>
    </xf>
    <xf numFmtId="0" fontId="50" fillId="0" borderId="11" xfId="0" applyFont="1" applyBorder="1" applyAlignment="1">
      <alignment horizontal="center" vertical="center" wrapText="1"/>
    </xf>
    <xf numFmtId="4" fontId="50" fillId="0" borderId="11" xfId="0" applyNumberFormat="1" applyFont="1" applyBorder="1" applyAlignment="1">
      <alignment horizontal="center" vertical="center"/>
    </xf>
    <xf numFmtId="166" fontId="50" fillId="0" borderId="11" xfId="0" applyNumberFormat="1" applyFont="1" applyBorder="1" applyAlignment="1">
      <alignment horizontal="center" vertical="center"/>
    </xf>
    <xf numFmtId="166" fontId="50" fillId="0" borderId="58" xfId="0" applyNumberFormat="1" applyFont="1" applyBorder="1" applyAlignment="1">
      <alignment horizontal="center" vertical="center"/>
    </xf>
    <xf numFmtId="0" fontId="50" fillId="0" borderId="75" xfId="0" applyFont="1" applyBorder="1" applyAlignment="1">
      <alignment vertical="center" wrapText="1"/>
    </xf>
    <xf numFmtId="4" fontId="50" fillId="0" borderId="11" xfId="0" applyNumberFormat="1" applyFont="1" applyBorder="1" applyAlignment="1">
      <alignment horizontal="center" vertical="center" wrapText="1"/>
    </xf>
    <xf numFmtId="0" fontId="7" fillId="0" borderId="0" xfId="39" applyFont="1" applyAlignment="1">
      <alignment vertical="center" wrapText="1"/>
    </xf>
    <xf numFmtId="0" fontId="50" fillId="0" borderId="57" xfId="0" applyFont="1" applyBorder="1" applyAlignment="1">
      <alignment horizontal="center" vertical="center" wrapText="1"/>
    </xf>
    <xf numFmtId="166" fontId="50" fillId="0" borderId="11" xfId="0" applyNumberFormat="1" applyFont="1" applyBorder="1" applyAlignment="1">
      <alignment horizontal="center" vertical="center" wrapText="1"/>
    </xf>
    <xf numFmtId="166" fontId="50" fillId="0" borderId="58" xfId="0" applyNumberFormat="1" applyFont="1" applyBorder="1" applyAlignment="1">
      <alignment horizontal="center" vertical="center" wrapText="1"/>
    </xf>
    <xf numFmtId="44" fontId="61" fillId="27" borderId="38" xfId="62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6" fillId="0" borderId="0" xfId="0" applyFont="1" applyAlignment="1">
      <alignment horizontal="center" wrapText="1"/>
    </xf>
    <xf numFmtId="0" fontId="46" fillId="0" borderId="36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42" fillId="24" borderId="14" xfId="35" applyFont="1" applyFill="1" applyBorder="1" applyAlignment="1">
      <alignment horizontal="center" vertical="center" wrapText="1"/>
    </xf>
    <xf numFmtId="0" fontId="61" fillId="27" borderId="12" xfId="39" applyFont="1" applyFill="1" applyBorder="1" applyAlignment="1">
      <alignment horizontal="center" vertical="center"/>
    </xf>
    <xf numFmtId="0" fontId="61" fillId="27" borderId="18" xfId="39" applyFont="1" applyFill="1" applyBorder="1" applyAlignment="1">
      <alignment horizontal="center" vertical="center"/>
    </xf>
    <xf numFmtId="0" fontId="61" fillId="27" borderId="37" xfId="39" applyFont="1" applyFill="1" applyBorder="1" applyAlignment="1">
      <alignment horizontal="center" vertical="center"/>
    </xf>
    <xf numFmtId="49" fontId="56" fillId="27" borderId="39" xfId="39" applyNumberFormat="1" applyFont="1" applyFill="1" applyBorder="1" applyAlignment="1">
      <alignment horizontal="center" vertical="center"/>
    </xf>
    <xf numFmtId="49" fontId="56" fillId="27" borderId="44" xfId="39" applyNumberFormat="1" applyFont="1" applyFill="1" applyBorder="1" applyAlignment="1">
      <alignment horizontal="center" vertical="center"/>
    </xf>
    <xf numFmtId="49" fontId="56" fillId="27" borderId="40" xfId="39" applyNumberFormat="1" applyFont="1" applyFill="1" applyBorder="1" applyAlignment="1">
      <alignment horizontal="center" vertical="center"/>
    </xf>
    <xf numFmtId="49" fontId="56" fillId="27" borderId="21" xfId="39" applyNumberFormat="1" applyFont="1" applyFill="1" applyBorder="1" applyAlignment="1">
      <alignment horizontal="center" vertical="center"/>
    </xf>
    <xf numFmtId="0" fontId="56" fillId="27" borderId="40" xfId="39" applyFont="1" applyFill="1" applyBorder="1" applyAlignment="1">
      <alignment horizontal="left" vertical="center" wrapText="1"/>
    </xf>
    <xf numFmtId="0" fontId="56" fillId="27" borderId="21" xfId="39" applyFont="1" applyFill="1" applyBorder="1" applyAlignment="1">
      <alignment horizontal="left" vertical="center" wrapText="1"/>
    </xf>
    <xf numFmtId="0" fontId="56" fillId="27" borderId="40" xfId="39" applyFont="1" applyFill="1" applyBorder="1" applyAlignment="1">
      <alignment horizontal="center" vertical="center" wrapText="1"/>
    </xf>
    <xf numFmtId="0" fontId="56" fillId="27" borderId="21" xfId="39" applyFont="1" applyFill="1" applyBorder="1" applyAlignment="1">
      <alignment horizontal="center" vertical="center" wrapText="1"/>
    </xf>
    <xf numFmtId="4" fontId="56" fillId="27" borderId="40" xfId="52" applyNumberFormat="1" applyFont="1" applyFill="1" applyBorder="1" applyAlignment="1">
      <alignment horizontal="center" vertical="center"/>
    </xf>
    <xf numFmtId="4" fontId="56" fillId="27" borderId="21" xfId="52" applyNumberFormat="1" applyFont="1" applyFill="1" applyBorder="1" applyAlignment="1">
      <alignment horizontal="center" vertical="center"/>
    </xf>
    <xf numFmtId="0" fontId="43" fillId="24" borderId="16" xfId="35" applyFont="1" applyFill="1" applyBorder="1" applyAlignment="1">
      <alignment horizontal="center" vertical="center" wrapText="1"/>
    </xf>
    <xf numFmtId="0" fontId="43" fillId="24" borderId="0" xfId="35" applyFont="1" applyFill="1" applyAlignment="1">
      <alignment horizontal="center" vertical="center" wrapText="1"/>
    </xf>
    <xf numFmtId="0" fontId="43" fillId="24" borderId="17" xfId="35" applyFont="1" applyFill="1" applyBorder="1" applyAlignment="1">
      <alignment horizontal="center" vertical="center" wrapText="1"/>
    </xf>
    <xf numFmtId="0" fontId="44" fillId="24" borderId="10" xfId="35" applyFont="1" applyFill="1" applyBorder="1" applyAlignment="1">
      <alignment horizontal="center" vertical="center" wrapText="1"/>
    </xf>
    <xf numFmtId="2" fontId="60" fillId="24" borderId="10" xfId="52" applyNumberFormat="1" applyFont="1" applyFill="1" applyBorder="1" applyAlignment="1">
      <alignment horizontal="center" vertical="center" wrapText="1"/>
    </xf>
    <xf numFmtId="2" fontId="40" fillId="24" borderId="10" xfId="52" applyNumberFormat="1" applyFont="1" applyFill="1" applyBorder="1" applyAlignment="1">
      <alignment horizontal="center" vertical="center"/>
    </xf>
    <xf numFmtId="2" fontId="40" fillId="24" borderId="20" xfId="52" applyNumberFormat="1" applyFont="1" applyFill="1" applyBorder="1" applyAlignment="1">
      <alignment horizontal="center" vertical="center"/>
    </xf>
    <xf numFmtId="0" fontId="46" fillId="0" borderId="57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165" fontId="46" fillId="0" borderId="58" xfId="0" applyNumberFormat="1" applyFont="1" applyBorder="1" applyAlignment="1">
      <alignment horizontal="center" vertical="center" wrapText="1"/>
    </xf>
    <xf numFmtId="0" fontId="46" fillId="0" borderId="73" xfId="0" applyFont="1" applyBorder="1" applyAlignment="1">
      <alignment horizontal="center" vertical="center" wrapText="1"/>
    </xf>
    <xf numFmtId="0" fontId="46" fillId="0" borderId="74" xfId="0" applyFont="1" applyBorder="1" applyAlignment="1">
      <alignment horizontal="center" vertical="center" wrapText="1"/>
    </xf>
    <xf numFmtId="49" fontId="4" fillId="0" borderId="71" xfId="0" applyNumberFormat="1" applyFont="1" applyBorder="1" applyAlignment="1">
      <alignment horizontal="left" vertical="center" wrapText="1"/>
    </xf>
    <xf numFmtId="49" fontId="4" fillId="0" borderId="72" xfId="0" applyNumberFormat="1" applyFont="1" applyBorder="1" applyAlignment="1">
      <alignment horizontal="left" vertical="center" wrapText="1"/>
    </xf>
    <xf numFmtId="165" fontId="46" fillId="0" borderId="65" xfId="0" applyNumberFormat="1" applyFont="1" applyBorder="1" applyAlignment="1">
      <alignment horizontal="center" vertical="center" wrapText="1"/>
    </xf>
    <xf numFmtId="165" fontId="46" fillId="0" borderId="70" xfId="0" applyNumberFormat="1" applyFont="1" applyBorder="1" applyAlignment="1">
      <alignment horizontal="center" vertical="center" wrapText="1"/>
    </xf>
    <xf numFmtId="165" fontId="49" fillId="0" borderId="57" xfId="0" applyNumberFormat="1" applyFont="1" applyBorder="1" applyAlignment="1">
      <alignment horizontal="center" vertical="center" wrapText="1"/>
    </xf>
    <xf numFmtId="165" fontId="49" fillId="0" borderId="11" xfId="0" applyNumberFormat="1" applyFont="1" applyBorder="1" applyAlignment="1">
      <alignment horizontal="center" vertical="center" wrapText="1"/>
    </xf>
    <xf numFmtId="0" fontId="58" fillId="27" borderId="59" xfId="0" applyFont="1" applyFill="1" applyBorder="1" applyAlignment="1">
      <alignment horizontal="center"/>
    </xf>
    <xf numFmtId="0" fontId="58" fillId="27" borderId="60" xfId="0" applyFont="1" applyFill="1" applyBorder="1" applyAlignment="1">
      <alignment horizontal="center"/>
    </xf>
    <xf numFmtId="0" fontId="48" fillId="0" borderId="50" xfId="0" applyFont="1" applyBorder="1" applyAlignment="1">
      <alignment horizontal="center" vertical="center" wrapText="1"/>
    </xf>
    <xf numFmtId="0" fontId="48" fillId="0" borderId="46" xfId="0" applyFont="1" applyBorder="1" applyAlignment="1">
      <alignment horizontal="center" vertical="center" wrapText="1"/>
    </xf>
    <xf numFmtId="0" fontId="48" fillId="0" borderId="47" xfId="0" applyFont="1" applyBorder="1" applyAlignment="1">
      <alignment horizontal="center" vertical="center" wrapText="1"/>
    </xf>
    <xf numFmtId="0" fontId="49" fillId="0" borderId="51" xfId="0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9" fillId="0" borderId="45" xfId="0" applyFont="1" applyBorder="1" applyAlignment="1">
      <alignment horizontal="center" vertical="center" wrapText="1"/>
    </xf>
    <xf numFmtId="0" fontId="48" fillId="0" borderId="5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8" fillId="0" borderId="45" xfId="0" applyFont="1" applyBorder="1" applyAlignment="1">
      <alignment horizontal="center" vertical="center" wrapText="1"/>
    </xf>
    <xf numFmtId="0" fontId="58" fillId="27" borderId="54" xfId="0" applyFont="1" applyFill="1" applyBorder="1" applyAlignment="1">
      <alignment horizontal="center" vertical="center" wrapText="1"/>
    </xf>
    <xf numFmtId="0" fontId="58" fillId="27" borderId="57" xfId="0" applyFont="1" applyFill="1" applyBorder="1" applyAlignment="1">
      <alignment horizontal="center" vertical="center" wrapText="1"/>
    </xf>
    <xf numFmtId="0" fontId="58" fillId="27" borderId="55" xfId="0" applyFont="1" applyFill="1" applyBorder="1" applyAlignment="1">
      <alignment horizontal="center" vertical="center" wrapText="1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56" xfId="0" applyFont="1" applyFill="1" applyBorder="1" applyAlignment="1">
      <alignment horizontal="center" vertical="center" wrapText="1"/>
    </xf>
    <xf numFmtId="0" fontId="58" fillId="27" borderId="58" xfId="0" applyFont="1" applyFill="1" applyBorder="1" applyAlignment="1">
      <alignment horizontal="center" vertical="center" wrapText="1"/>
    </xf>
    <xf numFmtId="0" fontId="58" fillId="27" borderId="67" xfId="0" applyFont="1" applyFill="1" applyBorder="1" applyAlignment="1">
      <alignment horizontal="center" vertical="center" wrapText="1"/>
    </xf>
    <xf numFmtId="0" fontId="58" fillId="27" borderId="68" xfId="0" applyFont="1" applyFill="1" applyBorder="1" applyAlignment="1">
      <alignment horizontal="center" vertical="center" wrapText="1"/>
    </xf>
    <xf numFmtId="0" fontId="58" fillId="27" borderId="69" xfId="0" applyFont="1" applyFill="1" applyBorder="1" applyAlignment="1">
      <alignment horizontal="center" vertical="center" wrapText="1"/>
    </xf>
    <xf numFmtId="0" fontId="49" fillId="0" borderId="62" xfId="59" applyFont="1" applyBorder="1" applyAlignment="1">
      <alignment vertical="center"/>
    </xf>
    <xf numFmtId="0" fontId="49" fillId="0" borderId="63" xfId="59" applyFont="1" applyBorder="1" applyAlignment="1">
      <alignment vertical="center"/>
    </xf>
    <xf numFmtId="0" fontId="49" fillId="0" borderId="64" xfId="59" applyFont="1" applyBorder="1" applyAlignment="1">
      <alignment vertical="center"/>
    </xf>
    <xf numFmtId="0" fontId="57" fillId="27" borderId="12" xfId="59" applyFont="1" applyFill="1" applyBorder="1" applyAlignment="1">
      <alignment vertical="center"/>
    </xf>
    <xf numFmtId="0" fontId="57" fillId="27" borderId="18" xfId="59" applyFont="1" applyFill="1" applyBorder="1" applyAlignment="1">
      <alignment vertical="center"/>
    </xf>
    <xf numFmtId="0" fontId="57" fillId="27" borderId="37" xfId="59" applyFont="1" applyFill="1" applyBorder="1" applyAlignment="1">
      <alignment vertical="center"/>
    </xf>
    <xf numFmtId="167" fontId="55" fillId="26" borderId="0" xfId="67" applyFont="1" applyFill="1" applyAlignment="1">
      <alignment horizontal="center" vertical="center" wrapText="1"/>
    </xf>
  </cellXfs>
  <cellStyles count="68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20% - Ênfase5 2" xfId="5" xr:uid="{00000000-0005-0000-0000-000004000000}"/>
    <cellStyle name="20% - Ênfase6 2" xfId="6" xr:uid="{00000000-0005-0000-0000-000005000000}"/>
    <cellStyle name="40% - Ênfase1 2" xfId="7" xr:uid="{00000000-0005-0000-0000-000006000000}"/>
    <cellStyle name="40% - Ênfase2 2" xfId="8" xr:uid="{00000000-0005-0000-0000-000007000000}"/>
    <cellStyle name="40% - Ênfase3 2" xfId="9" xr:uid="{00000000-0005-0000-0000-000008000000}"/>
    <cellStyle name="40% - Ênfase4 2" xfId="10" xr:uid="{00000000-0005-0000-0000-000009000000}"/>
    <cellStyle name="40% - Ênfase5 2" xfId="11" xr:uid="{00000000-0005-0000-0000-00000A000000}"/>
    <cellStyle name="40% - Ênfase6 2" xfId="12" xr:uid="{00000000-0005-0000-0000-00000B000000}"/>
    <cellStyle name="60% - Ênfase1 2" xfId="13" xr:uid="{00000000-0005-0000-0000-00000C000000}"/>
    <cellStyle name="60% - Ênfase2 2" xfId="14" xr:uid="{00000000-0005-0000-0000-00000D000000}"/>
    <cellStyle name="60% - Ênfase3 2" xfId="15" xr:uid="{00000000-0005-0000-0000-00000E000000}"/>
    <cellStyle name="60% - Ênfase4 2" xfId="16" xr:uid="{00000000-0005-0000-0000-00000F000000}"/>
    <cellStyle name="60% - Ênfase5 2" xfId="17" xr:uid="{00000000-0005-0000-0000-000010000000}"/>
    <cellStyle name="60% - Ênfase6 2" xfId="18" xr:uid="{00000000-0005-0000-0000-000011000000}"/>
    <cellStyle name="Bom 2" xfId="19" xr:uid="{00000000-0005-0000-0000-000012000000}"/>
    <cellStyle name="Cálculo 2" xfId="20" xr:uid="{00000000-0005-0000-0000-000013000000}"/>
    <cellStyle name="Célula de Verificação 2" xfId="21" xr:uid="{00000000-0005-0000-0000-000014000000}"/>
    <cellStyle name="Célula Vinculada 2" xfId="22" xr:uid="{00000000-0005-0000-0000-000015000000}"/>
    <cellStyle name="Ênfase1 2" xfId="23" xr:uid="{00000000-0005-0000-0000-000016000000}"/>
    <cellStyle name="Ênfase2 2" xfId="24" xr:uid="{00000000-0005-0000-0000-000017000000}"/>
    <cellStyle name="Ênfase3 2" xfId="25" xr:uid="{00000000-0005-0000-0000-000018000000}"/>
    <cellStyle name="Ênfase4 2" xfId="26" xr:uid="{00000000-0005-0000-0000-000019000000}"/>
    <cellStyle name="Ênfase5 2" xfId="27" xr:uid="{00000000-0005-0000-0000-00001A000000}"/>
    <cellStyle name="Ênfase6 2" xfId="28" xr:uid="{00000000-0005-0000-0000-00001B000000}"/>
    <cellStyle name="Entrada 2" xfId="29" xr:uid="{00000000-0005-0000-0000-00001C000000}"/>
    <cellStyle name="Incorreto 2" xfId="30" xr:uid="{00000000-0005-0000-0000-00001D000000}"/>
    <cellStyle name="Moeda" xfId="62" builtinId="4"/>
    <cellStyle name="Moeda 2" xfId="31" xr:uid="{00000000-0005-0000-0000-00001F000000}"/>
    <cellStyle name="Moeda 2 2" xfId="32" xr:uid="{00000000-0005-0000-0000-000020000000}"/>
    <cellStyle name="Moeda 2_3_-_PLANILHA_MODELO_e_Boletim_CPOS_157" xfId="33" xr:uid="{00000000-0005-0000-0000-000021000000}"/>
    <cellStyle name="Neutra 2" xfId="34" xr:uid="{00000000-0005-0000-0000-000022000000}"/>
    <cellStyle name="Normal" xfId="0" builtinId="0"/>
    <cellStyle name="Normal 2" xfId="35" xr:uid="{00000000-0005-0000-0000-000024000000}"/>
    <cellStyle name="Normal 2 2" xfId="36" xr:uid="{00000000-0005-0000-0000-000025000000}"/>
    <cellStyle name="Normal 2 2 2" xfId="37" xr:uid="{00000000-0005-0000-0000-000026000000}"/>
    <cellStyle name="Normal 2 3" xfId="38" xr:uid="{00000000-0005-0000-0000-000027000000}"/>
    <cellStyle name="Normal 2 4" xfId="59" xr:uid="{00000000-0005-0000-0000-000028000000}"/>
    <cellStyle name="Normal 2_3_-_PLANILHA_MODELO_e_Boletim_CPOS_157" xfId="39" xr:uid="{00000000-0005-0000-0000-000029000000}"/>
    <cellStyle name="Normal 3" xfId="40" xr:uid="{00000000-0005-0000-0000-00002A000000}"/>
    <cellStyle name="Normal 4" xfId="41" xr:uid="{00000000-0005-0000-0000-00002B000000}"/>
    <cellStyle name="Normal 5" xfId="58" xr:uid="{00000000-0005-0000-0000-00002C000000}"/>
    <cellStyle name="Normal 6" xfId="55" xr:uid="{00000000-0005-0000-0000-00002D000000}"/>
    <cellStyle name="Normal 7" xfId="61" xr:uid="{00000000-0005-0000-0000-00002E000000}"/>
    <cellStyle name="Normal 8" xfId="64" xr:uid="{00000000-0005-0000-0000-00002F000000}"/>
    <cellStyle name="Nota 2" xfId="42" xr:uid="{00000000-0005-0000-0000-000030000000}"/>
    <cellStyle name="Porcentagem" xfId="63" builtinId="5"/>
    <cellStyle name="Porcentagem 2" xfId="57" xr:uid="{00000000-0005-0000-0000-000032000000}"/>
    <cellStyle name="Porcentagem 5" xfId="65" xr:uid="{00000000-0005-0000-0000-000033000000}"/>
    <cellStyle name="Saída 2" xfId="43" xr:uid="{00000000-0005-0000-0000-000034000000}"/>
    <cellStyle name="Separador de milhares_Rua dos Coroados 2 2" xfId="67" xr:uid="{00000000-0005-0000-0000-000035000000}"/>
    <cellStyle name="Texto de Aviso 2" xfId="44" xr:uid="{00000000-0005-0000-0000-000036000000}"/>
    <cellStyle name="Texto Explicativo 2" xfId="45" xr:uid="{00000000-0005-0000-0000-000037000000}"/>
    <cellStyle name="Título 1 2" xfId="46" xr:uid="{00000000-0005-0000-0000-000038000000}"/>
    <cellStyle name="Título 2 2" xfId="47" xr:uid="{00000000-0005-0000-0000-000039000000}"/>
    <cellStyle name="Título 3 2" xfId="48" xr:uid="{00000000-0005-0000-0000-00003A000000}"/>
    <cellStyle name="Título 4 2" xfId="49" xr:uid="{00000000-0005-0000-0000-00003B000000}"/>
    <cellStyle name="Título 5" xfId="50" xr:uid="{00000000-0005-0000-0000-00003C000000}"/>
    <cellStyle name="Total 2" xfId="51" xr:uid="{00000000-0005-0000-0000-00003D000000}"/>
    <cellStyle name="Vírgula" xfId="52" builtinId="3"/>
    <cellStyle name="Vírgula 2" xfId="53" xr:uid="{00000000-0005-0000-0000-00003F000000}"/>
    <cellStyle name="Vírgula 2 2" xfId="60" xr:uid="{00000000-0005-0000-0000-000040000000}"/>
    <cellStyle name="Vírgula 2 2 2" xfId="66" xr:uid="{00000000-0005-0000-0000-000041000000}"/>
    <cellStyle name="Vírgula 3" xfId="54" xr:uid="{00000000-0005-0000-0000-000042000000}"/>
    <cellStyle name="Vírgula 4" xfId="56" xr:uid="{00000000-0005-0000-0000-000043000000}"/>
  </cellStyles>
  <dxfs count="4">
    <dxf>
      <font>
        <b/>
        <i val="0"/>
        <condense val="0"/>
        <extend val="0"/>
        <color auto="1"/>
      </font>
      <fill>
        <patternFill>
          <bgColor indexed="26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730249</xdr:colOff>
      <xdr:row>1</xdr:row>
      <xdr:rowOff>52916</xdr:rowOff>
    </xdr:from>
    <xdr:to>
      <xdr:col>2</xdr:col>
      <xdr:colOff>654298</xdr:colOff>
      <xdr:row>4</xdr:row>
      <xdr:rowOff>225001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666" y="52916"/>
          <a:ext cx="1185333" cy="12801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185420</xdr:colOff>
      <xdr:row>0</xdr:row>
      <xdr:rowOff>196215</xdr:rowOff>
    </xdr:from>
    <xdr:to>
      <xdr:col>2</xdr:col>
      <xdr:colOff>347345</xdr:colOff>
      <xdr:row>2</xdr:row>
      <xdr:rowOff>666521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E63DFDC-FDBC-73BE-993F-637E0F344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045" y="196215"/>
          <a:ext cx="1193800" cy="12958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16</xdr:row>
      <xdr:rowOff>28575</xdr:rowOff>
    </xdr:from>
    <xdr:to>
      <xdr:col>7</xdr:col>
      <xdr:colOff>257175</xdr:colOff>
      <xdr:row>20</xdr:row>
      <xdr:rowOff>66675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424A6B29-777D-4683-B203-8D786A5B4E07}"/>
            </a:ext>
          </a:extLst>
        </xdr:cNvPr>
        <xdr:cNvSpPr txBox="1"/>
      </xdr:nvSpPr>
      <xdr:spPr>
        <a:xfrm>
          <a:off x="2466975" y="3276600"/>
          <a:ext cx="5648325" cy="800100"/>
        </a:xfrm>
        <a:prstGeom prst="rect">
          <a:avLst/>
        </a:prstGeom>
        <a:solidFill>
          <a:schemeClr val="bg1">
            <a:lumMod val="95000"/>
          </a:schemeClr>
        </a:solidFill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pt-BR" sz="1400" b="1"/>
        </a:p>
        <a:p>
          <a:pPr algn="ctr"/>
          <a:r>
            <a:rPr lang="pt-BR" sz="1400" b="1"/>
            <a:t>BDI = </a:t>
          </a:r>
          <a:r>
            <a:rPr lang="pt-BR" sz="1400" b="1" u="sng"/>
            <a:t>(1</a:t>
          </a:r>
          <a:r>
            <a:rPr lang="pt-BR" sz="1400" b="1" u="sng" baseline="0"/>
            <a:t> + AC + S + R + G) * (1 + DF) * (1 + L)</a:t>
          </a:r>
          <a:r>
            <a:rPr lang="pt-BR" sz="1400" b="1" u="none" baseline="0"/>
            <a:t>  - 1</a:t>
          </a:r>
        </a:p>
        <a:p>
          <a:pPr algn="ctr"/>
          <a:r>
            <a:rPr lang="pt-BR" sz="1400" b="1" u="none" baseline="0"/>
            <a:t>        (1 - I)</a:t>
          </a:r>
        </a:p>
        <a:p>
          <a:endParaRPr lang="pt-BR" sz="1100" u="none" baseline="0"/>
        </a:p>
        <a:p>
          <a:endParaRPr lang="pt-BR" sz="1100" u="none" baseline="0"/>
        </a:p>
      </xdr:txBody>
    </xdr:sp>
    <xdr:clientData/>
  </xdr:twoCellAnchor>
  <xdr:oneCellAnchor>
    <xdr:from>
      <xdr:col>6</xdr:col>
      <xdr:colOff>552450</xdr:colOff>
      <xdr:row>0</xdr:row>
      <xdr:rowOff>104775</xdr:rowOff>
    </xdr:from>
    <xdr:ext cx="621116" cy="668429"/>
    <xdr:pic>
      <xdr:nvPicPr>
        <xdr:cNvPr id="3" name="Imagem 2">
          <a:extLst>
            <a:ext uri="{FF2B5EF4-FFF2-40B4-BE49-F238E27FC236}">
              <a16:creationId xmlns:a16="http://schemas.microsoft.com/office/drawing/2014/main" id="{6D0EA3F0-F955-4A23-9FB3-29A67495C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8100" y="104775"/>
          <a:ext cx="621116" cy="668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%20Drive\PREFEITURA%20TORRINHA%202021-2024\COMPUTADOR%2001\ENGENHARIA%202023\PROJETO%20PEM\R04\PEM%202024\10.%20PLANILHA%20OR&#199;AMENT&#193;RIA%20-%20PEM%20-%20R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ORÇAMENTÁRIA"/>
      <sheetName val="CRONOGRAMA"/>
      <sheetName val="CRON. CONVENIO"/>
      <sheetName val="BDI"/>
    </sheetNames>
    <sheetDataSet>
      <sheetData sheetId="0"/>
      <sheetData sheetId="1">
        <row r="2">
          <cell r="A2" t="str">
            <v>PREFEITURA MUNICIPAL TORRINHA</v>
          </cell>
        </row>
        <row r="26">
          <cell r="B26" t="str">
            <v>ENGENHEIRO CIVIL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3"/>
  <sheetViews>
    <sheetView view="pageBreakPreview" topLeftCell="A36" zoomScale="90" zoomScaleNormal="90" zoomScaleSheetLayoutView="90" workbookViewId="0">
      <selection activeCell="G56" sqref="G56"/>
    </sheetView>
  </sheetViews>
  <sheetFormatPr defaultColWidth="9.08984375" defaultRowHeight="13" x14ac:dyDescent="0.25"/>
  <cols>
    <col min="1" max="1" width="1.6328125" style="1" customWidth="1"/>
    <col min="2" max="2" width="19" style="1" customWidth="1"/>
    <col min="3" max="3" width="19.08984375" style="6" customWidth="1"/>
    <col min="4" max="4" width="11.54296875" style="6" customWidth="1"/>
    <col min="5" max="5" width="58.453125" style="13" customWidth="1"/>
    <col min="6" max="6" width="10.90625" style="8" customWidth="1"/>
    <col min="7" max="7" width="17" style="7" customWidth="1"/>
    <col min="8" max="8" width="18.453125" style="16" customWidth="1"/>
    <col min="9" max="9" width="18.453125" style="16" hidden="1" customWidth="1"/>
    <col min="10" max="10" width="18" style="17" customWidth="1"/>
    <col min="11" max="11" width="22.36328125" style="15" customWidth="1"/>
    <col min="12" max="12" width="8" style="1" bestFit="1" customWidth="1"/>
    <col min="13" max="16384" width="9.08984375" style="1"/>
  </cols>
  <sheetData>
    <row r="1" spans="1:15" ht="13.5" thickBot="1" x14ac:dyDescent="0.3"/>
    <row r="2" spans="1:15" ht="30" customHeight="1" x14ac:dyDescent="0.25">
      <c r="B2" s="9"/>
      <c r="C2" s="10"/>
      <c r="D2" s="179" t="s">
        <v>11</v>
      </c>
      <c r="E2" s="179"/>
      <c r="F2" s="179"/>
      <c r="G2" s="179"/>
      <c r="H2" s="179"/>
      <c r="I2" s="179"/>
      <c r="J2" s="179"/>
      <c r="K2" s="18"/>
    </row>
    <row r="3" spans="1:15" ht="32.15" customHeight="1" x14ac:dyDescent="0.25">
      <c r="B3" s="193" t="s">
        <v>79</v>
      </c>
      <c r="C3" s="194"/>
      <c r="D3" s="194"/>
      <c r="E3" s="194"/>
      <c r="F3" s="194"/>
      <c r="G3" s="194"/>
      <c r="H3" s="194"/>
      <c r="I3" s="194"/>
      <c r="J3" s="194"/>
      <c r="K3" s="195"/>
    </row>
    <row r="4" spans="1:15" ht="26.15" customHeight="1" x14ac:dyDescent="0.25">
      <c r="B4" s="193"/>
      <c r="C4" s="194"/>
      <c r="D4" s="194"/>
      <c r="E4" s="194"/>
      <c r="F4" s="194"/>
      <c r="G4" s="194"/>
      <c r="H4" s="194"/>
      <c r="I4" s="194"/>
      <c r="J4" s="194"/>
      <c r="K4" s="195"/>
    </row>
    <row r="5" spans="1:15" ht="30" customHeight="1" thickBot="1" x14ac:dyDescent="0.3">
      <c r="B5" s="11"/>
      <c r="C5" s="12"/>
      <c r="D5" s="196" t="s">
        <v>77</v>
      </c>
      <c r="E5" s="196"/>
      <c r="F5" s="196"/>
      <c r="G5" s="196"/>
      <c r="H5" s="196"/>
      <c r="I5" s="197" t="s">
        <v>82</v>
      </c>
      <c r="J5" s="198"/>
      <c r="K5" s="199"/>
    </row>
    <row r="6" spans="1:15" ht="6" customHeight="1" thickBot="1" x14ac:dyDescent="0.3">
      <c r="B6" s="3"/>
      <c r="C6" s="2"/>
      <c r="D6" s="2"/>
      <c r="E6" s="4"/>
      <c r="F6" s="4"/>
      <c r="G6" s="66"/>
      <c r="H6" s="19"/>
      <c r="I6" s="19"/>
      <c r="J6" s="20"/>
      <c r="K6" s="21"/>
    </row>
    <row r="7" spans="1:15" ht="15.5" x14ac:dyDescent="0.25">
      <c r="B7" s="183" t="s">
        <v>3</v>
      </c>
      <c r="C7" s="185" t="s">
        <v>0</v>
      </c>
      <c r="D7" s="185" t="s">
        <v>2</v>
      </c>
      <c r="E7" s="187" t="s">
        <v>1</v>
      </c>
      <c r="F7" s="189" t="s">
        <v>4</v>
      </c>
      <c r="G7" s="191" t="s">
        <v>6</v>
      </c>
      <c r="H7" s="112" t="s">
        <v>7</v>
      </c>
      <c r="I7" s="112" t="s">
        <v>8</v>
      </c>
      <c r="J7" s="112" t="s">
        <v>7</v>
      </c>
      <c r="K7" s="113" t="s">
        <v>9</v>
      </c>
    </row>
    <row r="8" spans="1:15" ht="31" x14ac:dyDescent="0.25">
      <c r="B8" s="184"/>
      <c r="C8" s="186"/>
      <c r="D8" s="186"/>
      <c r="E8" s="188"/>
      <c r="F8" s="190"/>
      <c r="G8" s="192"/>
      <c r="H8" s="114" t="s">
        <v>10</v>
      </c>
      <c r="I8" s="114" t="s">
        <v>10</v>
      </c>
      <c r="J8" s="114" t="s">
        <v>12</v>
      </c>
      <c r="K8" s="115" t="s">
        <v>12</v>
      </c>
    </row>
    <row r="9" spans="1:15" customFormat="1" ht="15.5" x14ac:dyDescent="0.25">
      <c r="A9" s="1"/>
      <c r="B9" s="116"/>
      <c r="C9" s="117"/>
      <c r="D9" s="117" t="s">
        <v>32</v>
      </c>
      <c r="E9" s="118" t="s">
        <v>46</v>
      </c>
      <c r="F9" s="119"/>
      <c r="G9" s="120"/>
      <c r="H9" s="121"/>
      <c r="I9" s="121"/>
      <c r="J9" s="121"/>
      <c r="K9" s="122">
        <f>SUM(K10:K11:K15:K22)</f>
        <v>17088.07</v>
      </c>
      <c r="L9" s="1"/>
      <c r="M9" s="1"/>
      <c r="N9" s="1"/>
      <c r="O9" s="1"/>
    </row>
    <row r="10" spans="1:15" s="157" customFormat="1" ht="28" x14ac:dyDescent="0.3">
      <c r="A10" s="161"/>
      <c r="B10" s="158" t="s">
        <v>33</v>
      </c>
      <c r="C10" s="151" t="s">
        <v>80</v>
      </c>
      <c r="D10" s="151" t="s">
        <v>13</v>
      </c>
      <c r="E10" s="152" t="s">
        <v>81</v>
      </c>
      <c r="F10" s="153" t="s">
        <v>91</v>
      </c>
      <c r="G10" s="154">
        <v>99.26</v>
      </c>
      <c r="H10" s="155">
        <v>32.33</v>
      </c>
      <c r="I10" s="155"/>
      <c r="J10" s="155">
        <f>ROUND(H10*1.2247,2)</f>
        <v>39.590000000000003</v>
      </c>
      <c r="K10" s="156">
        <f>ROUND(J10*G10,2)</f>
        <v>3929.7</v>
      </c>
      <c r="L10" s="161"/>
      <c r="M10" s="161"/>
      <c r="N10" s="161"/>
      <c r="O10" s="161"/>
    </row>
    <row r="11" spans="1:15" s="159" customFormat="1" ht="28" x14ac:dyDescent="0.25">
      <c r="B11" s="158" t="s">
        <v>33</v>
      </c>
      <c r="C11" s="160" t="s">
        <v>83</v>
      </c>
      <c r="D11" s="160" t="s">
        <v>35</v>
      </c>
      <c r="E11" s="162" t="s">
        <v>84</v>
      </c>
      <c r="F11" s="163" t="s">
        <v>91</v>
      </c>
      <c r="G11" s="164">
        <v>99.26</v>
      </c>
      <c r="H11" s="165">
        <v>45.31</v>
      </c>
      <c r="I11" s="165">
        <f t="shared" ref="I11:I22" si="0">ROUND(H11*G11,2)</f>
        <v>4497.47</v>
      </c>
      <c r="J11" s="165">
        <f t="shared" ref="J11" si="1">ROUND(H11*1.2247,2)</f>
        <v>55.49</v>
      </c>
      <c r="K11" s="166">
        <f>ROUND(J11*G11,2)</f>
        <v>5507.94</v>
      </c>
    </row>
    <row r="12" spans="1:15" ht="28" hidden="1" x14ac:dyDescent="0.25">
      <c r="B12" s="123" t="s">
        <v>33</v>
      </c>
      <c r="C12" s="124" t="s">
        <v>34</v>
      </c>
      <c r="D12" s="124" t="s">
        <v>35</v>
      </c>
      <c r="E12" s="125" t="s">
        <v>40</v>
      </c>
      <c r="F12" s="126" t="s">
        <v>36</v>
      </c>
      <c r="G12" s="127">
        <v>583.02</v>
      </c>
      <c r="H12" s="128">
        <v>18.170000000000002</v>
      </c>
      <c r="I12" s="128">
        <f t="shared" si="0"/>
        <v>10593.47</v>
      </c>
      <c r="J12" s="128">
        <f t="shared" ref="J12:J13" si="2">ROUND(H12*1.2247,2)</f>
        <v>22.25</v>
      </c>
      <c r="K12" s="129"/>
    </row>
    <row r="13" spans="1:15" ht="28" hidden="1" x14ac:dyDescent="0.25">
      <c r="B13" s="123" t="s">
        <v>33</v>
      </c>
      <c r="C13" s="124" t="s">
        <v>63</v>
      </c>
      <c r="D13" s="124" t="s">
        <v>37</v>
      </c>
      <c r="E13" s="125" t="s">
        <v>64</v>
      </c>
      <c r="F13" s="126" t="s">
        <v>36</v>
      </c>
      <c r="G13" s="127">
        <f>G12</f>
        <v>583.02</v>
      </c>
      <c r="H13" s="128">
        <v>8.66</v>
      </c>
      <c r="I13" s="128">
        <f t="shared" si="0"/>
        <v>5048.95</v>
      </c>
      <c r="J13" s="128">
        <f t="shared" si="2"/>
        <v>10.61</v>
      </c>
      <c r="K13" s="129"/>
    </row>
    <row r="14" spans="1:15" ht="28" hidden="1" x14ac:dyDescent="0.25">
      <c r="B14" s="123" t="s">
        <v>33</v>
      </c>
      <c r="C14" s="124" t="s">
        <v>38</v>
      </c>
      <c r="D14" s="124" t="s">
        <v>39</v>
      </c>
      <c r="E14" s="125" t="s">
        <v>41</v>
      </c>
      <c r="F14" s="126" t="s">
        <v>36</v>
      </c>
      <c r="G14" s="127">
        <f>G13</f>
        <v>583.02</v>
      </c>
      <c r="H14" s="128">
        <v>22.42</v>
      </c>
      <c r="I14" s="128">
        <f t="shared" si="0"/>
        <v>13071.31</v>
      </c>
      <c r="J14" s="128">
        <f t="shared" ref="J14:J22" si="3">ROUND(H14*1.2247,2)</f>
        <v>27.46</v>
      </c>
      <c r="K14" s="129"/>
    </row>
    <row r="15" spans="1:15" ht="14" x14ac:dyDescent="0.25">
      <c r="B15" s="158" t="s">
        <v>33</v>
      </c>
      <c r="C15" s="160" t="s">
        <v>85</v>
      </c>
      <c r="D15" s="160" t="s">
        <v>37</v>
      </c>
      <c r="E15" s="162" t="s">
        <v>86</v>
      </c>
      <c r="F15" s="163" t="s">
        <v>91</v>
      </c>
      <c r="G15" s="164">
        <v>22.68</v>
      </c>
      <c r="H15" s="165">
        <v>50.24</v>
      </c>
      <c r="I15" s="165">
        <f t="shared" si="0"/>
        <v>1139.44</v>
      </c>
      <c r="J15" s="165">
        <f t="shared" ref="J15:J21" si="4">ROUND(H15*1.2247,2)</f>
        <v>61.53</v>
      </c>
      <c r="K15" s="166">
        <f t="shared" ref="K15:K22" si="5">ROUND(J15*G15,2)</f>
        <v>1395.5</v>
      </c>
    </row>
    <row r="16" spans="1:15" ht="14" x14ac:dyDescent="0.25">
      <c r="B16" s="158" t="s">
        <v>33</v>
      </c>
      <c r="C16" s="160" t="s">
        <v>87</v>
      </c>
      <c r="D16" s="160" t="s">
        <v>39</v>
      </c>
      <c r="E16" s="162" t="s">
        <v>88</v>
      </c>
      <c r="F16" s="163" t="s">
        <v>62</v>
      </c>
      <c r="G16" s="164">
        <v>15</v>
      </c>
      <c r="H16" s="165">
        <v>72.489999999999995</v>
      </c>
      <c r="I16" s="165">
        <f t="shared" si="0"/>
        <v>1087.3499999999999</v>
      </c>
      <c r="J16" s="165">
        <f t="shared" ref="J16" si="6">ROUND(H16*1.2247,2)</f>
        <v>88.78</v>
      </c>
      <c r="K16" s="166">
        <f t="shared" si="5"/>
        <v>1331.7</v>
      </c>
    </row>
    <row r="17" spans="1:15" customFormat="1" ht="14" x14ac:dyDescent="0.25">
      <c r="A17" s="1"/>
      <c r="B17" s="158" t="s">
        <v>33</v>
      </c>
      <c r="C17" s="160" t="s">
        <v>104</v>
      </c>
      <c r="D17" s="160" t="s">
        <v>89</v>
      </c>
      <c r="E17" s="162" t="s">
        <v>106</v>
      </c>
      <c r="F17" s="163" t="s">
        <v>91</v>
      </c>
      <c r="G17" s="164">
        <v>2</v>
      </c>
      <c r="H17" s="165">
        <v>938.75</v>
      </c>
      <c r="I17" s="165">
        <f t="shared" si="0"/>
        <v>1877.5</v>
      </c>
      <c r="J17" s="165">
        <f t="shared" si="4"/>
        <v>1149.69</v>
      </c>
      <c r="K17" s="166">
        <f t="shared" si="5"/>
        <v>2299.38</v>
      </c>
      <c r="L17" s="1"/>
      <c r="M17" s="1"/>
      <c r="N17" s="1"/>
      <c r="O17" s="1"/>
    </row>
    <row r="18" spans="1:15" s="159" customFormat="1" ht="28" x14ac:dyDescent="0.25">
      <c r="B18" s="158" t="s">
        <v>33</v>
      </c>
      <c r="C18" s="160" t="s">
        <v>70</v>
      </c>
      <c r="D18" s="160" t="s">
        <v>92</v>
      </c>
      <c r="E18" s="162" t="s">
        <v>78</v>
      </c>
      <c r="F18" s="163" t="s">
        <v>90</v>
      </c>
      <c r="G18" s="164">
        <v>0.57999999999999996</v>
      </c>
      <c r="H18" s="165">
        <v>81.760000000000005</v>
      </c>
      <c r="I18" s="165">
        <f t="shared" si="0"/>
        <v>47.42</v>
      </c>
      <c r="J18" s="165">
        <f t="shared" si="4"/>
        <v>100.13</v>
      </c>
      <c r="K18" s="166">
        <f t="shared" si="5"/>
        <v>58.08</v>
      </c>
    </row>
    <row r="19" spans="1:15" s="159" customFormat="1" ht="14" x14ac:dyDescent="0.25">
      <c r="B19" s="158" t="s">
        <v>33</v>
      </c>
      <c r="C19" s="160" t="s">
        <v>93</v>
      </c>
      <c r="D19" s="160" t="s">
        <v>96</v>
      </c>
      <c r="E19" s="162" t="s">
        <v>94</v>
      </c>
      <c r="F19" s="163" t="s">
        <v>91</v>
      </c>
      <c r="G19" s="164">
        <v>12.26</v>
      </c>
      <c r="H19" s="165">
        <v>83.32</v>
      </c>
      <c r="I19" s="165">
        <f t="shared" si="0"/>
        <v>1021.5</v>
      </c>
      <c r="J19" s="165">
        <f t="shared" si="4"/>
        <v>102.04</v>
      </c>
      <c r="K19" s="166">
        <f t="shared" si="5"/>
        <v>1251.01</v>
      </c>
    </row>
    <row r="20" spans="1:15" s="159" customFormat="1" ht="14" x14ac:dyDescent="0.25">
      <c r="B20" s="158" t="s">
        <v>33</v>
      </c>
      <c r="C20" s="160" t="s">
        <v>95</v>
      </c>
      <c r="D20" s="160" t="s">
        <v>99</v>
      </c>
      <c r="E20" s="162" t="s">
        <v>97</v>
      </c>
      <c r="F20" s="163" t="s">
        <v>91</v>
      </c>
      <c r="G20" s="164">
        <v>24.52</v>
      </c>
      <c r="H20" s="165">
        <v>7.21</v>
      </c>
      <c r="I20" s="165">
        <f t="shared" si="0"/>
        <v>176.79</v>
      </c>
      <c r="J20" s="165">
        <f t="shared" si="4"/>
        <v>8.83</v>
      </c>
      <c r="K20" s="166">
        <f t="shared" si="5"/>
        <v>216.51</v>
      </c>
    </row>
    <row r="21" spans="1:15" s="159" customFormat="1" ht="14" x14ac:dyDescent="0.25">
      <c r="B21" s="158" t="s">
        <v>33</v>
      </c>
      <c r="C21" s="160" t="s">
        <v>98</v>
      </c>
      <c r="D21" s="160" t="s">
        <v>102</v>
      </c>
      <c r="E21" s="162" t="s">
        <v>100</v>
      </c>
      <c r="F21" s="163" t="s">
        <v>91</v>
      </c>
      <c r="G21" s="164">
        <v>24.52</v>
      </c>
      <c r="H21" s="165">
        <v>23.23</v>
      </c>
      <c r="I21" s="165">
        <f t="shared" si="0"/>
        <v>569.6</v>
      </c>
      <c r="J21" s="165">
        <f t="shared" si="4"/>
        <v>28.45</v>
      </c>
      <c r="K21" s="166">
        <f t="shared" si="5"/>
        <v>697.59</v>
      </c>
    </row>
    <row r="22" spans="1:15" s="159" customFormat="1" ht="14" x14ac:dyDescent="0.25">
      <c r="B22" s="158" t="s">
        <v>33</v>
      </c>
      <c r="C22" s="160" t="s">
        <v>101</v>
      </c>
      <c r="D22" s="160" t="s">
        <v>105</v>
      </c>
      <c r="E22" s="162" t="s">
        <v>103</v>
      </c>
      <c r="F22" s="163" t="s">
        <v>91</v>
      </c>
      <c r="G22" s="164">
        <v>24.52</v>
      </c>
      <c r="H22" s="165">
        <v>13.34</v>
      </c>
      <c r="I22" s="165">
        <f t="shared" si="0"/>
        <v>327.10000000000002</v>
      </c>
      <c r="J22" s="165">
        <f t="shared" si="3"/>
        <v>16.34</v>
      </c>
      <c r="K22" s="166">
        <f t="shared" si="5"/>
        <v>400.66</v>
      </c>
    </row>
    <row r="23" spans="1:15" s="159" customFormat="1" ht="15.5" x14ac:dyDescent="0.25">
      <c r="B23" s="116"/>
      <c r="C23" s="117"/>
      <c r="D23" s="117" t="s">
        <v>42</v>
      </c>
      <c r="E23" s="118" t="s">
        <v>107</v>
      </c>
      <c r="F23" s="119"/>
      <c r="G23" s="120"/>
      <c r="H23" s="121"/>
      <c r="I23" s="121"/>
      <c r="J23" s="121"/>
      <c r="K23" s="122">
        <f>SUM(K24:K26)</f>
        <v>610.67999999999995</v>
      </c>
    </row>
    <row r="24" spans="1:15" s="159" customFormat="1" ht="14" x14ac:dyDescent="0.25">
      <c r="B24" s="158" t="s">
        <v>33</v>
      </c>
      <c r="C24" s="160" t="s">
        <v>108</v>
      </c>
      <c r="D24" s="160" t="s">
        <v>14</v>
      </c>
      <c r="E24" s="162" t="s">
        <v>109</v>
      </c>
      <c r="F24" s="163" t="s">
        <v>62</v>
      </c>
      <c r="G24" s="164">
        <v>6</v>
      </c>
      <c r="H24" s="165">
        <v>44.7</v>
      </c>
      <c r="I24" s="165">
        <f t="shared" ref="I24:I26" si="7">ROUND(H24*G24,2)</f>
        <v>268.2</v>
      </c>
      <c r="J24" s="165">
        <f t="shared" ref="J24:J26" si="8">ROUND(H24*1.2247,2)</f>
        <v>54.74</v>
      </c>
      <c r="K24" s="166">
        <f t="shared" ref="K24:K26" si="9">ROUND(J24*G24,2)</f>
        <v>328.44</v>
      </c>
    </row>
    <row r="25" spans="1:15" s="159" customFormat="1" ht="14" x14ac:dyDescent="0.25">
      <c r="B25" s="158" t="s">
        <v>33</v>
      </c>
      <c r="C25" s="160" t="s">
        <v>112</v>
      </c>
      <c r="D25" s="160" t="s">
        <v>133</v>
      </c>
      <c r="E25" s="162" t="s">
        <v>113</v>
      </c>
      <c r="F25" s="163" t="s">
        <v>91</v>
      </c>
      <c r="G25" s="164">
        <v>2.56</v>
      </c>
      <c r="H25" s="165">
        <v>63.44</v>
      </c>
      <c r="I25" s="165">
        <f t="shared" si="7"/>
        <v>162.41</v>
      </c>
      <c r="J25" s="165">
        <f t="shared" si="8"/>
        <v>77.69</v>
      </c>
      <c r="K25" s="166">
        <f t="shared" si="9"/>
        <v>198.89</v>
      </c>
    </row>
    <row r="26" spans="1:15" s="159" customFormat="1" ht="28" x14ac:dyDescent="0.25">
      <c r="B26" s="158" t="s">
        <v>33</v>
      </c>
      <c r="C26" s="160" t="s">
        <v>114</v>
      </c>
      <c r="D26" s="160" t="s">
        <v>44</v>
      </c>
      <c r="E26" s="162" t="s">
        <v>115</v>
      </c>
      <c r="F26" s="163" t="s">
        <v>91</v>
      </c>
      <c r="G26" s="164">
        <v>3.42</v>
      </c>
      <c r="H26" s="165">
        <v>19.899999999999999</v>
      </c>
      <c r="I26" s="165">
        <f t="shared" si="7"/>
        <v>68.06</v>
      </c>
      <c r="J26" s="165">
        <f t="shared" si="8"/>
        <v>24.37</v>
      </c>
      <c r="K26" s="166">
        <f t="shared" si="9"/>
        <v>83.35</v>
      </c>
    </row>
    <row r="27" spans="1:15" s="159" customFormat="1" ht="15.5" x14ac:dyDescent="0.25">
      <c r="B27" s="116"/>
      <c r="C27" s="117"/>
      <c r="D27" s="117" t="s">
        <v>45</v>
      </c>
      <c r="E27" s="118" t="s">
        <v>120</v>
      </c>
      <c r="F27" s="119"/>
      <c r="G27" s="120"/>
      <c r="H27" s="121"/>
      <c r="I27" s="121"/>
      <c r="J27" s="121"/>
      <c r="K27" s="122">
        <f>SUM(K28:K29:K30)</f>
        <v>7453.34</v>
      </c>
    </row>
    <row r="28" spans="1:15" s="159" customFormat="1" ht="28" x14ac:dyDescent="0.25">
      <c r="B28" s="158" t="s">
        <v>33</v>
      </c>
      <c r="C28" s="160" t="s">
        <v>110</v>
      </c>
      <c r="D28" s="160" t="s">
        <v>47</v>
      </c>
      <c r="E28" s="162" t="s">
        <v>111</v>
      </c>
      <c r="F28" s="163" t="s">
        <v>62</v>
      </c>
      <c r="G28" s="164">
        <v>2</v>
      </c>
      <c r="H28" s="165">
        <v>555.03</v>
      </c>
      <c r="I28" s="165">
        <f>ROUND(H28*G28,2)</f>
        <v>1110.06</v>
      </c>
      <c r="J28" s="165">
        <f t="shared" ref="J28:J30" si="10">ROUND(H28*1.2247,2)</f>
        <v>679.75</v>
      </c>
      <c r="K28" s="166">
        <f>ROUND(J28*G28,2)</f>
        <v>1359.5</v>
      </c>
    </row>
    <row r="29" spans="1:15" s="159" customFormat="1" ht="14" x14ac:dyDescent="0.25">
      <c r="B29" s="158" t="s">
        <v>33</v>
      </c>
      <c r="C29" s="160" t="s">
        <v>116</v>
      </c>
      <c r="D29" s="160" t="s">
        <v>48</v>
      </c>
      <c r="E29" s="167" t="s">
        <v>117</v>
      </c>
      <c r="F29" s="163" t="s">
        <v>62</v>
      </c>
      <c r="G29" s="164">
        <v>4</v>
      </c>
      <c r="H29" s="165">
        <v>563.4</v>
      </c>
      <c r="I29" s="165">
        <f>ROUND(H29*G29,2)</f>
        <v>2253.6</v>
      </c>
      <c r="J29" s="165">
        <f t="shared" si="10"/>
        <v>690</v>
      </c>
      <c r="K29" s="166">
        <f>ROUND(J29*G29,2)</f>
        <v>2760</v>
      </c>
    </row>
    <row r="30" spans="1:15" s="159" customFormat="1" ht="28" x14ac:dyDescent="0.25">
      <c r="B30" s="158" t="s">
        <v>33</v>
      </c>
      <c r="C30" s="160" t="s">
        <v>118</v>
      </c>
      <c r="D30" s="160" t="s">
        <v>49</v>
      </c>
      <c r="E30" s="167" t="s">
        <v>119</v>
      </c>
      <c r="F30" s="163" t="s">
        <v>91</v>
      </c>
      <c r="G30" s="164">
        <v>2.64</v>
      </c>
      <c r="H30" s="165">
        <v>1031.1300000000001</v>
      </c>
      <c r="I30" s="165">
        <f>ROUND(H30*G30,2)</f>
        <v>2722.18</v>
      </c>
      <c r="J30" s="165">
        <f t="shared" si="10"/>
        <v>1262.82</v>
      </c>
      <c r="K30" s="166">
        <f>ROUND(J30*G30,2)</f>
        <v>3333.84</v>
      </c>
    </row>
    <row r="31" spans="1:15" s="159" customFormat="1" ht="15.5" x14ac:dyDescent="0.25">
      <c r="B31" s="116"/>
      <c r="C31" s="117"/>
      <c r="D31" s="117" t="s">
        <v>50</v>
      </c>
      <c r="E31" s="118" t="s">
        <v>121</v>
      </c>
      <c r="F31" s="119"/>
      <c r="G31" s="120"/>
      <c r="H31" s="121"/>
      <c r="I31" s="121"/>
      <c r="J31" s="121"/>
      <c r="K31" s="122">
        <f>SUM(K36:K37:K38:K39)</f>
        <v>27765.56</v>
      </c>
    </row>
    <row r="32" spans="1:15" customFormat="1" ht="28" hidden="1" x14ac:dyDescent="0.25">
      <c r="A32" s="1"/>
      <c r="B32" s="158" t="s">
        <v>33</v>
      </c>
      <c r="C32" s="160" t="s">
        <v>70</v>
      </c>
      <c r="D32" s="160" t="s">
        <v>56</v>
      </c>
      <c r="E32" s="162" t="s">
        <v>78</v>
      </c>
      <c r="F32" s="163" t="s">
        <v>71</v>
      </c>
      <c r="G32" s="164">
        <v>12.64</v>
      </c>
      <c r="H32" s="165">
        <v>90.84</v>
      </c>
      <c r="I32" s="165"/>
      <c r="J32" s="165">
        <f t="shared" ref="J32" si="11">ROUND(H32*1.2247,2)</f>
        <v>111.25</v>
      </c>
      <c r="K32" s="166">
        <f>ROUND(J32*G32,2)</f>
        <v>1406.2</v>
      </c>
      <c r="L32" s="1"/>
      <c r="M32" s="1"/>
      <c r="N32" s="1"/>
      <c r="O32" s="1"/>
    </row>
    <row r="33" spans="2:11" ht="15.5" hidden="1" x14ac:dyDescent="0.25">
      <c r="B33" s="116"/>
      <c r="C33" s="117"/>
      <c r="D33" s="117" t="s">
        <v>66</v>
      </c>
      <c r="E33" s="118" t="s">
        <v>57</v>
      </c>
      <c r="F33" s="119"/>
      <c r="G33" s="120"/>
      <c r="H33" s="121"/>
      <c r="I33" s="121"/>
      <c r="J33" s="121"/>
      <c r="K33" s="122">
        <f>SUM(K34:K39)</f>
        <v>28869.57</v>
      </c>
    </row>
    <row r="34" spans="2:11" ht="28" hidden="1" x14ac:dyDescent="0.25">
      <c r="B34" s="158" t="s">
        <v>33</v>
      </c>
      <c r="C34" s="160" t="s">
        <v>58</v>
      </c>
      <c r="D34" s="160" t="s">
        <v>67</v>
      </c>
      <c r="E34" s="162" t="s">
        <v>59</v>
      </c>
      <c r="F34" s="163" t="s">
        <v>72</v>
      </c>
      <c r="G34" s="164">
        <v>2.8</v>
      </c>
      <c r="H34" s="165">
        <v>56.78</v>
      </c>
      <c r="I34" s="165">
        <f t="shared" ref="I34:I38" si="12">ROUND(H34*G34,2)</f>
        <v>158.97999999999999</v>
      </c>
      <c r="J34" s="165">
        <f t="shared" ref="J34:J37" si="13">ROUND(H34*1.2247,2)</f>
        <v>69.540000000000006</v>
      </c>
      <c r="K34" s="166">
        <f t="shared" ref="K34:K38" si="14">ROUND(J34*G34,2)</f>
        <v>194.71</v>
      </c>
    </row>
    <row r="35" spans="2:11" ht="28" hidden="1" x14ac:dyDescent="0.25">
      <c r="B35" s="158" t="s">
        <v>33</v>
      </c>
      <c r="C35" s="160" t="s">
        <v>60</v>
      </c>
      <c r="D35" s="160" t="s">
        <v>68</v>
      </c>
      <c r="E35" s="162" t="s">
        <v>61</v>
      </c>
      <c r="F35" s="163" t="s">
        <v>73</v>
      </c>
      <c r="G35" s="164">
        <v>70</v>
      </c>
      <c r="H35" s="165">
        <v>10.61</v>
      </c>
      <c r="I35" s="165">
        <f t="shared" si="12"/>
        <v>742.7</v>
      </c>
      <c r="J35" s="165">
        <f t="shared" si="13"/>
        <v>12.99</v>
      </c>
      <c r="K35" s="166">
        <f t="shared" si="14"/>
        <v>909.3</v>
      </c>
    </row>
    <row r="36" spans="2:11" s="5" customFormat="1" ht="14" x14ac:dyDescent="0.25">
      <c r="B36" s="158" t="s">
        <v>33</v>
      </c>
      <c r="C36" s="160" t="s">
        <v>129</v>
      </c>
      <c r="D36" s="160" t="s">
        <v>51</v>
      </c>
      <c r="E36" s="162" t="s">
        <v>131</v>
      </c>
      <c r="F36" s="163" t="s">
        <v>91</v>
      </c>
      <c r="G36" s="164">
        <v>962.12</v>
      </c>
      <c r="H36" s="165">
        <v>7.01</v>
      </c>
      <c r="I36" s="165">
        <f t="shared" ref="I36" si="15">ROUND(H36*G36,2)</f>
        <v>6744.46</v>
      </c>
      <c r="J36" s="165">
        <f t="shared" ref="J36" si="16">ROUND(H36*1.2247,2)</f>
        <v>8.59</v>
      </c>
      <c r="K36" s="166">
        <f t="shared" ref="K36" si="17">ROUND(J36*G36,2)</f>
        <v>8264.61</v>
      </c>
    </row>
    <row r="37" spans="2:11" s="169" customFormat="1" ht="27.65" customHeight="1" x14ac:dyDescent="0.25">
      <c r="B37" s="158" t="s">
        <v>15</v>
      </c>
      <c r="C37" s="160">
        <v>88489</v>
      </c>
      <c r="D37" s="160" t="s">
        <v>52</v>
      </c>
      <c r="E37" s="162" t="s">
        <v>122</v>
      </c>
      <c r="F37" s="163" t="s">
        <v>91</v>
      </c>
      <c r="G37" s="164">
        <v>570.21</v>
      </c>
      <c r="H37" s="165">
        <v>15.05</v>
      </c>
      <c r="I37" s="165">
        <f t="shared" si="12"/>
        <v>8581.66</v>
      </c>
      <c r="J37" s="165">
        <f t="shared" si="13"/>
        <v>18.43</v>
      </c>
      <c r="K37" s="166">
        <f t="shared" si="14"/>
        <v>10508.97</v>
      </c>
    </row>
    <row r="38" spans="2:11" s="5" customFormat="1" ht="27.65" customHeight="1" x14ac:dyDescent="0.25">
      <c r="B38" s="170" t="s">
        <v>15</v>
      </c>
      <c r="C38" s="163">
        <v>88488</v>
      </c>
      <c r="D38" s="163" t="s">
        <v>53</v>
      </c>
      <c r="E38" s="162" t="s">
        <v>123</v>
      </c>
      <c r="F38" s="163" t="s">
        <v>91</v>
      </c>
      <c r="G38" s="168">
        <v>351.59</v>
      </c>
      <c r="H38" s="171">
        <v>17.95</v>
      </c>
      <c r="I38" s="171">
        <f t="shared" si="12"/>
        <v>6311.04</v>
      </c>
      <c r="J38" s="171">
        <f t="shared" ref="J38" si="18">ROUND(H38*1.2247,2)</f>
        <v>21.98</v>
      </c>
      <c r="K38" s="172">
        <f t="shared" si="14"/>
        <v>7727.95</v>
      </c>
    </row>
    <row r="39" spans="2:11" s="5" customFormat="1" ht="13.25" customHeight="1" x14ac:dyDescent="0.25">
      <c r="B39" s="158" t="s">
        <v>15</v>
      </c>
      <c r="C39" s="160">
        <v>102214</v>
      </c>
      <c r="D39" s="160" t="s">
        <v>130</v>
      </c>
      <c r="E39" s="162" t="s">
        <v>124</v>
      </c>
      <c r="F39" s="163" t="s">
        <v>91</v>
      </c>
      <c r="G39" s="164">
        <v>40.32</v>
      </c>
      <c r="H39" s="165">
        <v>25.6</v>
      </c>
      <c r="I39" s="165">
        <f t="shared" ref="I39" si="19">ROUND(H39*G39,2)</f>
        <v>1032.19</v>
      </c>
      <c r="J39" s="165">
        <f t="shared" ref="J39" si="20">ROUND(H39*1.2247,2)</f>
        <v>31.35</v>
      </c>
      <c r="K39" s="166">
        <f t="shared" ref="K39" si="21">ROUND(J39*G39,2)</f>
        <v>1264.03</v>
      </c>
    </row>
    <row r="40" spans="2:11" s="5" customFormat="1" ht="18.649999999999999" customHeight="1" x14ac:dyDescent="0.25">
      <c r="B40" s="116"/>
      <c r="C40" s="117"/>
      <c r="D40" s="117" t="s">
        <v>54</v>
      </c>
      <c r="E40" s="118" t="s">
        <v>128</v>
      </c>
      <c r="F40" s="119"/>
      <c r="G40" s="120"/>
      <c r="H40" s="121"/>
      <c r="I40" s="121"/>
      <c r="J40" s="121"/>
      <c r="K40" s="122">
        <f>SUM(K41:K42:K43)</f>
        <v>16348.800000000001</v>
      </c>
    </row>
    <row r="41" spans="2:11" s="5" customFormat="1" ht="13.25" customHeight="1" x14ac:dyDescent="0.25">
      <c r="B41" s="158" t="s">
        <v>33</v>
      </c>
      <c r="C41" s="160" t="s">
        <v>129</v>
      </c>
      <c r="D41" s="160" t="s">
        <v>56</v>
      </c>
      <c r="E41" s="162" t="s">
        <v>131</v>
      </c>
      <c r="F41" s="163" t="s">
        <v>91</v>
      </c>
      <c r="G41" s="164">
        <v>523.09</v>
      </c>
      <c r="H41" s="165">
        <v>7.01</v>
      </c>
      <c r="I41" s="165">
        <f t="shared" ref="I41" si="22">ROUND(H41*G41,2)</f>
        <v>3666.86</v>
      </c>
      <c r="J41" s="165">
        <f t="shared" ref="J41" si="23">ROUND(H41*1.2247,2)</f>
        <v>8.59</v>
      </c>
      <c r="K41" s="166">
        <f t="shared" ref="K41" si="24">ROUND(J41*G41,2)</f>
        <v>4493.34</v>
      </c>
    </row>
    <row r="42" spans="2:11" s="5" customFormat="1" ht="13.25" customHeight="1" x14ac:dyDescent="0.25">
      <c r="B42" s="158" t="s">
        <v>15</v>
      </c>
      <c r="C42" s="160">
        <v>88489</v>
      </c>
      <c r="D42" s="160" t="s">
        <v>126</v>
      </c>
      <c r="E42" s="162" t="s">
        <v>122</v>
      </c>
      <c r="F42" s="163" t="s">
        <v>91</v>
      </c>
      <c r="G42" s="164">
        <v>469.77</v>
      </c>
      <c r="H42" s="165">
        <v>15.05</v>
      </c>
      <c r="I42" s="165">
        <f t="shared" ref="I42:I43" si="25">ROUND(H42*G42,2)</f>
        <v>7070.04</v>
      </c>
      <c r="J42" s="165">
        <f t="shared" ref="J42:J43" si="26">ROUND(H42*1.2247,2)</f>
        <v>18.43</v>
      </c>
      <c r="K42" s="166">
        <f t="shared" ref="K42:K43" si="27">ROUND(J42*G42,2)</f>
        <v>8657.86</v>
      </c>
    </row>
    <row r="43" spans="2:11" s="5" customFormat="1" ht="14" x14ac:dyDescent="0.25">
      <c r="B43" s="158" t="s">
        <v>33</v>
      </c>
      <c r="C43" s="160" t="s">
        <v>125</v>
      </c>
      <c r="D43" s="160" t="s">
        <v>132</v>
      </c>
      <c r="E43" s="162" t="s">
        <v>127</v>
      </c>
      <c r="F43" s="163" t="s">
        <v>91</v>
      </c>
      <c r="G43" s="164">
        <v>53.32</v>
      </c>
      <c r="H43" s="165">
        <v>48.97</v>
      </c>
      <c r="I43" s="165">
        <f t="shared" si="25"/>
        <v>2611.08</v>
      </c>
      <c r="J43" s="165">
        <f t="shared" si="26"/>
        <v>59.97</v>
      </c>
      <c r="K43" s="166">
        <f t="shared" si="27"/>
        <v>3197.6</v>
      </c>
    </row>
    <row r="44" spans="2:11" s="5" customFormat="1" ht="15.5" x14ac:dyDescent="0.25">
      <c r="B44" s="116"/>
      <c r="C44" s="117"/>
      <c r="D44" s="117" t="s">
        <v>66</v>
      </c>
      <c r="E44" s="118" t="s">
        <v>134</v>
      </c>
      <c r="F44" s="119"/>
      <c r="G44" s="120"/>
      <c r="H44" s="121"/>
      <c r="I44" s="121"/>
      <c r="J44" s="121"/>
      <c r="K44" s="122">
        <f>K45</f>
        <v>6163.37</v>
      </c>
    </row>
    <row r="45" spans="2:11" s="5" customFormat="1" ht="14.5" thickBot="1" x14ac:dyDescent="0.3">
      <c r="B45" s="158" t="s">
        <v>33</v>
      </c>
      <c r="C45" s="160" t="s">
        <v>135</v>
      </c>
      <c r="D45" s="160" t="s">
        <v>67</v>
      </c>
      <c r="E45" s="162" t="s">
        <v>136</v>
      </c>
      <c r="F45" s="163" t="s">
        <v>91</v>
      </c>
      <c r="G45" s="164">
        <v>351.59</v>
      </c>
      <c r="H45" s="165">
        <v>14.31</v>
      </c>
      <c r="I45" s="165">
        <f t="shared" ref="I45" si="28">ROUND(H45*G45,2)</f>
        <v>5031.25</v>
      </c>
      <c r="J45" s="165">
        <f t="shared" ref="J45" si="29">ROUND(H45*1.2247,2)</f>
        <v>17.53</v>
      </c>
      <c r="K45" s="166">
        <f t="shared" ref="K45" si="30">ROUND(J45*G45,2)</f>
        <v>6163.37</v>
      </c>
    </row>
    <row r="46" spans="2:11" s="5" customFormat="1" ht="18.5" thickBot="1" x14ac:dyDescent="0.3">
      <c r="B46" s="180" t="s">
        <v>5</v>
      </c>
      <c r="C46" s="181"/>
      <c r="D46" s="181"/>
      <c r="E46" s="181"/>
      <c r="F46" s="181"/>
      <c r="G46" s="181"/>
      <c r="H46" s="181"/>
      <c r="I46" s="181"/>
      <c r="J46" s="182"/>
      <c r="K46" s="173">
        <f>K9+K23+K27+K31+K40+K44</f>
        <v>75429.819999999992</v>
      </c>
    </row>
    <row r="47" spans="2:11" s="5" customFormat="1" ht="15.5" x14ac:dyDescent="0.25">
      <c r="B47" s="41"/>
      <c r="C47" s="42"/>
      <c r="D47" s="42"/>
      <c r="E47" s="42"/>
      <c r="F47" s="42"/>
      <c r="G47" s="67"/>
      <c r="H47" s="42"/>
      <c r="I47" s="42"/>
      <c r="J47" s="42"/>
      <c r="K47" s="43"/>
    </row>
    <row r="48" spans="2:11" s="5" customFormat="1" ht="16" thickBot="1" x14ac:dyDescent="0.3">
      <c r="B48" s="44"/>
      <c r="C48" s="45"/>
      <c r="D48" s="45"/>
      <c r="E48" s="45"/>
      <c r="F48" s="45"/>
      <c r="G48" s="68"/>
      <c r="H48" s="45"/>
      <c r="I48" s="45"/>
      <c r="J48" s="45"/>
      <c r="K48" s="46"/>
    </row>
    <row r="49" spans="2:11" s="5" customFormat="1" ht="16" thickBot="1" x14ac:dyDescent="0.3">
      <c r="B49" s="59"/>
      <c r="C49" s="60"/>
      <c r="D49" s="60"/>
      <c r="E49" s="60"/>
      <c r="F49" s="45"/>
      <c r="G49" s="69"/>
      <c r="H49" s="60"/>
      <c r="I49" s="45"/>
      <c r="J49" s="45"/>
      <c r="K49" s="46"/>
    </row>
    <row r="50" spans="2:11" s="5" customFormat="1" ht="16" thickBot="1" x14ac:dyDescent="0.3">
      <c r="B50" s="59"/>
      <c r="C50" s="60"/>
      <c r="D50" s="60"/>
      <c r="E50" s="60"/>
      <c r="F50" s="45"/>
      <c r="G50" s="69"/>
      <c r="H50" s="60"/>
      <c r="I50" s="45"/>
      <c r="J50" s="45"/>
      <c r="K50" s="46"/>
    </row>
    <row r="51" spans="2:11" s="5" customFormat="1" ht="16" thickBot="1" x14ac:dyDescent="0.3">
      <c r="B51" s="31"/>
      <c r="C51" s="32"/>
      <c r="D51" s="32"/>
      <c r="E51" s="33"/>
      <c r="F51" s="64"/>
      <c r="G51" s="70" t="s">
        <v>137</v>
      </c>
      <c r="H51" s="57"/>
      <c r="I51" s="22"/>
      <c r="J51" s="23"/>
      <c r="K51" s="24"/>
    </row>
    <row r="52" spans="2:11" s="5" customFormat="1" ht="16" thickBot="1" x14ac:dyDescent="0.3">
      <c r="B52" s="34"/>
      <c r="C52" s="35"/>
      <c r="D52" s="35"/>
      <c r="E52" s="175" t="s">
        <v>20</v>
      </c>
      <c r="F52" s="175"/>
      <c r="G52" s="178"/>
      <c r="H52" s="178"/>
      <c r="I52"/>
      <c r="J52" s="55"/>
      <c r="K52" s="56"/>
    </row>
    <row r="53" spans="2:11" s="5" customFormat="1" ht="16" thickBot="1" x14ac:dyDescent="0.35">
      <c r="B53" s="36"/>
      <c r="C53" s="37"/>
      <c r="D53" s="37"/>
      <c r="E53" s="176" t="s">
        <v>75</v>
      </c>
      <c r="F53" s="176"/>
      <c r="G53" s="174" t="s">
        <v>138</v>
      </c>
      <c r="H53" s="174"/>
      <c r="I53"/>
      <c r="J53" s="53"/>
      <c r="K53" s="54"/>
    </row>
    <row r="54" spans="2:11" s="5" customFormat="1" ht="16" thickBot="1" x14ac:dyDescent="0.35">
      <c r="B54" s="36"/>
      <c r="C54" s="37"/>
      <c r="D54" s="37"/>
      <c r="E54" s="176" t="s">
        <v>21</v>
      </c>
      <c r="F54" s="176"/>
      <c r="G54" s="174"/>
      <c r="H54" s="174"/>
      <c r="I54"/>
      <c r="J54" s="51"/>
      <c r="K54" s="52"/>
    </row>
    <row r="55" spans="2:11" s="5" customFormat="1" ht="16" thickBot="1" x14ac:dyDescent="0.35">
      <c r="B55" s="36"/>
      <c r="C55" s="37"/>
      <c r="D55" s="37"/>
      <c r="E55" s="177" t="s">
        <v>76</v>
      </c>
      <c r="F55" s="177"/>
      <c r="G55" s="71" t="s">
        <v>139</v>
      </c>
      <c r="H55"/>
      <c r="I55"/>
      <c r="J55" s="49"/>
      <c r="K55" s="50"/>
    </row>
    <row r="56" spans="2:11" s="5" customFormat="1" ht="16" thickBot="1" x14ac:dyDescent="0.3">
      <c r="B56" s="38"/>
      <c r="C56" s="39"/>
      <c r="D56" s="39"/>
      <c r="E56" s="40"/>
      <c r="F56" s="65"/>
      <c r="G56" s="58" t="s">
        <v>140</v>
      </c>
      <c r="H56" s="58"/>
      <c r="I56" s="47"/>
      <c r="J56" s="47"/>
      <c r="K56" s="48"/>
    </row>
    <row r="57" spans="2:11" s="5" customFormat="1" x14ac:dyDescent="0.25">
      <c r="B57" s="1"/>
      <c r="C57" s="6"/>
      <c r="D57" s="6"/>
      <c r="E57" s="13"/>
      <c r="F57" s="8"/>
      <c r="G57" s="7"/>
      <c r="H57" s="16"/>
      <c r="I57" s="16"/>
      <c r="J57" s="17"/>
      <c r="K57" s="15"/>
    </row>
    <row r="58" spans="2:11" s="5" customFormat="1" x14ac:dyDescent="0.25">
      <c r="B58" s="1"/>
      <c r="C58" s="6"/>
      <c r="D58" s="6"/>
      <c r="E58" s="13"/>
      <c r="F58" s="8"/>
      <c r="G58" s="7"/>
      <c r="H58" s="16"/>
      <c r="I58" s="16"/>
      <c r="J58" s="17"/>
      <c r="K58" s="15"/>
    </row>
    <row r="59" spans="2:11" s="5" customFormat="1" x14ac:dyDescent="0.25">
      <c r="B59" s="1"/>
      <c r="C59" s="6"/>
      <c r="D59" s="6"/>
      <c r="E59"/>
      <c r="F59" s="27"/>
      <c r="G59" s="71"/>
      <c r="H59"/>
      <c r="I59"/>
      <c r="J59" s="17"/>
      <c r="K59" s="15"/>
    </row>
    <row r="60" spans="2:11" s="5" customFormat="1" x14ac:dyDescent="0.25">
      <c r="B60" s="1"/>
      <c r="C60" s="6"/>
      <c r="D60" s="6"/>
      <c r="E60"/>
      <c r="F60" s="27"/>
      <c r="G60" s="71"/>
      <c r="H60"/>
      <c r="I60"/>
      <c r="J60" s="17"/>
      <c r="K60" s="15"/>
    </row>
    <row r="61" spans="2:11" s="5" customFormat="1" x14ac:dyDescent="0.25">
      <c r="B61" s="1"/>
      <c r="C61" s="6"/>
      <c r="D61" s="6"/>
      <c r="E61"/>
      <c r="F61" s="27"/>
      <c r="G61" s="71"/>
      <c r="H61"/>
      <c r="I61"/>
      <c r="J61" s="17"/>
      <c r="K61" s="15"/>
    </row>
    <row r="62" spans="2:11" s="5" customFormat="1" x14ac:dyDescent="0.25">
      <c r="B62" s="1"/>
      <c r="C62" s="6"/>
      <c r="D62" s="6"/>
      <c r="E62"/>
      <c r="F62" s="27"/>
      <c r="G62" s="71"/>
      <c r="H62"/>
      <c r="I62"/>
      <c r="J62" s="17"/>
      <c r="K62" s="15"/>
    </row>
    <row r="63" spans="2:11" s="5" customFormat="1" x14ac:dyDescent="0.25">
      <c r="B63" s="1"/>
      <c r="C63" s="6"/>
      <c r="D63" s="6"/>
      <c r="E63"/>
      <c r="F63" s="27"/>
      <c r="G63" s="71"/>
      <c r="H63"/>
      <c r="I63"/>
      <c r="J63" s="17"/>
      <c r="K63" s="15"/>
    </row>
    <row r="64" spans="2:11" s="5" customFormat="1" x14ac:dyDescent="0.25">
      <c r="B64" s="1"/>
      <c r="C64" s="6"/>
      <c r="D64" s="6"/>
      <c r="E64"/>
      <c r="F64" s="27"/>
      <c r="G64" s="71"/>
      <c r="H64"/>
      <c r="I64"/>
      <c r="J64" s="17"/>
      <c r="K64" s="15"/>
    </row>
    <row r="65" spans="2:11" s="5" customFormat="1" x14ac:dyDescent="0.25">
      <c r="B65" s="1"/>
      <c r="C65" s="6"/>
      <c r="D65" s="6"/>
      <c r="E65"/>
      <c r="F65" s="27"/>
      <c r="G65" s="71"/>
      <c r="H65"/>
      <c r="I65"/>
      <c r="J65" s="17"/>
      <c r="K65" s="15"/>
    </row>
    <row r="66" spans="2:11" s="5" customFormat="1" x14ac:dyDescent="0.25">
      <c r="B66" s="1"/>
      <c r="C66" s="6"/>
      <c r="D66" s="6"/>
      <c r="E66"/>
      <c r="F66" s="27"/>
      <c r="G66" s="71"/>
      <c r="H66"/>
      <c r="I66"/>
      <c r="J66" s="17"/>
      <c r="K66" s="15"/>
    </row>
    <row r="67" spans="2:11" s="5" customFormat="1" x14ac:dyDescent="0.25">
      <c r="B67" s="1"/>
      <c r="C67" s="6"/>
      <c r="D67" s="6"/>
      <c r="E67"/>
      <c r="F67" s="27"/>
      <c r="G67" s="71"/>
      <c r="H67"/>
      <c r="I67"/>
      <c r="J67" s="17"/>
      <c r="K67" s="15"/>
    </row>
    <row r="68" spans="2:11" s="5" customFormat="1" x14ac:dyDescent="0.25">
      <c r="B68" s="1"/>
      <c r="C68" s="6"/>
      <c r="D68" s="6"/>
      <c r="E68" s="14"/>
      <c r="F68" s="8"/>
      <c r="G68" s="7"/>
      <c r="H68" s="16"/>
      <c r="I68" s="16"/>
      <c r="J68" s="17"/>
      <c r="K68" s="15"/>
    </row>
    <row r="69" spans="2:11" s="5" customFormat="1" x14ac:dyDescent="0.25">
      <c r="B69" s="1"/>
      <c r="C69" s="6"/>
      <c r="D69" s="6"/>
      <c r="E69" s="14"/>
      <c r="F69" s="8"/>
      <c r="G69" s="7"/>
      <c r="H69" s="16"/>
      <c r="I69" s="16"/>
      <c r="J69" s="17"/>
      <c r="K69" s="15"/>
    </row>
    <row r="70" spans="2:11" s="5" customFormat="1" x14ac:dyDescent="0.25">
      <c r="B70" s="1"/>
      <c r="C70" s="6"/>
      <c r="D70" s="6"/>
      <c r="E70" s="14"/>
      <c r="F70" s="8"/>
      <c r="G70" s="7"/>
      <c r="H70" s="16"/>
      <c r="I70" s="16"/>
      <c r="J70" s="17"/>
      <c r="K70" s="15"/>
    </row>
    <row r="71" spans="2:11" x14ac:dyDescent="0.25">
      <c r="E71" s="14"/>
    </row>
    <row r="72" spans="2:11" x14ac:dyDescent="0.25">
      <c r="E72" s="14"/>
    </row>
    <row r="73" spans="2:11" x14ac:dyDescent="0.25">
      <c r="E73" s="14"/>
    </row>
    <row r="74" spans="2:11" x14ac:dyDescent="0.25">
      <c r="E74" s="14"/>
    </row>
    <row r="75" spans="2:11" x14ac:dyDescent="0.25">
      <c r="E75" s="14"/>
    </row>
    <row r="76" spans="2:11" x14ac:dyDescent="0.25">
      <c r="E76" s="14"/>
    </row>
    <row r="77" spans="2:11" x14ac:dyDescent="0.25">
      <c r="E77" s="14"/>
    </row>
    <row r="78" spans="2:11" x14ac:dyDescent="0.25">
      <c r="E78" s="14"/>
    </row>
    <row r="79" spans="2:11" x14ac:dyDescent="0.25">
      <c r="E79" s="14"/>
    </row>
    <row r="80" spans="2:11" x14ac:dyDescent="0.25">
      <c r="E80" s="14"/>
    </row>
    <row r="81" spans="2:11" s="5" customFormat="1" x14ac:dyDescent="0.25">
      <c r="B81" s="1"/>
      <c r="C81" s="6"/>
      <c r="D81" s="6"/>
      <c r="E81" s="14"/>
      <c r="F81" s="8"/>
      <c r="G81" s="7"/>
      <c r="H81" s="16"/>
      <c r="I81" s="16"/>
      <c r="J81" s="17"/>
      <c r="K81" s="15"/>
    </row>
    <row r="82" spans="2:11" x14ac:dyDescent="0.25">
      <c r="E82" s="14"/>
    </row>
    <row r="83" spans="2:11" x14ac:dyDescent="0.25">
      <c r="E83" s="14"/>
    </row>
    <row r="84" spans="2:11" x14ac:dyDescent="0.25">
      <c r="E84" s="14"/>
    </row>
    <row r="85" spans="2:11" x14ac:dyDescent="0.25">
      <c r="E85" s="14"/>
    </row>
    <row r="86" spans="2:11" x14ac:dyDescent="0.25">
      <c r="E86" s="14"/>
    </row>
    <row r="87" spans="2:11" x14ac:dyDescent="0.25">
      <c r="E87" s="14"/>
    </row>
    <row r="88" spans="2:11" x14ac:dyDescent="0.25">
      <c r="E88" s="14"/>
    </row>
    <row r="89" spans="2:11" x14ac:dyDescent="0.25">
      <c r="E89" s="14"/>
    </row>
    <row r="90" spans="2:11" x14ac:dyDescent="0.25">
      <c r="E90" s="14"/>
    </row>
    <row r="91" spans="2:11" x14ac:dyDescent="0.25">
      <c r="E91" s="14"/>
    </row>
    <row r="92" spans="2:11" x14ac:dyDescent="0.25">
      <c r="E92" s="14"/>
    </row>
    <row r="93" spans="2:11" x14ac:dyDescent="0.25">
      <c r="E93" s="14"/>
    </row>
    <row r="94" spans="2:11" x14ac:dyDescent="0.25">
      <c r="E94" s="14"/>
    </row>
    <row r="95" spans="2:11" x14ac:dyDescent="0.25">
      <c r="E95" s="14"/>
    </row>
    <row r="96" spans="2:11" x14ac:dyDescent="0.25">
      <c r="E96" s="14"/>
    </row>
    <row r="97" spans="5:5" x14ac:dyDescent="0.25">
      <c r="E97" s="14"/>
    </row>
    <row r="98" spans="5:5" x14ac:dyDescent="0.25">
      <c r="E98" s="14"/>
    </row>
    <row r="99" spans="5:5" x14ac:dyDescent="0.25">
      <c r="E99" s="14"/>
    </row>
    <row r="100" spans="5:5" x14ac:dyDescent="0.25">
      <c r="E100" s="14"/>
    </row>
    <row r="101" spans="5:5" x14ac:dyDescent="0.25">
      <c r="E101" s="14"/>
    </row>
    <row r="102" spans="5:5" x14ac:dyDescent="0.25">
      <c r="E102" s="14"/>
    </row>
    <row r="103" spans="5:5" x14ac:dyDescent="0.25">
      <c r="E103" s="14"/>
    </row>
    <row r="104" spans="5:5" x14ac:dyDescent="0.25">
      <c r="E104" s="14"/>
    </row>
    <row r="105" spans="5:5" x14ac:dyDescent="0.25">
      <c r="E105" s="14"/>
    </row>
    <row r="106" spans="5:5" x14ac:dyDescent="0.25">
      <c r="E106" s="14"/>
    </row>
    <row r="107" spans="5:5" x14ac:dyDescent="0.25">
      <c r="E107" s="14"/>
    </row>
    <row r="109" spans="5:5" x14ac:dyDescent="0.25">
      <c r="E109" s="14"/>
    </row>
    <row r="132" ht="16.5" customHeight="1" x14ac:dyDescent="0.25"/>
    <row r="133" ht="16.5" customHeight="1" x14ac:dyDescent="0.25"/>
  </sheetData>
  <mergeCells count="18">
    <mergeCell ref="D2:J2"/>
    <mergeCell ref="B46:J46"/>
    <mergeCell ref="B7:B8"/>
    <mergeCell ref="C7:C8"/>
    <mergeCell ref="D7:D8"/>
    <mergeCell ref="E7:E8"/>
    <mergeCell ref="F7:F8"/>
    <mergeCell ref="G7:G8"/>
    <mergeCell ref="B3:K4"/>
    <mergeCell ref="D5:H5"/>
    <mergeCell ref="I5:K5"/>
    <mergeCell ref="G54:H54"/>
    <mergeCell ref="E52:F52"/>
    <mergeCell ref="E53:F53"/>
    <mergeCell ref="E54:F54"/>
    <mergeCell ref="E55:F55"/>
    <mergeCell ref="G52:H52"/>
    <mergeCell ref="G53:H53"/>
  </mergeCells>
  <phoneticPr fontId="6" type="noConversion"/>
  <conditionalFormatting sqref="E29">
    <cfRule type="expression" dxfId="3" priority="2" stopIfTrue="1">
      <formula>J29&lt;6</formula>
    </cfRule>
  </conditionalFormatting>
  <conditionalFormatting sqref="E30">
    <cfRule type="expression" dxfId="2" priority="1" stopIfTrue="1">
      <formula>J30&lt;6</formula>
    </cfRule>
  </conditionalFormatting>
  <printOptions horizontalCentered="1"/>
  <pageMargins left="0.59055118110236227" right="0.59055118110236227" top="0.39370078740157483" bottom="0.39370078740157483" header="0" footer="0"/>
  <pageSetup paperSize="9" scale="69" fitToHeight="0" orientation="landscape" horizont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J37"/>
  <sheetViews>
    <sheetView view="pageBreakPreview" zoomScale="70" zoomScaleNormal="90" zoomScaleSheetLayoutView="70" workbookViewId="0">
      <selection activeCell="I21" sqref="I21"/>
    </sheetView>
  </sheetViews>
  <sheetFormatPr defaultRowHeight="12.5" x14ac:dyDescent="0.25"/>
  <cols>
    <col min="1" max="1" width="2.54296875" customWidth="1"/>
    <col min="2" max="2" width="15.453125" customWidth="1"/>
    <col min="3" max="3" width="50.90625" customWidth="1"/>
    <col min="4" max="9" width="25.08984375" customWidth="1"/>
    <col min="10" max="10" width="33" customWidth="1"/>
    <col min="259" max="259" width="6.6328125" bestFit="1" customWidth="1"/>
    <col min="260" max="260" width="33.90625" customWidth="1"/>
    <col min="261" max="265" width="12.6328125" customWidth="1"/>
    <col min="266" max="266" width="15.6328125" customWidth="1"/>
    <col min="515" max="515" width="6.6328125" bestFit="1" customWidth="1"/>
    <col min="516" max="516" width="33.90625" customWidth="1"/>
    <col min="517" max="521" width="12.6328125" customWidth="1"/>
    <col min="522" max="522" width="15.6328125" customWidth="1"/>
    <col min="771" max="771" width="6.6328125" bestFit="1" customWidth="1"/>
    <col min="772" max="772" width="33.90625" customWidth="1"/>
    <col min="773" max="777" width="12.6328125" customWidth="1"/>
    <col min="778" max="778" width="15.6328125" customWidth="1"/>
    <col min="1027" max="1027" width="6.6328125" bestFit="1" customWidth="1"/>
    <col min="1028" max="1028" width="33.90625" customWidth="1"/>
    <col min="1029" max="1033" width="12.6328125" customWidth="1"/>
    <col min="1034" max="1034" width="15.6328125" customWidth="1"/>
    <col min="1283" max="1283" width="6.6328125" bestFit="1" customWidth="1"/>
    <col min="1284" max="1284" width="33.90625" customWidth="1"/>
    <col min="1285" max="1289" width="12.6328125" customWidth="1"/>
    <col min="1290" max="1290" width="15.6328125" customWidth="1"/>
    <col min="1539" max="1539" width="6.6328125" bestFit="1" customWidth="1"/>
    <col min="1540" max="1540" width="33.90625" customWidth="1"/>
    <col min="1541" max="1545" width="12.6328125" customWidth="1"/>
    <col min="1546" max="1546" width="15.6328125" customWidth="1"/>
    <col min="1795" max="1795" width="6.6328125" bestFit="1" customWidth="1"/>
    <col min="1796" max="1796" width="33.90625" customWidth="1"/>
    <col min="1797" max="1801" width="12.6328125" customWidth="1"/>
    <col min="1802" max="1802" width="15.6328125" customWidth="1"/>
    <col min="2051" max="2051" width="6.6328125" bestFit="1" customWidth="1"/>
    <col min="2052" max="2052" width="33.90625" customWidth="1"/>
    <col min="2053" max="2057" width="12.6328125" customWidth="1"/>
    <col min="2058" max="2058" width="15.6328125" customWidth="1"/>
    <col min="2307" max="2307" width="6.6328125" bestFit="1" customWidth="1"/>
    <col min="2308" max="2308" width="33.90625" customWidth="1"/>
    <col min="2309" max="2313" width="12.6328125" customWidth="1"/>
    <col min="2314" max="2314" width="15.6328125" customWidth="1"/>
    <col min="2563" max="2563" width="6.6328125" bestFit="1" customWidth="1"/>
    <col min="2564" max="2564" width="33.90625" customWidth="1"/>
    <col min="2565" max="2569" width="12.6328125" customWidth="1"/>
    <col min="2570" max="2570" width="15.6328125" customWidth="1"/>
    <col min="2819" max="2819" width="6.6328125" bestFit="1" customWidth="1"/>
    <col min="2820" max="2820" width="33.90625" customWidth="1"/>
    <col min="2821" max="2825" width="12.6328125" customWidth="1"/>
    <col min="2826" max="2826" width="15.6328125" customWidth="1"/>
    <col min="3075" max="3075" width="6.6328125" bestFit="1" customWidth="1"/>
    <col min="3076" max="3076" width="33.90625" customWidth="1"/>
    <col min="3077" max="3081" width="12.6328125" customWidth="1"/>
    <col min="3082" max="3082" width="15.6328125" customWidth="1"/>
    <col min="3331" max="3331" width="6.6328125" bestFit="1" customWidth="1"/>
    <col min="3332" max="3332" width="33.90625" customWidth="1"/>
    <col min="3333" max="3337" width="12.6328125" customWidth="1"/>
    <col min="3338" max="3338" width="15.6328125" customWidth="1"/>
    <col min="3587" max="3587" width="6.6328125" bestFit="1" customWidth="1"/>
    <col min="3588" max="3588" width="33.90625" customWidth="1"/>
    <col min="3589" max="3593" width="12.6328125" customWidth="1"/>
    <col min="3594" max="3594" width="15.6328125" customWidth="1"/>
    <col min="3843" max="3843" width="6.6328125" bestFit="1" customWidth="1"/>
    <col min="3844" max="3844" width="33.90625" customWidth="1"/>
    <col min="3845" max="3849" width="12.6328125" customWidth="1"/>
    <col min="3850" max="3850" width="15.6328125" customWidth="1"/>
    <col min="4099" max="4099" width="6.6328125" bestFit="1" customWidth="1"/>
    <col min="4100" max="4100" width="33.90625" customWidth="1"/>
    <col min="4101" max="4105" width="12.6328125" customWidth="1"/>
    <col min="4106" max="4106" width="15.6328125" customWidth="1"/>
    <col min="4355" max="4355" width="6.6328125" bestFit="1" customWidth="1"/>
    <col min="4356" max="4356" width="33.90625" customWidth="1"/>
    <col min="4357" max="4361" width="12.6328125" customWidth="1"/>
    <col min="4362" max="4362" width="15.6328125" customWidth="1"/>
    <col min="4611" max="4611" width="6.6328125" bestFit="1" customWidth="1"/>
    <col min="4612" max="4612" width="33.90625" customWidth="1"/>
    <col min="4613" max="4617" width="12.6328125" customWidth="1"/>
    <col min="4618" max="4618" width="15.6328125" customWidth="1"/>
    <col min="4867" max="4867" width="6.6328125" bestFit="1" customWidth="1"/>
    <col min="4868" max="4868" width="33.90625" customWidth="1"/>
    <col min="4869" max="4873" width="12.6328125" customWidth="1"/>
    <col min="4874" max="4874" width="15.6328125" customWidth="1"/>
    <col min="5123" max="5123" width="6.6328125" bestFit="1" customWidth="1"/>
    <col min="5124" max="5124" width="33.90625" customWidth="1"/>
    <col min="5125" max="5129" width="12.6328125" customWidth="1"/>
    <col min="5130" max="5130" width="15.6328125" customWidth="1"/>
    <col min="5379" max="5379" width="6.6328125" bestFit="1" customWidth="1"/>
    <col min="5380" max="5380" width="33.90625" customWidth="1"/>
    <col min="5381" max="5385" width="12.6328125" customWidth="1"/>
    <col min="5386" max="5386" width="15.6328125" customWidth="1"/>
    <col min="5635" max="5635" width="6.6328125" bestFit="1" customWidth="1"/>
    <col min="5636" max="5636" width="33.90625" customWidth="1"/>
    <col min="5637" max="5641" width="12.6328125" customWidth="1"/>
    <col min="5642" max="5642" width="15.6328125" customWidth="1"/>
    <col min="5891" max="5891" width="6.6328125" bestFit="1" customWidth="1"/>
    <col min="5892" max="5892" width="33.90625" customWidth="1"/>
    <col min="5893" max="5897" width="12.6328125" customWidth="1"/>
    <col min="5898" max="5898" width="15.6328125" customWidth="1"/>
    <col min="6147" max="6147" width="6.6328125" bestFit="1" customWidth="1"/>
    <col min="6148" max="6148" width="33.90625" customWidth="1"/>
    <col min="6149" max="6153" width="12.6328125" customWidth="1"/>
    <col min="6154" max="6154" width="15.6328125" customWidth="1"/>
    <col min="6403" max="6403" width="6.6328125" bestFit="1" customWidth="1"/>
    <col min="6404" max="6404" width="33.90625" customWidth="1"/>
    <col min="6405" max="6409" width="12.6328125" customWidth="1"/>
    <col min="6410" max="6410" width="15.6328125" customWidth="1"/>
    <col min="6659" max="6659" width="6.6328125" bestFit="1" customWidth="1"/>
    <col min="6660" max="6660" width="33.90625" customWidth="1"/>
    <col min="6661" max="6665" width="12.6328125" customWidth="1"/>
    <col min="6666" max="6666" width="15.6328125" customWidth="1"/>
    <col min="6915" max="6915" width="6.6328125" bestFit="1" customWidth="1"/>
    <col min="6916" max="6916" width="33.90625" customWidth="1"/>
    <col min="6917" max="6921" width="12.6328125" customWidth="1"/>
    <col min="6922" max="6922" width="15.6328125" customWidth="1"/>
    <col min="7171" max="7171" width="6.6328125" bestFit="1" customWidth="1"/>
    <col min="7172" max="7172" width="33.90625" customWidth="1"/>
    <col min="7173" max="7177" width="12.6328125" customWidth="1"/>
    <col min="7178" max="7178" width="15.6328125" customWidth="1"/>
    <col min="7427" max="7427" width="6.6328125" bestFit="1" customWidth="1"/>
    <col min="7428" max="7428" width="33.90625" customWidth="1"/>
    <col min="7429" max="7433" width="12.6328125" customWidth="1"/>
    <col min="7434" max="7434" width="15.6328125" customWidth="1"/>
    <col min="7683" max="7683" width="6.6328125" bestFit="1" customWidth="1"/>
    <col min="7684" max="7684" width="33.90625" customWidth="1"/>
    <col min="7685" max="7689" width="12.6328125" customWidth="1"/>
    <col min="7690" max="7690" width="15.6328125" customWidth="1"/>
    <col min="7939" max="7939" width="6.6328125" bestFit="1" customWidth="1"/>
    <col min="7940" max="7940" width="33.90625" customWidth="1"/>
    <col min="7941" max="7945" width="12.6328125" customWidth="1"/>
    <col min="7946" max="7946" width="15.6328125" customWidth="1"/>
    <col min="8195" max="8195" width="6.6328125" bestFit="1" customWidth="1"/>
    <col min="8196" max="8196" width="33.90625" customWidth="1"/>
    <col min="8197" max="8201" width="12.6328125" customWidth="1"/>
    <col min="8202" max="8202" width="15.6328125" customWidth="1"/>
    <col min="8451" max="8451" width="6.6328125" bestFit="1" customWidth="1"/>
    <col min="8452" max="8452" width="33.90625" customWidth="1"/>
    <col min="8453" max="8457" width="12.6328125" customWidth="1"/>
    <col min="8458" max="8458" width="15.6328125" customWidth="1"/>
    <col min="8707" max="8707" width="6.6328125" bestFit="1" customWidth="1"/>
    <col min="8708" max="8708" width="33.90625" customWidth="1"/>
    <col min="8709" max="8713" width="12.6328125" customWidth="1"/>
    <col min="8714" max="8714" width="15.6328125" customWidth="1"/>
    <col min="8963" max="8963" width="6.6328125" bestFit="1" customWidth="1"/>
    <col min="8964" max="8964" width="33.90625" customWidth="1"/>
    <col min="8965" max="8969" width="12.6328125" customWidth="1"/>
    <col min="8970" max="8970" width="15.6328125" customWidth="1"/>
    <col min="9219" max="9219" width="6.6328125" bestFit="1" customWidth="1"/>
    <col min="9220" max="9220" width="33.90625" customWidth="1"/>
    <col min="9221" max="9225" width="12.6328125" customWidth="1"/>
    <col min="9226" max="9226" width="15.6328125" customWidth="1"/>
    <col min="9475" max="9475" width="6.6328125" bestFit="1" customWidth="1"/>
    <col min="9476" max="9476" width="33.90625" customWidth="1"/>
    <col min="9477" max="9481" width="12.6328125" customWidth="1"/>
    <col min="9482" max="9482" width="15.6328125" customWidth="1"/>
    <col min="9731" max="9731" width="6.6328125" bestFit="1" customWidth="1"/>
    <col min="9732" max="9732" width="33.90625" customWidth="1"/>
    <col min="9733" max="9737" width="12.6328125" customWidth="1"/>
    <col min="9738" max="9738" width="15.6328125" customWidth="1"/>
    <col min="9987" max="9987" width="6.6328125" bestFit="1" customWidth="1"/>
    <col min="9988" max="9988" width="33.90625" customWidth="1"/>
    <col min="9989" max="9993" width="12.6328125" customWidth="1"/>
    <col min="9994" max="9994" width="15.6328125" customWidth="1"/>
    <col min="10243" max="10243" width="6.6328125" bestFit="1" customWidth="1"/>
    <col min="10244" max="10244" width="33.90625" customWidth="1"/>
    <col min="10245" max="10249" width="12.6328125" customWidth="1"/>
    <col min="10250" max="10250" width="15.6328125" customWidth="1"/>
    <col min="10499" max="10499" width="6.6328125" bestFit="1" customWidth="1"/>
    <col min="10500" max="10500" width="33.90625" customWidth="1"/>
    <col min="10501" max="10505" width="12.6328125" customWidth="1"/>
    <col min="10506" max="10506" width="15.6328125" customWidth="1"/>
    <col min="10755" max="10755" width="6.6328125" bestFit="1" customWidth="1"/>
    <col min="10756" max="10756" width="33.90625" customWidth="1"/>
    <col min="10757" max="10761" width="12.6328125" customWidth="1"/>
    <col min="10762" max="10762" width="15.6328125" customWidth="1"/>
    <col min="11011" max="11011" width="6.6328125" bestFit="1" customWidth="1"/>
    <col min="11012" max="11012" width="33.90625" customWidth="1"/>
    <col min="11013" max="11017" width="12.6328125" customWidth="1"/>
    <col min="11018" max="11018" width="15.6328125" customWidth="1"/>
    <col min="11267" max="11267" width="6.6328125" bestFit="1" customWidth="1"/>
    <col min="11268" max="11268" width="33.90625" customWidth="1"/>
    <col min="11269" max="11273" width="12.6328125" customWidth="1"/>
    <col min="11274" max="11274" width="15.6328125" customWidth="1"/>
    <col min="11523" max="11523" width="6.6328125" bestFit="1" customWidth="1"/>
    <col min="11524" max="11524" width="33.90625" customWidth="1"/>
    <col min="11525" max="11529" width="12.6328125" customWidth="1"/>
    <col min="11530" max="11530" width="15.6328125" customWidth="1"/>
    <col min="11779" max="11779" width="6.6328125" bestFit="1" customWidth="1"/>
    <col min="11780" max="11780" width="33.90625" customWidth="1"/>
    <col min="11781" max="11785" width="12.6328125" customWidth="1"/>
    <col min="11786" max="11786" width="15.6328125" customWidth="1"/>
    <col min="12035" max="12035" width="6.6328125" bestFit="1" customWidth="1"/>
    <col min="12036" max="12036" width="33.90625" customWidth="1"/>
    <col min="12037" max="12041" width="12.6328125" customWidth="1"/>
    <col min="12042" max="12042" width="15.6328125" customWidth="1"/>
    <col min="12291" max="12291" width="6.6328125" bestFit="1" customWidth="1"/>
    <col min="12292" max="12292" width="33.90625" customWidth="1"/>
    <col min="12293" max="12297" width="12.6328125" customWidth="1"/>
    <col min="12298" max="12298" width="15.6328125" customWidth="1"/>
    <col min="12547" max="12547" width="6.6328125" bestFit="1" customWidth="1"/>
    <col min="12548" max="12548" width="33.90625" customWidth="1"/>
    <col min="12549" max="12553" width="12.6328125" customWidth="1"/>
    <col min="12554" max="12554" width="15.6328125" customWidth="1"/>
    <col min="12803" max="12803" width="6.6328125" bestFit="1" customWidth="1"/>
    <col min="12804" max="12804" width="33.90625" customWidth="1"/>
    <col min="12805" max="12809" width="12.6328125" customWidth="1"/>
    <col min="12810" max="12810" width="15.6328125" customWidth="1"/>
    <col min="13059" max="13059" width="6.6328125" bestFit="1" customWidth="1"/>
    <col min="13060" max="13060" width="33.90625" customWidth="1"/>
    <col min="13061" max="13065" width="12.6328125" customWidth="1"/>
    <col min="13066" max="13066" width="15.6328125" customWidth="1"/>
    <col min="13315" max="13315" width="6.6328125" bestFit="1" customWidth="1"/>
    <col min="13316" max="13316" width="33.90625" customWidth="1"/>
    <col min="13317" max="13321" width="12.6328125" customWidth="1"/>
    <col min="13322" max="13322" width="15.6328125" customWidth="1"/>
    <col min="13571" max="13571" width="6.6328125" bestFit="1" customWidth="1"/>
    <col min="13572" max="13572" width="33.90625" customWidth="1"/>
    <col min="13573" max="13577" width="12.6328125" customWidth="1"/>
    <col min="13578" max="13578" width="15.6328125" customWidth="1"/>
    <col min="13827" max="13827" width="6.6328125" bestFit="1" customWidth="1"/>
    <col min="13828" max="13828" width="33.90625" customWidth="1"/>
    <col min="13829" max="13833" width="12.6328125" customWidth="1"/>
    <col min="13834" max="13834" width="15.6328125" customWidth="1"/>
    <col min="14083" max="14083" width="6.6328125" bestFit="1" customWidth="1"/>
    <col min="14084" max="14084" width="33.90625" customWidth="1"/>
    <col min="14085" max="14089" width="12.6328125" customWidth="1"/>
    <col min="14090" max="14090" width="15.6328125" customWidth="1"/>
    <col min="14339" max="14339" width="6.6328125" bestFit="1" customWidth="1"/>
    <col min="14340" max="14340" width="33.90625" customWidth="1"/>
    <col min="14341" max="14345" width="12.6328125" customWidth="1"/>
    <col min="14346" max="14346" width="15.6328125" customWidth="1"/>
    <col min="14595" max="14595" width="6.6328125" bestFit="1" customWidth="1"/>
    <col min="14596" max="14596" width="33.90625" customWidth="1"/>
    <col min="14597" max="14601" width="12.6328125" customWidth="1"/>
    <col min="14602" max="14602" width="15.6328125" customWidth="1"/>
    <col min="14851" max="14851" width="6.6328125" bestFit="1" customWidth="1"/>
    <col min="14852" max="14852" width="33.90625" customWidth="1"/>
    <col min="14853" max="14857" width="12.6328125" customWidth="1"/>
    <col min="14858" max="14858" width="15.6328125" customWidth="1"/>
    <col min="15107" max="15107" width="6.6328125" bestFit="1" customWidth="1"/>
    <col min="15108" max="15108" width="33.90625" customWidth="1"/>
    <col min="15109" max="15113" width="12.6328125" customWidth="1"/>
    <col min="15114" max="15114" width="15.6328125" customWidth="1"/>
    <col min="15363" max="15363" width="6.6328125" bestFit="1" customWidth="1"/>
    <col min="15364" max="15364" width="33.90625" customWidth="1"/>
    <col min="15365" max="15369" width="12.6328125" customWidth="1"/>
    <col min="15370" max="15370" width="15.6328125" customWidth="1"/>
    <col min="15619" max="15619" width="6.6328125" bestFit="1" customWidth="1"/>
    <col min="15620" max="15620" width="33.90625" customWidth="1"/>
    <col min="15621" max="15625" width="12.6328125" customWidth="1"/>
    <col min="15626" max="15626" width="15.6328125" customWidth="1"/>
    <col min="15875" max="15875" width="6.6328125" bestFit="1" customWidth="1"/>
    <col min="15876" max="15876" width="33.90625" customWidth="1"/>
    <col min="15877" max="15881" width="12.6328125" customWidth="1"/>
    <col min="15882" max="15882" width="15.6328125" customWidth="1"/>
    <col min="16131" max="16131" width="6.6328125" bestFit="1" customWidth="1"/>
    <col min="16132" max="16132" width="33.90625" customWidth="1"/>
    <col min="16133" max="16137" width="12.6328125" customWidth="1"/>
    <col min="16138" max="16138" width="15.6328125" customWidth="1"/>
  </cols>
  <sheetData>
    <row r="1" spans="2:10" ht="33" customHeight="1" x14ac:dyDescent="0.25">
      <c r="B1" s="214" t="s">
        <v>11</v>
      </c>
      <c r="C1" s="215"/>
      <c r="D1" s="215"/>
      <c r="E1" s="215"/>
      <c r="F1" s="215"/>
      <c r="G1" s="215"/>
      <c r="H1" s="215"/>
      <c r="I1" s="215"/>
      <c r="J1" s="216"/>
    </row>
    <row r="2" spans="2:10" ht="33" customHeight="1" x14ac:dyDescent="0.25">
      <c r="B2" s="217" t="str">
        <f>Orçamento!B3</f>
        <v xml:space="preserve">                       OBRA: "REFORMA E ADAPTAÇÃO DA CRECHE CATHARINA PERLATTI PARA IMPLANTAÇÃO DE UBS"</v>
      </c>
      <c r="C2" s="218"/>
      <c r="D2" s="218"/>
      <c r="E2" s="218"/>
      <c r="F2" s="218"/>
      <c r="G2" s="218"/>
      <c r="H2" s="218"/>
      <c r="I2" s="218"/>
      <c r="J2" s="219"/>
    </row>
    <row r="3" spans="2:10" ht="61.5" customHeight="1" thickBot="1" x14ac:dyDescent="0.3">
      <c r="B3" s="220" t="s">
        <v>17</v>
      </c>
      <c r="C3" s="221"/>
      <c r="D3" s="221"/>
      <c r="E3" s="221"/>
      <c r="F3" s="221"/>
      <c r="G3" s="221"/>
      <c r="H3" s="221"/>
      <c r="I3" s="221"/>
      <c r="J3" s="222"/>
    </row>
    <row r="4" spans="2:10" ht="16.5" customHeight="1" x14ac:dyDescent="0.25">
      <c r="B4" s="223" t="s">
        <v>2</v>
      </c>
      <c r="C4" s="225" t="s">
        <v>1</v>
      </c>
      <c r="D4" s="229" t="s">
        <v>65</v>
      </c>
      <c r="E4" s="230"/>
      <c r="F4" s="230"/>
      <c r="G4" s="230"/>
      <c r="H4" s="230"/>
      <c r="I4" s="231"/>
      <c r="J4" s="227" t="s">
        <v>16</v>
      </c>
    </row>
    <row r="5" spans="2:10" ht="13" x14ac:dyDescent="0.25">
      <c r="B5" s="224"/>
      <c r="C5" s="226"/>
      <c r="D5" s="130">
        <v>1</v>
      </c>
      <c r="E5" s="130">
        <v>2</v>
      </c>
      <c r="F5" s="130">
        <v>3</v>
      </c>
      <c r="G5" s="130">
        <v>4</v>
      </c>
      <c r="H5" s="130">
        <v>5</v>
      </c>
      <c r="I5" s="130">
        <v>6</v>
      </c>
      <c r="J5" s="228"/>
    </row>
    <row r="6" spans="2:10" ht="13" x14ac:dyDescent="0.25">
      <c r="B6" s="131"/>
      <c r="C6" s="132"/>
      <c r="D6" s="132"/>
      <c r="E6" s="132"/>
      <c r="F6" s="132"/>
      <c r="G6" s="132"/>
      <c r="H6" s="132"/>
      <c r="I6" s="132"/>
      <c r="J6" s="133"/>
    </row>
    <row r="7" spans="2:10" ht="30" customHeight="1" x14ac:dyDescent="0.25">
      <c r="B7" s="200">
        <v>1</v>
      </c>
      <c r="C7" s="201" t="str">
        <f>Orçamento!E9</f>
        <v>FECHAMENTOS</v>
      </c>
      <c r="D7" s="134">
        <f>J7</f>
        <v>17088.07</v>
      </c>
      <c r="E7" s="134"/>
      <c r="F7" s="134"/>
      <c r="G7" s="134"/>
      <c r="H7" s="134"/>
      <c r="I7" s="134"/>
      <c r="J7" s="203">
        <f>Orçamento!K9</f>
        <v>17088.07</v>
      </c>
    </row>
    <row r="8" spans="2:10" ht="5.15" customHeight="1" x14ac:dyDescent="0.25">
      <c r="B8" s="200"/>
      <c r="C8" s="202"/>
      <c r="D8" s="138"/>
      <c r="E8" s="146"/>
      <c r="F8" s="146"/>
      <c r="G8" s="146"/>
      <c r="H8" s="146"/>
      <c r="I8" s="146"/>
      <c r="J8" s="203"/>
    </row>
    <row r="9" spans="2:10" ht="30" customHeight="1" x14ac:dyDescent="0.25">
      <c r="B9" s="200">
        <v>2</v>
      </c>
      <c r="C9" s="201" t="s">
        <v>43</v>
      </c>
      <c r="D9" s="134">
        <f>J9/6</f>
        <v>101.77999999999999</v>
      </c>
      <c r="E9" s="134">
        <f>D9</f>
        <v>101.77999999999999</v>
      </c>
      <c r="F9" s="134">
        <f t="shared" ref="F9:I9" si="0">E9</f>
        <v>101.77999999999999</v>
      </c>
      <c r="G9" s="134">
        <f t="shared" si="0"/>
        <v>101.77999999999999</v>
      </c>
      <c r="H9" s="134">
        <f t="shared" si="0"/>
        <v>101.77999999999999</v>
      </c>
      <c r="I9" s="134">
        <f t="shared" si="0"/>
        <v>101.77999999999999</v>
      </c>
      <c r="J9" s="203">
        <f>Orçamento!K23</f>
        <v>610.67999999999995</v>
      </c>
    </row>
    <row r="10" spans="2:10" ht="5.15" customHeight="1" x14ac:dyDescent="0.25">
      <c r="B10" s="200"/>
      <c r="C10" s="202"/>
      <c r="D10" s="138"/>
      <c r="E10" s="138"/>
      <c r="F10" s="138"/>
      <c r="G10" s="138"/>
      <c r="H10" s="138"/>
      <c r="I10" s="138"/>
      <c r="J10" s="203"/>
    </row>
    <row r="11" spans="2:10" ht="30" customHeight="1" x14ac:dyDescent="0.25">
      <c r="B11" s="200">
        <v>3</v>
      </c>
      <c r="C11" s="201" t="s">
        <v>46</v>
      </c>
      <c r="D11" s="134"/>
      <c r="E11" s="134" t="e">
        <f>J11/5</f>
        <v>#REF!</v>
      </c>
      <c r="F11" s="134" t="e">
        <f>E11</f>
        <v>#REF!</v>
      </c>
      <c r="G11" s="134" t="e">
        <f t="shared" ref="G11:I11" si="1">F11</f>
        <v>#REF!</v>
      </c>
      <c r="H11" s="134" t="e">
        <f t="shared" si="1"/>
        <v>#REF!</v>
      </c>
      <c r="I11" s="134" t="e">
        <f t="shared" si="1"/>
        <v>#REF!</v>
      </c>
      <c r="J11" s="203" t="e">
        <f>Orçamento!#REF!</f>
        <v>#REF!</v>
      </c>
    </row>
    <row r="12" spans="2:10" ht="5.15" customHeight="1" x14ac:dyDescent="0.25">
      <c r="B12" s="200"/>
      <c r="C12" s="202"/>
      <c r="D12" s="146"/>
      <c r="E12" s="138"/>
      <c r="F12" s="138"/>
      <c r="G12" s="138"/>
      <c r="H12" s="138"/>
      <c r="I12" s="138"/>
      <c r="J12" s="203"/>
    </row>
    <row r="13" spans="2:10" ht="30" customHeight="1" x14ac:dyDescent="0.25">
      <c r="B13" s="200">
        <v>4</v>
      </c>
      <c r="C13" s="201" t="s">
        <v>55</v>
      </c>
      <c r="D13" s="134"/>
      <c r="E13" s="134"/>
      <c r="F13" s="134"/>
      <c r="G13" s="134"/>
      <c r="H13" s="134"/>
      <c r="I13" s="134">
        <f>J13</f>
        <v>7453.34</v>
      </c>
      <c r="J13" s="203">
        <f>Orçamento!K27</f>
        <v>7453.34</v>
      </c>
    </row>
    <row r="14" spans="2:10" ht="5.15" customHeight="1" x14ac:dyDescent="0.25">
      <c r="B14" s="200"/>
      <c r="C14" s="202"/>
      <c r="D14" s="150"/>
      <c r="E14" s="150"/>
      <c r="F14" s="150"/>
      <c r="G14" s="150"/>
      <c r="H14" s="150"/>
      <c r="I14" s="138"/>
      <c r="J14" s="203"/>
    </row>
    <row r="15" spans="2:10" ht="33" customHeight="1" x14ac:dyDescent="0.25">
      <c r="B15" s="148">
        <v>5</v>
      </c>
      <c r="C15" s="149" t="s">
        <v>69</v>
      </c>
      <c r="D15" s="134">
        <f t="shared" ref="D15" si="2">J15/6</f>
        <v>4627.5933333333332</v>
      </c>
      <c r="E15" s="134">
        <f t="shared" ref="E15" si="3">D15</f>
        <v>4627.5933333333332</v>
      </c>
      <c r="F15" s="134">
        <f t="shared" ref="F15" si="4">E15</f>
        <v>4627.5933333333332</v>
      </c>
      <c r="G15" s="134">
        <f t="shared" ref="G15" si="5">F15</f>
        <v>4627.5933333333332</v>
      </c>
      <c r="H15" s="134">
        <f t="shared" ref="H15" si="6">G15</f>
        <v>4627.5933333333332</v>
      </c>
      <c r="I15" s="134">
        <f t="shared" ref="I15" si="7">H15</f>
        <v>4627.5933333333332</v>
      </c>
      <c r="J15" s="203">
        <f>Orçamento!K31</f>
        <v>27765.56</v>
      </c>
    </row>
    <row r="16" spans="2:10" ht="5.15" customHeight="1" x14ac:dyDescent="0.25">
      <c r="B16" s="148"/>
      <c r="C16" s="149"/>
      <c r="D16" s="138"/>
      <c r="E16" s="138"/>
      <c r="F16" s="138"/>
      <c r="G16" s="138"/>
      <c r="H16" s="138"/>
      <c r="I16" s="138"/>
      <c r="J16" s="203"/>
    </row>
    <row r="17" spans="2:10" ht="30" customHeight="1" x14ac:dyDescent="0.25">
      <c r="B17" s="204">
        <v>6</v>
      </c>
      <c r="C17" s="206" t="s">
        <v>57</v>
      </c>
      <c r="D17" s="134"/>
      <c r="E17" s="134">
        <f>J17/5</f>
        <v>5773.9139999999998</v>
      </c>
      <c r="F17" s="134">
        <f>E17</f>
        <v>5773.9139999999998</v>
      </c>
      <c r="G17" s="134">
        <f t="shared" ref="G17" si="8">F17</f>
        <v>5773.9139999999998</v>
      </c>
      <c r="H17" s="134">
        <f t="shared" ref="H17" si="9">G17</f>
        <v>5773.9139999999998</v>
      </c>
      <c r="I17" s="134">
        <f t="shared" ref="I17" si="10">H17</f>
        <v>5773.9139999999998</v>
      </c>
      <c r="J17" s="208">
        <f>Orçamento!K33</f>
        <v>28869.57</v>
      </c>
    </row>
    <row r="18" spans="2:10" ht="1.5" customHeight="1" x14ac:dyDescent="0.25">
      <c r="B18" s="205"/>
      <c r="C18" s="207"/>
      <c r="D18" s="146"/>
      <c r="E18" s="138"/>
      <c r="F18" s="138"/>
      <c r="G18" s="138"/>
      <c r="H18" s="138"/>
      <c r="I18" s="138"/>
      <c r="J18" s="209"/>
    </row>
    <row r="19" spans="2:10" ht="6.75" customHeight="1" x14ac:dyDescent="0.25">
      <c r="B19" s="148"/>
      <c r="C19" s="149"/>
      <c r="D19" s="146"/>
      <c r="E19" s="138"/>
      <c r="F19" s="138"/>
      <c r="G19" s="138"/>
      <c r="H19" s="138"/>
      <c r="I19" s="138"/>
      <c r="J19" s="135"/>
    </row>
    <row r="20" spans="2:10" ht="30" customHeight="1" x14ac:dyDescent="0.25">
      <c r="B20" s="148">
        <v>7</v>
      </c>
      <c r="C20" s="149" t="s">
        <v>74</v>
      </c>
      <c r="D20" s="134"/>
      <c r="E20" s="134"/>
      <c r="F20" s="134"/>
      <c r="G20" s="134"/>
      <c r="H20" s="134"/>
      <c r="I20" s="134">
        <v>0</v>
      </c>
      <c r="J20" s="208" t="e">
        <f>Orçamento!#REF!</f>
        <v>#REF!</v>
      </c>
    </row>
    <row r="21" spans="2:10" ht="4.5" customHeight="1" x14ac:dyDescent="0.25">
      <c r="B21" s="148"/>
      <c r="C21" s="149"/>
      <c r="D21" s="146"/>
      <c r="E21" s="150"/>
      <c r="F21" s="150"/>
      <c r="G21" s="150"/>
      <c r="H21" s="150"/>
      <c r="I21" s="138"/>
      <c r="J21" s="209"/>
    </row>
    <row r="22" spans="2:10" ht="30" customHeight="1" x14ac:dyDescent="0.25">
      <c r="B22" s="210" t="s">
        <v>18</v>
      </c>
      <c r="C22" s="211"/>
      <c r="D22" s="147">
        <f>SUM(D7:D18)</f>
        <v>21817.443333333333</v>
      </c>
      <c r="E22" s="147" t="e">
        <f>SUM(E7:E18)</f>
        <v>#REF!</v>
      </c>
      <c r="F22" s="147" t="e">
        <f>SUM(F7:F18)</f>
        <v>#REF!</v>
      </c>
      <c r="G22" s="147" t="e">
        <f>SUM(G7:G18)</f>
        <v>#REF!</v>
      </c>
      <c r="H22" s="147" t="e">
        <f>SUM(H7:H18)</f>
        <v>#REF!</v>
      </c>
      <c r="I22" s="147" t="e">
        <f>SUM(I7:I20)</f>
        <v>#REF!</v>
      </c>
      <c r="J22" s="135" t="e">
        <f>SUM(D22:I22)</f>
        <v>#REF!</v>
      </c>
    </row>
    <row r="23" spans="2:10" ht="35.25" customHeight="1" thickBot="1" x14ac:dyDescent="0.35">
      <c r="B23" s="212" t="s">
        <v>19</v>
      </c>
      <c r="C23" s="213"/>
      <c r="D23" s="136" t="e">
        <f t="shared" ref="D23:J23" si="11">D22/$J$22</f>
        <v>#REF!</v>
      </c>
      <c r="E23" s="136" t="e">
        <f t="shared" si="11"/>
        <v>#REF!</v>
      </c>
      <c r="F23" s="136" t="e">
        <f t="shared" si="11"/>
        <v>#REF!</v>
      </c>
      <c r="G23" s="136" t="e">
        <f t="shared" si="11"/>
        <v>#REF!</v>
      </c>
      <c r="H23" s="136" t="e">
        <f t="shared" si="11"/>
        <v>#REF!</v>
      </c>
      <c r="I23" s="136" t="e">
        <f t="shared" si="11"/>
        <v>#REF!</v>
      </c>
      <c r="J23" s="137" t="e">
        <f t="shared" si="11"/>
        <v>#REF!</v>
      </c>
    </row>
    <row r="24" spans="2:10" ht="38.25" customHeight="1" x14ac:dyDescent="0.25">
      <c r="B24" s="25"/>
      <c r="J24" s="26"/>
    </row>
    <row r="25" spans="2:10" ht="38.25" customHeight="1" x14ac:dyDescent="0.3">
      <c r="B25" s="25"/>
      <c r="J25" s="62"/>
    </row>
    <row r="26" spans="2:10" ht="34.5" customHeight="1" x14ac:dyDescent="0.25">
      <c r="B26" s="25"/>
      <c r="J26" s="26"/>
    </row>
    <row r="27" spans="2:10" ht="48" customHeight="1" x14ac:dyDescent="0.25">
      <c r="B27" s="25"/>
      <c r="C27" s="175" t="s">
        <v>20</v>
      </c>
      <c r="D27" s="175"/>
      <c r="E27" s="175"/>
      <c r="F27" s="175"/>
      <c r="G27" s="175"/>
      <c r="H27" s="61"/>
      <c r="I27" s="61"/>
      <c r="J27" s="63"/>
    </row>
    <row r="28" spans="2:10" ht="24.75" customHeight="1" x14ac:dyDescent="0.3">
      <c r="B28" s="25"/>
      <c r="C28" s="176" t="str">
        <f>Orçamento!E53</f>
        <v>MARCO AURELIO FERNANDES VALDO</v>
      </c>
      <c r="D28" s="176"/>
      <c r="E28" s="61"/>
      <c r="F28" s="61"/>
      <c r="G28" s="61"/>
      <c r="H28" s="61"/>
      <c r="I28" s="61"/>
      <c r="J28" s="63"/>
    </row>
    <row r="29" spans="2:10" ht="15.75" customHeight="1" x14ac:dyDescent="0.3">
      <c r="B29" s="25"/>
      <c r="C29" s="176" t="s">
        <v>21</v>
      </c>
      <c r="D29" s="176"/>
      <c r="E29" s="61"/>
      <c r="F29" s="61"/>
      <c r="G29" s="61"/>
      <c r="H29" s="61"/>
      <c r="I29" s="61"/>
      <c r="J29" s="63"/>
    </row>
    <row r="30" spans="2:10" ht="12.75" customHeight="1" x14ac:dyDescent="0.3">
      <c r="B30" s="25"/>
      <c r="C30" s="176" t="str">
        <f>Orçamento!E55</f>
        <v>CREA 5071008323</v>
      </c>
      <c r="D30" s="176"/>
      <c r="E30" s="61"/>
      <c r="F30" s="61"/>
      <c r="G30" s="61"/>
      <c r="H30" s="61"/>
      <c r="I30" s="61"/>
      <c r="J30" s="26"/>
    </row>
    <row r="31" spans="2:10" x14ac:dyDescent="0.25">
      <c r="B31" s="25"/>
      <c r="J31" s="26"/>
    </row>
    <row r="32" spans="2:10" x14ac:dyDescent="0.25">
      <c r="B32" s="28"/>
      <c r="C32" s="29"/>
      <c r="D32" s="29"/>
      <c r="E32" s="29"/>
      <c r="F32" s="29"/>
      <c r="G32" s="29"/>
      <c r="H32" s="29"/>
      <c r="I32" s="29"/>
      <c r="J32" s="30"/>
    </row>
    <row r="37" ht="25.5" customHeight="1" x14ac:dyDescent="0.25"/>
  </sheetData>
  <mergeCells count="31">
    <mergeCell ref="B7:B8"/>
    <mergeCell ref="C7:C8"/>
    <mergeCell ref="J7:J8"/>
    <mergeCell ref="B1:J1"/>
    <mergeCell ref="B2:J2"/>
    <mergeCell ref="B3:J3"/>
    <mergeCell ref="B4:B5"/>
    <mergeCell ref="C4:C5"/>
    <mergeCell ref="J4:J5"/>
    <mergeCell ref="D4:I4"/>
    <mergeCell ref="C30:D30"/>
    <mergeCell ref="C27:D27"/>
    <mergeCell ref="C28:D28"/>
    <mergeCell ref="C29:D29"/>
    <mergeCell ref="B22:C22"/>
    <mergeCell ref="B23:C23"/>
    <mergeCell ref="B9:B10"/>
    <mergeCell ref="C9:C10"/>
    <mergeCell ref="J9:J10"/>
    <mergeCell ref="B11:B12"/>
    <mergeCell ref="C11:C12"/>
    <mergeCell ref="J11:J12"/>
    <mergeCell ref="E27:G27"/>
    <mergeCell ref="B13:B14"/>
    <mergeCell ref="C13:C14"/>
    <mergeCell ref="J13:J14"/>
    <mergeCell ref="B17:B18"/>
    <mergeCell ref="C17:C18"/>
    <mergeCell ref="J17:J18"/>
    <mergeCell ref="J15:J16"/>
    <mergeCell ref="J20:J21"/>
  </mergeCells>
  <pageMargins left="0.25" right="0.25" top="0.75" bottom="0.75" header="0.3" footer="0.3"/>
  <pageSetup paperSize="9" scale="57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V25"/>
  <sheetViews>
    <sheetView tabSelected="1" view="pageBreakPreview" zoomScale="85" zoomScaleNormal="100" zoomScaleSheetLayoutView="85" workbookViewId="0">
      <selection activeCell="H15" sqref="H15"/>
    </sheetView>
  </sheetViews>
  <sheetFormatPr defaultColWidth="9.08984375" defaultRowHeight="14.5" x14ac:dyDescent="0.35"/>
  <cols>
    <col min="1" max="1" width="6.08984375" style="72" customWidth="1"/>
    <col min="2" max="2" width="9.453125" style="72" customWidth="1"/>
    <col min="3" max="3" width="15" style="72" customWidth="1"/>
    <col min="4" max="4" width="57.6328125" style="82" customWidth="1"/>
    <col min="5" max="5" width="9" style="82" customWidth="1"/>
    <col min="6" max="6" width="9.36328125" style="83" customWidth="1"/>
    <col min="7" max="7" width="11.36328125" style="79" customWidth="1"/>
    <col min="8" max="8" width="12.54296875" style="78" customWidth="1"/>
    <col min="9" max="9" width="12" style="78" customWidth="1"/>
    <col min="10" max="10" width="15.54296875" style="79" customWidth="1"/>
    <col min="11" max="11" width="15.6328125" style="79" customWidth="1"/>
    <col min="12" max="12" width="12.453125" style="80" customWidth="1"/>
    <col min="13" max="13" width="13.54296875" style="80" customWidth="1"/>
    <col min="14" max="14" width="16.54296875" style="80" customWidth="1"/>
    <col min="15" max="16384" width="9.08984375" style="80"/>
  </cols>
  <sheetData>
    <row r="1" spans="1:256" x14ac:dyDescent="0.35">
      <c r="D1" s="73"/>
      <c r="E1" s="74"/>
      <c r="F1" s="75"/>
      <c r="G1" s="76"/>
      <c r="H1" s="77"/>
    </row>
    <row r="2" spans="1:256" x14ac:dyDescent="0.35">
      <c r="D2" s="106" t="str">
        <f>[1]CRONOGRAMA!$A$2</f>
        <v>PREFEITURA MUNICIPAL TORRINHA</v>
      </c>
      <c r="H2" s="84"/>
    </row>
    <row r="3" spans="1:256" x14ac:dyDescent="0.35">
      <c r="D3" s="81" t="str">
        <f>Orçamento!B3</f>
        <v xml:space="preserve">                       OBRA: "REFORMA E ADAPTAÇÃO DA CRECHE CATHARINA PERLATTI PARA IMPLANTAÇÃO DE UBS"</v>
      </c>
      <c r="H3" s="84"/>
    </row>
    <row r="4" spans="1:256" x14ac:dyDescent="0.35">
      <c r="D4" s="85"/>
      <c r="H4" s="84"/>
    </row>
    <row r="5" spans="1:256" x14ac:dyDescent="0.35">
      <c r="D5" s="85"/>
      <c r="H5" s="84"/>
    </row>
    <row r="6" spans="1:256" s="91" customFormat="1" ht="15" customHeight="1" x14ac:dyDescent="0.3">
      <c r="A6" s="86"/>
      <c r="B6" s="87"/>
      <c r="C6" s="86"/>
      <c r="D6" s="139" t="s">
        <v>22</v>
      </c>
      <c r="E6" s="140"/>
      <c r="F6" s="140"/>
      <c r="G6" s="140"/>
      <c r="H6" s="141"/>
      <c r="I6" s="88"/>
      <c r="J6" s="88"/>
      <c r="K6" s="88"/>
      <c r="L6" s="89"/>
      <c r="M6" s="89"/>
      <c r="N6" s="89"/>
      <c r="O6" s="89"/>
      <c r="P6" s="89"/>
      <c r="Q6" s="89"/>
      <c r="R6" s="90"/>
    </row>
    <row r="7" spans="1:256" s="91" customFormat="1" ht="15" customHeight="1" x14ac:dyDescent="0.3">
      <c r="A7" s="86"/>
      <c r="B7" s="87"/>
      <c r="C7" s="86"/>
      <c r="D7" s="143" t="s">
        <v>23</v>
      </c>
      <c r="E7" s="144"/>
      <c r="F7" s="144"/>
      <c r="G7" s="144"/>
      <c r="H7" s="92">
        <v>0.03</v>
      </c>
      <c r="I7" s="88"/>
      <c r="J7" s="88"/>
      <c r="K7" s="88"/>
      <c r="L7" s="89"/>
      <c r="M7" s="89"/>
      <c r="N7" s="89"/>
      <c r="O7" s="89"/>
      <c r="P7" s="89"/>
      <c r="Q7" s="89"/>
      <c r="R7" s="90"/>
    </row>
    <row r="8" spans="1:256" s="91" customFormat="1" ht="15" customHeight="1" x14ac:dyDescent="0.3">
      <c r="A8" s="86"/>
      <c r="B8" s="87"/>
      <c r="C8" s="86"/>
      <c r="D8" s="143" t="s">
        <v>24</v>
      </c>
      <c r="E8" s="144"/>
      <c r="F8" s="144"/>
      <c r="G8" s="144"/>
      <c r="H8" s="92">
        <v>8.0000000000000002E-3</v>
      </c>
      <c r="I8" s="88"/>
      <c r="J8" s="88"/>
      <c r="K8" s="88"/>
      <c r="L8" s="89"/>
      <c r="M8" s="89"/>
      <c r="N8" s="89"/>
      <c r="O8" s="89"/>
      <c r="P8" s="89"/>
      <c r="Q8" s="89"/>
      <c r="R8" s="90"/>
    </row>
    <row r="9" spans="1:256" s="91" customFormat="1" ht="15" customHeight="1" x14ac:dyDescent="0.3">
      <c r="A9" s="86"/>
      <c r="B9" s="87"/>
      <c r="C9" s="86"/>
      <c r="D9" s="143" t="s">
        <v>25</v>
      </c>
      <c r="E9" s="144"/>
      <c r="F9" s="144"/>
      <c r="G9" s="144"/>
      <c r="H9" s="92">
        <v>9.7000000000000003E-3</v>
      </c>
      <c r="I9" s="88"/>
      <c r="J9" s="88"/>
      <c r="K9" s="88"/>
      <c r="L9" s="89"/>
      <c r="M9" s="89"/>
      <c r="N9" s="89"/>
      <c r="O9" s="89"/>
      <c r="P9" s="89"/>
      <c r="Q9" s="89"/>
      <c r="R9" s="90"/>
    </row>
    <row r="10" spans="1:256" s="91" customFormat="1" ht="15" customHeight="1" x14ac:dyDescent="0.3">
      <c r="A10" s="86"/>
      <c r="B10" s="87"/>
      <c r="C10" s="86"/>
      <c r="D10" s="143" t="s">
        <v>26</v>
      </c>
      <c r="E10" s="144"/>
      <c r="F10" s="144"/>
      <c r="G10" s="144"/>
      <c r="H10" s="92">
        <v>5.8999999999999999E-3</v>
      </c>
      <c r="I10" s="88"/>
      <c r="J10" s="88"/>
      <c r="K10" s="88"/>
      <c r="L10" s="89"/>
      <c r="M10" s="89"/>
      <c r="N10" s="89"/>
      <c r="O10" s="89"/>
      <c r="P10" s="89"/>
      <c r="Q10" s="89"/>
      <c r="R10" s="90"/>
    </row>
    <row r="11" spans="1:256" s="91" customFormat="1" ht="15" customHeight="1" x14ac:dyDescent="0.3">
      <c r="A11" s="86"/>
      <c r="B11" s="87"/>
      <c r="C11" s="86"/>
      <c r="D11" s="143" t="s">
        <v>27</v>
      </c>
      <c r="E11" s="144"/>
      <c r="F11" s="144"/>
      <c r="G11" s="144"/>
      <c r="H11" s="92">
        <v>6.1600000000000002E-2</v>
      </c>
      <c r="I11" s="88"/>
      <c r="J11" s="88"/>
      <c r="K11" s="88"/>
      <c r="L11" s="89"/>
      <c r="M11" s="89"/>
      <c r="N11" s="89"/>
      <c r="O11" s="89"/>
      <c r="P11" s="89"/>
      <c r="Q11" s="89"/>
      <c r="R11" s="90"/>
    </row>
    <row r="12" spans="1:256" s="91" customFormat="1" ht="15" customHeight="1" x14ac:dyDescent="0.3">
      <c r="A12" s="86"/>
      <c r="B12" s="87"/>
      <c r="C12" s="86"/>
      <c r="D12" s="232" t="s">
        <v>28</v>
      </c>
      <c r="E12" s="233"/>
      <c r="F12" s="233"/>
      <c r="G12" s="234"/>
      <c r="H12" s="92">
        <v>3.6499999999999998E-2</v>
      </c>
      <c r="I12" s="88"/>
      <c r="J12" s="88"/>
      <c r="K12" s="88"/>
      <c r="L12" s="89"/>
      <c r="M12" s="89"/>
      <c r="N12" s="89"/>
      <c r="O12" s="89"/>
      <c r="P12" s="89"/>
      <c r="Q12" s="89"/>
      <c r="R12" s="90"/>
    </row>
    <row r="13" spans="1:256" s="90" customFormat="1" ht="15" customHeight="1" x14ac:dyDescent="0.3">
      <c r="A13" s="86"/>
      <c r="B13" s="87"/>
      <c r="C13" s="86"/>
      <c r="D13" s="232" t="s">
        <v>29</v>
      </c>
      <c r="E13" s="233"/>
      <c r="F13" s="233"/>
      <c r="G13" s="234"/>
      <c r="H13" s="145">
        <v>0.05</v>
      </c>
      <c r="I13" s="88"/>
      <c r="J13" s="88"/>
      <c r="K13" s="88"/>
      <c r="L13" s="89"/>
      <c r="M13" s="89"/>
      <c r="N13" s="89"/>
      <c r="O13" s="89"/>
      <c r="P13" s="89"/>
      <c r="Q13" s="89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  <c r="BM13" s="91"/>
      <c r="BN13" s="91"/>
      <c r="BO13" s="91"/>
      <c r="BP13" s="91"/>
      <c r="BQ13" s="91"/>
      <c r="BR13" s="91"/>
      <c r="BS13" s="91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  <c r="CE13" s="91"/>
      <c r="CF13" s="91"/>
      <c r="CG13" s="91"/>
      <c r="CH13" s="91"/>
      <c r="CI13" s="91"/>
      <c r="CJ13" s="91"/>
      <c r="CK13" s="91"/>
      <c r="CL13" s="91"/>
      <c r="CM13" s="91"/>
      <c r="CN13" s="91"/>
      <c r="CO13" s="91"/>
      <c r="CP13" s="91"/>
      <c r="CQ13" s="91"/>
      <c r="CR13" s="91"/>
      <c r="CS13" s="91"/>
      <c r="CT13" s="91"/>
      <c r="CU13" s="91"/>
      <c r="CV13" s="91"/>
      <c r="CW13" s="91"/>
      <c r="CX13" s="91"/>
      <c r="CY13" s="91"/>
      <c r="CZ13" s="91"/>
      <c r="DA13" s="91"/>
      <c r="DB13" s="91"/>
      <c r="DC13" s="91"/>
      <c r="DD13" s="91"/>
      <c r="DE13" s="91"/>
      <c r="DF13" s="91"/>
      <c r="DG13" s="91"/>
      <c r="DH13" s="91"/>
      <c r="DI13" s="91"/>
      <c r="DJ13" s="91"/>
      <c r="DK13" s="91"/>
      <c r="DL13" s="91"/>
      <c r="DM13" s="91"/>
      <c r="DN13" s="91"/>
      <c r="DO13" s="91"/>
      <c r="DP13" s="91"/>
      <c r="DQ13" s="91"/>
      <c r="DR13" s="91"/>
      <c r="DS13" s="91"/>
      <c r="DT13" s="91"/>
      <c r="DU13" s="91"/>
      <c r="DV13" s="91"/>
      <c r="DW13" s="91"/>
      <c r="DX13" s="91"/>
      <c r="DY13" s="91"/>
      <c r="DZ13" s="91"/>
      <c r="EA13" s="91"/>
      <c r="EB13" s="91"/>
      <c r="EC13" s="91"/>
      <c r="ED13" s="91"/>
      <c r="EE13" s="91"/>
      <c r="EF13" s="91"/>
      <c r="EG13" s="91"/>
      <c r="EH13" s="91"/>
      <c r="EI13" s="91"/>
      <c r="EJ13" s="91"/>
      <c r="EK13" s="91"/>
      <c r="EL13" s="91"/>
      <c r="EM13" s="91"/>
      <c r="EN13" s="91"/>
      <c r="EO13" s="91"/>
      <c r="EP13" s="91"/>
      <c r="EQ13" s="91"/>
      <c r="ER13" s="91"/>
      <c r="ES13" s="91"/>
      <c r="ET13" s="91"/>
      <c r="EU13" s="91"/>
      <c r="EV13" s="91"/>
      <c r="EW13" s="91"/>
      <c r="EX13" s="91"/>
      <c r="EY13" s="91"/>
      <c r="EZ13" s="91"/>
      <c r="FA13" s="91"/>
      <c r="FB13" s="91"/>
      <c r="FC13" s="91"/>
      <c r="FD13" s="91"/>
      <c r="FE13" s="91"/>
      <c r="FF13" s="91"/>
      <c r="FG13" s="91"/>
      <c r="FH13" s="91"/>
      <c r="FI13" s="91"/>
      <c r="FJ13" s="91"/>
      <c r="FK13" s="91"/>
      <c r="FL13" s="91"/>
      <c r="FM13" s="91"/>
      <c r="FN13" s="91"/>
      <c r="FO13" s="91"/>
      <c r="FP13" s="91"/>
      <c r="FQ13" s="91"/>
      <c r="FR13" s="91"/>
      <c r="FS13" s="91"/>
      <c r="FT13" s="91"/>
      <c r="FU13" s="91"/>
      <c r="FV13" s="91"/>
      <c r="FW13" s="91"/>
      <c r="FX13" s="91"/>
      <c r="FY13" s="91"/>
      <c r="FZ13" s="91"/>
      <c r="GA13" s="91"/>
      <c r="GB13" s="91"/>
      <c r="GC13" s="91"/>
      <c r="GD13" s="91"/>
      <c r="GE13" s="91"/>
      <c r="GF13" s="91"/>
      <c r="GG13" s="91"/>
      <c r="GH13" s="91"/>
      <c r="GI13" s="91"/>
      <c r="GJ13" s="91"/>
      <c r="GK13" s="91"/>
      <c r="GL13" s="91"/>
      <c r="GM13" s="91"/>
      <c r="GN13" s="91"/>
      <c r="GO13" s="91"/>
      <c r="GP13" s="91"/>
      <c r="GQ13" s="91"/>
      <c r="GR13" s="91"/>
      <c r="GS13" s="91"/>
      <c r="GT13" s="91"/>
      <c r="GU13" s="91"/>
      <c r="GV13" s="91"/>
      <c r="GW13" s="91"/>
      <c r="GX13" s="91"/>
      <c r="GY13" s="91"/>
      <c r="GZ13" s="91"/>
      <c r="HA13" s="91"/>
      <c r="HB13" s="91"/>
      <c r="HC13" s="91"/>
      <c r="HD13" s="91"/>
      <c r="HE13" s="91"/>
      <c r="HF13" s="91"/>
      <c r="HG13" s="91"/>
      <c r="HH13" s="91"/>
      <c r="HI13" s="91"/>
      <c r="HJ13" s="91"/>
      <c r="HK13" s="91"/>
      <c r="HL13" s="91"/>
      <c r="HM13" s="91"/>
      <c r="HN13" s="91"/>
      <c r="HO13" s="91"/>
      <c r="HP13" s="91"/>
      <c r="HQ13" s="91"/>
      <c r="HR13" s="91"/>
      <c r="HS13" s="91"/>
      <c r="HT13" s="91"/>
      <c r="HU13" s="91"/>
      <c r="HV13" s="91"/>
      <c r="HW13" s="91"/>
      <c r="HX13" s="91"/>
      <c r="HY13" s="91"/>
      <c r="HZ13" s="91"/>
      <c r="IA13" s="91"/>
      <c r="IB13" s="91"/>
      <c r="IC13" s="91"/>
      <c r="ID13" s="91"/>
      <c r="IE13" s="91"/>
      <c r="IF13" s="91"/>
      <c r="IG13" s="91"/>
      <c r="IH13" s="91"/>
      <c r="II13" s="91"/>
      <c r="IJ13" s="91"/>
      <c r="IK13" s="91"/>
      <c r="IL13" s="91"/>
      <c r="IM13" s="91"/>
      <c r="IN13" s="91"/>
      <c r="IO13" s="91"/>
      <c r="IP13" s="91"/>
      <c r="IQ13" s="91"/>
      <c r="IR13" s="91"/>
      <c r="IS13" s="91"/>
      <c r="IT13" s="91"/>
      <c r="IU13" s="91"/>
      <c r="IV13" s="91"/>
    </row>
    <row r="14" spans="1:256" s="90" customFormat="1" ht="15" customHeight="1" thickBot="1" x14ac:dyDescent="0.35">
      <c r="A14" s="86"/>
      <c r="B14" s="87"/>
      <c r="C14" s="86"/>
      <c r="D14" s="232" t="s">
        <v>30</v>
      </c>
      <c r="E14" s="233"/>
      <c r="F14" s="233"/>
      <c r="G14" s="234"/>
      <c r="H14" s="145">
        <v>0</v>
      </c>
      <c r="I14" s="88"/>
      <c r="J14" s="88"/>
      <c r="K14" s="88"/>
      <c r="L14" s="89"/>
      <c r="M14" s="89"/>
      <c r="N14" s="89"/>
      <c r="O14" s="89"/>
      <c r="P14" s="89"/>
      <c r="Q14" s="89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91"/>
      <c r="BG14" s="91"/>
      <c r="BH14" s="91"/>
      <c r="BI14" s="91"/>
      <c r="BJ14" s="91"/>
      <c r="BK14" s="91"/>
      <c r="BL14" s="91"/>
      <c r="BM14" s="91"/>
      <c r="BN14" s="91"/>
      <c r="BO14" s="91"/>
      <c r="BP14" s="91"/>
      <c r="BQ14" s="91"/>
      <c r="BR14" s="91"/>
      <c r="BS14" s="91"/>
      <c r="BT14" s="91"/>
      <c r="BU14" s="91"/>
      <c r="BV14" s="91"/>
      <c r="BW14" s="91"/>
      <c r="BX14" s="91"/>
      <c r="BY14" s="91"/>
      <c r="BZ14" s="91"/>
      <c r="CA14" s="91"/>
      <c r="CB14" s="91"/>
      <c r="CC14" s="91"/>
      <c r="CD14" s="91"/>
      <c r="CE14" s="91"/>
      <c r="CF14" s="91"/>
      <c r="CG14" s="91"/>
      <c r="CH14" s="91"/>
      <c r="CI14" s="91"/>
      <c r="CJ14" s="91"/>
      <c r="CK14" s="91"/>
      <c r="CL14" s="91"/>
      <c r="CM14" s="91"/>
      <c r="CN14" s="91"/>
      <c r="CO14" s="91"/>
      <c r="CP14" s="91"/>
      <c r="CQ14" s="91"/>
      <c r="CR14" s="91"/>
      <c r="CS14" s="91"/>
      <c r="CT14" s="91"/>
      <c r="CU14" s="91"/>
      <c r="CV14" s="91"/>
      <c r="CW14" s="91"/>
      <c r="CX14" s="91"/>
      <c r="CY14" s="91"/>
      <c r="CZ14" s="91"/>
      <c r="DA14" s="91"/>
      <c r="DB14" s="91"/>
      <c r="DC14" s="91"/>
      <c r="DD14" s="91"/>
      <c r="DE14" s="91"/>
      <c r="DF14" s="91"/>
      <c r="DG14" s="91"/>
      <c r="DH14" s="91"/>
      <c r="DI14" s="91"/>
      <c r="DJ14" s="91"/>
      <c r="DK14" s="91"/>
      <c r="DL14" s="91"/>
      <c r="DM14" s="91"/>
      <c r="DN14" s="91"/>
      <c r="DO14" s="91"/>
      <c r="DP14" s="91"/>
      <c r="DQ14" s="91"/>
      <c r="DR14" s="91"/>
      <c r="DS14" s="91"/>
      <c r="DT14" s="91"/>
      <c r="DU14" s="91"/>
      <c r="DV14" s="91"/>
      <c r="DW14" s="91"/>
      <c r="DX14" s="91"/>
      <c r="DY14" s="91"/>
      <c r="DZ14" s="91"/>
      <c r="EA14" s="91"/>
      <c r="EB14" s="91"/>
      <c r="EC14" s="91"/>
      <c r="ED14" s="91"/>
      <c r="EE14" s="91"/>
      <c r="EF14" s="91"/>
      <c r="EG14" s="91"/>
      <c r="EH14" s="91"/>
      <c r="EI14" s="91"/>
      <c r="EJ14" s="91"/>
      <c r="EK14" s="91"/>
      <c r="EL14" s="91"/>
      <c r="EM14" s="91"/>
      <c r="EN14" s="91"/>
      <c r="EO14" s="91"/>
      <c r="EP14" s="91"/>
      <c r="EQ14" s="91"/>
      <c r="ER14" s="91"/>
      <c r="ES14" s="91"/>
      <c r="ET14" s="91"/>
      <c r="EU14" s="91"/>
      <c r="EV14" s="91"/>
      <c r="EW14" s="91"/>
      <c r="EX14" s="91"/>
      <c r="EY14" s="91"/>
      <c r="EZ14" s="91"/>
      <c r="FA14" s="91"/>
      <c r="FB14" s="91"/>
      <c r="FC14" s="91"/>
      <c r="FD14" s="91"/>
      <c r="FE14" s="91"/>
      <c r="FF14" s="91"/>
      <c r="FG14" s="91"/>
      <c r="FH14" s="91"/>
      <c r="FI14" s="91"/>
      <c r="FJ14" s="91"/>
      <c r="FK14" s="91"/>
      <c r="FL14" s="91"/>
      <c r="FM14" s="91"/>
      <c r="FN14" s="91"/>
      <c r="FO14" s="91"/>
      <c r="FP14" s="91"/>
      <c r="FQ14" s="91"/>
      <c r="FR14" s="91"/>
      <c r="FS14" s="91"/>
      <c r="FT14" s="91"/>
      <c r="FU14" s="91"/>
      <c r="FV14" s="91"/>
      <c r="FW14" s="91"/>
      <c r="FX14" s="91"/>
      <c r="FY14" s="91"/>
      <c r="FZ14" s="91"/>
      <c r="GA14" s="91"/>
      <c r="GB14" s="91"/>
      <c r="GC14" s="91"/>
      <c r="GD14" s="91"/>
      <c r="GE14" s="91"/>
      <c r="GF14" s="91"/>
      <c r="GG14" s="91"/>
      <c r="GH14" s="91"/>
      <c r="GI14" s="91"/>
      <c r="GJ14" s="91"/>
      <c r="GK14" s="91"/>
      <c r="GL14" s="91"/>
      <c r="GM14" s="91"/>
      <c r="GN14" s="91"/>
      <c r="GO14" s="91"/>
      <c r="GP14" s="91"/>
      <c r="GQ14" s="91"/>
      <c r="GR14" s="91"/>
      <c r="GS14" s="91"/>
      <c r="GT14" s="91"/>
      <c r="GU14" s="91"/>
      <c r="GV14" s="91"/>
      <c r="GW14" s="91"/>
      <c r="GX14" s="91"/>
      <c r="GY14" s="91"/>
      <c r="GZ14" s="91"/>
      <c r="HA14" s="91"/>
      <c r="HB14" s="91"/>
      <c r="HC14" s="91"/>
      <c r="HD14" s="91"/>
      <c r="HE14" s="91"/>
      <c r="HF14" s="91"/>
      <c r="HG14" s="91"/>
      <c r="HH14" s="91"/>
      <c r="HI14" s="91"/>
      <c r="HJ14" s="91"/>
      <c r="HK14" s="91"/>
      <c r="HL14" s="91"/>
      <c r="HM14" s="91"/>
      <c r="HN14" s="91"/>
      <c r="HO14" s="91"/>
      <c r="HP14" s="91"/>
      <c r="HQ14" s="91"/>
      <c r="HR14" s="91"/>
      <c r="HS14" s="91"/>
      <c r="HT14" s="91"/>
      <c r="HU14" s="91"/>
      <c r="HV14" s="91"/>
      <c r="HW14" s="91"/>
      <c r="HX14" s="91"/>
      <c r="HY14" s="91"/>
      <c r="HZ14" s="91"/>
      <c r="IA14" s="91"/>
      <c r="IB14" s="91"/>
      <c r="IC14" s="91"/>
      <c r="ID14" s="91"/>
      <c r="IE14" s="91"/>
      <c r="IF14" s="91"/>
      <c r="IG14" s="91"/>
      <c r="IH14" s="91"/>
      <c r="II14" s="91"/>
      <c r="IJ14" s="91"/>
      <c r="IK14" s="91"/>
      <c r="IL14" s="91"/>
      <c r="IM14" s="91"/>
      <c r="IN14" s="91"/>
      <c r="IO14" s="91"/>
      <c r="IP14" s="91"/>
      <c r="IQ14" s="91"/>
      <c r="IR14" s="91"/>
      <c r="IS14" s="91"/>
      <c r="IT14" s="91"/>
      <c r="IU14" s="91"/>
      <c r="IV14" s="91"/>
    </row>
    <row r="15" spans="1:256" ht="15" customHeight="1" thickBot="1" x14ac:dyDescent="0.4">
      <c r="A15" s="86"/>
      <c r="B15" s="87"/>
      <c r="C15" s="86"/>
      <c r="D15" s="235" t="s">
        <v>31</v>
      </c>
      <c r="E15" s="236"/>
      <c r="F15" s="236"/>
      <c r="G15" s="237"/>
      <c r="H15" s="142">
        <f>((1+H7+H8+H9)*(1+H10)*(1+H11))/(1-H12-H13-H14)-1</f>
        <v>0.22474058685057496</v>
      </c>
      <c r="I15" s="88"/>
      <c r="J15" s="88"/>
      <c r="K15" s="88"/>
      <c r="L15" s="89"/>
      <c r="M15" s="89"/>
      <c r="N15" s="89"/>
      <c r="O15" s="89"/>
      <c r="P15" s="89"/>
      <c r="Q15" s="89"/>
      <c r="R15" s="90"/>
      <c r="S15" s="91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91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  <c r="BD15" s="91"/>
      <c r="BE15" s="91"/>
      <c r="BF15" s="91"/>
      <c r="BG15" s="91"/>
      <c r="BH15" s="91"/>
      <c r="BI15" s="91"/>
      <c r="BJ15" s="91"/>
      <c r="BK15" s="91"/>
      <c r="BL15" s="91"/>
      <c r="BM15" s="91"/>
      <c r="BN15" s="91"/>
      <c r="BO15" s="91"/>
      <c r="BP15" s="91"/>
      <c r="BQ15" s="91"/>
      <c r="BR15" s="91"/>
      <c r="BS15" s="91"/>
      <c r="BT15" s="91"/>
      <c r="BU15" s="91"/>
      <c r="BV15" s="91"/>
      <c r="BW15" s="91"/>
      <c r="BX15" s="91"/>
      <c r="BY15" s="91"/>
      <c r="BZ15" s="91"/>
      <c r="CA15" s="91"/>
      <c r="CB15" s="91"/>
      <c r="CC15" s="91"/>
      <c r="CD15" s="91"/>
      <c r="CE15" s="91"/>
      <c r="CF15" s="91"/>
      <c r="CG15" s="91"/>
      <c r="CH15" s="91"/>
      <c r="CI15" s="91"/>
      <c r="CJ15" s="91"/>
      <c r="CK15" s="91"/>
      <c r="CL15" s="91"/>
      <c r="CM15" s="91"/>
      <c r="CN15" s="91"/>
      <c r="CO15" s="91"/>
      <c r="CP15" s="91"/>
      <c r="CQ15" s="91"/>
      <c r="CR15" s="91"/>
      <c r="CS15" s="91"/>
      <c r="CT15" s="91"/>
      <c r="CU15" s="91"/>
      <c r="CV15" s="91"/>
      <c r="CW15" s="91"/>
      <c r="CX15" s="91"/>
      <c r="CY15" s="91"/>
      <c r="CZ15" s="91"/>
      <c r="DA15" s="91"/>
      <c r="DB15" s="91"/>
      <c r="DC15" s="91"/>
      <c r="DD15" s="91"/>
      <c r="DE15" s="91"/>
      <c r="DF15" s="91"/>
      <c r="DG15" s="91"/>
      <c r="DH15" s="91"/>
      <c r="DI15" s="91"/>
      <c r="DJ15" s="91"/>
      <c r="DK15" s="91"/>
      <c r="DL15" s="91"/>
      <c r="DM15" s="91"/>
      <c r="DN15" s="91"/>
      <c r="DO15" s="91"/>
      <c r="DP15" s="91"/>
      <c r="DQ15" s="91"/>
      <c r="DR15" s="91"/>
      <c r="DS15" s="91"/>
      <c r="DT15" s="91"/>
      <c r="DU15" s="91"/>
      <c r="DV15" s="91"/>
      <c r="DW15" s="91"/>
      <c r="DX15" s="91"/>
      <c r="DY15" s="91"/>
      <c r="DZ15" s="91"/>
      <c r="EA15" s="91"/>
      <c r="EB15" s="91"/>
      <c r="EC15" s="91"/>
      <c r="ED15" s="91"/>
      <c r="EE15" s="91"/>
      <c r="EF15" s="91"/>
      <c r="EG15" s="91"/>
      <c r="EH15" s="91"/>
      <c r="EI15" s="91"/>
      <c r="EJ15" s="91"/>
      <c r="EK15" s="91"/>
      <c r="EL15" s="91"/>
      <c r="EM15" s="91"/>
      <c r="EN15" s="91"/>
      <c r="EO15" s="91"/>
      <c r="EP15" s="91"/>
      <c r="EQ15" s="91"/>
      <c r="ER15" s="91"/>
      <c r="ES15" s="91"/>
      <c r="ET15" s="91"/>
      <c r="EU15" s="91"/>
      <c r="EV15" s="91"/>
      <c r="EW15" s="91"/>
      <c r="EX15" s="91"/>
      <c r="EY15" s="91"/>
      <c r="EZ15" s="91"/>
      <c r="FA15" s="91"/>
      <c r="FB15" s="91"/>
      <c r="FC15" s="91"/>
      <c r="FD15" s="91"/>
      <c r="FE15" s="91"/>
      <c r="FF15" s="91"/>
      <c r="FG15" s="91"/>
      <c r="FH15" s="91"/>
      <c r="FI15" s="91"/>
      <c r="FJ15" s="91"/>
      <c r="FK15" s="91"/>
      <c r="FL15" s="91"/>
      <c r="FM15" s="91"/>
      <c r="FN15" s="91"/>
      <c r="FO15" s="91"/>
      <c r="FP15" s="91"/>
      <c r="FQ15" s="91"/>
      <c r="FR15" s="91"/>
      <c r="FS15" s="91"/>
      <c r="FT15" s="91"/>
      <c r="FU15" s="91"/>
      <c r="FV15" s="91"/>
      <c r="FW15" s="91"/>
      <c r="FX15" s="91"/>
      <c r="FY15" s="91"/>
      <c r="FZ15" s="91"/>
      <c r="GA15" s="91"/>
      <c r="GB15" s="91"/>
      <c r="GC15" s="91"/>
      <c r="GD15" s="91"/>
      <c r="GE15" s="91"/>
      <c r="GF15" s="91"/>
      <c r="GG15" s="91"/>
      <c r="GH15" s="91"/>
      <c r="GI15" s="91"/>
      <c r="GJ15" s="91"/>
      <c r="GK15" s="91"/>
      <c r="GL15" s="91"/>
      <c r="GM15" s="91"/>
      <c r="GN15" s="91"/>
      <c r="GO15" s="91"/>
      <c r="GP15" s="91"/>
      <c r="GQ15" s="91"/>
      <c r="GR15" s="91"/>
      <c r="GS15" s="91"/>
      <c r="GT15" s="91"/>
      <c r="GU15" s="91"/>
      <c r="GV15" s="91"/>
      <c r="GW15" s="91"/>
      <c r="GX15" s="91"/>
      <c r="GY15" s="91"/>
      <c r="GZ15" s="91"/>
      <c r="HA15" s="91"/>
      <c r="HB15" s="91"/>
      <c r="HC15" s="91"/>
      <c r="HD15" s="91"/>
      <c r="HE15" s="91"/>
      <c r="HF15" s="91"/>
      <c r="HG15" s="91"/>
      <c r="HH15" s="91"/>
      <c r="HI15" s="91"/>
      <c r="HJ15" s="91"/>
      <c r="HK15" s="91"/>
      <c r="HL15" s="91"/>
      <c r="HM15" s="91"/>
      <c r="HN15" s="91"/>
      <c r="HO15" s="91"/>
      <c r="HP15" s="91"/>
      <c r="HQ15" s="91"/>
      <c r="HR15" s="91"/>
      <c r="HS15" s="91"/>
      <c r="HT15" s="91"/>
      <c r="HU15" s="91"/>
      <c r="HV15" s="91"/>
      <c r="HW15" s="91"/>
      <c r="HX15" s="91"/>
      <c r="HY15" s="91"/>
      <c r="HZ15" s="91"/>
      <c r="IA15" s="91"/>
      <c r="IB15" s="91"/>
      <c r="IC15" s="91"/>
      <c r="ID15" s="91"/>
      <c r="IE15" s="91"/>
      <c r="IF15" s="91"/>
      <c r="IG15" s="91"/>
      <c r="IH15" s="91"/>
      <c r="II15" s="91"/>
      <c r="IJ15" s="91"/>
      <c r="IK15" s="91"/>
      <c r="IL15" s="91"/>
      <c r="IM15" s="91"/>
      <c r="IN15" s="91"/>
      <c r="IO15" s="91"/>
      <c r="IP15" s="91"/>
      <c r="IQ15" s="91"/>
      <c r="IR15" s="91"/>
      <c r="IS15" s="91"/>
      <c r="IT15" s="91"/>
      <c r="IU15" s="91"/>
      <c r="IV15" s="91"/>
    </row>
    <row r="16" spans="1:256" ht="15.75" customHeight="1" x14ac:dyDescent="0.35">
      <c r="A16" s="86"/>
      <c r="B16" s="87"/>
      <c r="C16" s="93"/>
      <c r="D16" s="94"/>
      <c r="E16" s="93"/>
      <c r="F16" s="93"/>
      <c r="G16" s="93"/>
      <c r="H16" s="95"/>
      <c r="I16" s="93"/>
      <c r="J16" s="93"/>
      <c r="K16" s="88"/>
      <c r="L16" s="89"/>
      <c r="M16" s="89"/>
      <c r="N16" s="89"/>
      <c r="O16" s="89"/>
      <c r="P16" s="89"/>
      <c r="Q16" s="89"/>
      <c r="R16" s="90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  <c r="BM16" s="91"/>
      <c r="BN16" s="91"/>
      <c r="BO16" s="91"/>
      <c r="BP16" s="91"/>
      <c r="BQ16" s="91"/>
      <c r="BR16" s="91"/>
      <c r="BS16" s="91"/>
      <c r="BT16" s="91"/>
      <c r="BU16" s="91"/>
      <c r="BV16" s="91"/>
      <c r="BW16" s="91"/>
      <c r="BX16" s="91"/>
      <c r="BY16" s="91"/>
      <c r="BZ16" s="91"/>
      <c r="CA16" s="91"/>
      <c r="CB16" s="91"/>
      <c r="CC16" s="91"/>
      <c r="CD16" s="91"/>
      <c r="CE16" s="91"/>
      <c r="CF16" s="91"/>
      <c r="CG16" s="91"/>
      <c r="CH16" s="91"/>
      <c r="CI16" s="91"/>
      <c r="CJ16" s="91"/>
      <c r="CK16" s="91"/>
      <c r="CL16" s="91"/>
      <c r="CM16" s="91"/>
      <c r="CN16" s="91"/>
      <c r="CO16" s="91"/>
      <c r="CP16" s="91"/>
      <c r="CQ16" s="91"/>
      <c r="CR16" s="91"/>
      <c r="CS16" s="91"/>
      <c r="CT16" s="91"/>
      <c r="CU16" s="91"/>
      <c r="CV16" s="91"/>
      <c r="CW16" s="91"/>
      <c r="CX16" s="91"/>
      <c r="CY16" s="91"/>
      <c r="CZ16" s="91"/>
      <c r="DA16" s="91"/>
      <c r="DB16" s="91"/>
      <c r="DC16" s="91"/>
      <c r="DD16" s="91"/>
      <c r="DE16" s="91"/>
      <c r="DF16" s="91"/>
      <c r="DG16" s="91"/>
      <c r="DH16" s="91"/>
      <c r="DI16" s="91"/>
      <c r="DJ16" s="91"/>
      <c r="DK16" s="91"/>
      <c r="DL16" s="91"/>
      <c r="DM16" s="91"/>
      <c r="DN16" s="91"/>
      <c r="DO16" s="91"/>
      <c r="DP16" s="91"/>
      <c r="DQ16" s="91"/>
      <c r="DR16" s="91"/>
      <c r="DS16" s="91"/>
      <c r="DT16" s="91"/>
      <c r="DU16" s="91"/>
      <c r="DV16" s="91"/>
      <c r="DW16" s="91"/>
      <c r="DX16" s="91"/>
      <c r="DY16" s="91"/>
      <c r="DZ16" s="91"/>
      <c r="EA16" s="91"/>
      <c r="EB16" s="91"/>
      <c r="EC16" s="91"/>
      <c r="ED16" s="91"/>
      <c r="EE16" s="91"/>
      <c r="EF16" s="91"/>
      <c r="EG16" s="91"/>
      <c r="EH16" s="91"/>
      <c r="EI16" s="91"/>
      <c r="EJ16" s="91"/>
      <c r="EK16" s="91"/>
      <c r="EL16" s="91"/>
      <c r="EM16" s="91"/>
      <c r="EN16" s="91"/>
      <c r="EO16" s="91"/>
      <c r="EP16" s="91"/>
      <c r="EQ16" s="91"/>
      <c r="ER16" s="91"/>
      <c r="ES16" s="91"/>
      <c r="ET16" s="91"/>
      <c r="EU16" s="91"/>
      <c r="EV16" s="91"/>
      <c r="EW16" s="91"/>
      <c r="EX16" s="91"/>
      <c r="EY16" s="91"/>
      <c r="EZ16" s="91"/>
      <c r="FA16" s="91"/>
      <c r="FB16" s="91"/>
      <c r="FC16" s="91"/>
      <c r="FD16" s="91"/>
      <c r="FE16" s="91"/>
      <c r="FF16" s="91"/>
      <c r="FG16" s="91"/>
      <c r="FH16" s="91"/>
      <c r="FI16" s="91"/>
      <c r="FJ16" s="91"/>
      <c r="FK16" s="91"/>
      <c r="FL16" s="91"/>
      <c r="FM16" s="91"/>
      <c r="FN16" s="91"/>
      <c r="FO16" s="91"/>
      <c r="FP16" s="91"/>
      <c r="FQ16" s="91"/>
      <c r="FR16" s="91"/>
      <c r="FS16" s="91"/>
      <c r="FT16" s="91"/>
      <c r="FU16" s="91"/>
      <c r="FV16" s="91"/>
      <c r="FW16" s="91"/>
      <c r="FX16" s="91"/>
      <c r="FY16" s="91"/>
      <c r="FZ16" s="91"/>
      <c r="GA16" s="91"/>
      <c r="GB16" s="91"/>
      <c r="GC16" s="91"/>
      <c r="GD16" s="91"/>
      <c r="GE16" s="91"/>
      <c r="GF16" s="91"/>
      <c r="GG16" s="91"/>
      <c r="GH16" s="91"/>
      <c r="GI16" s="91"/>
      <c r="GJ16" s="91"/>
      <c r="GK16" s="91"/>
      <c r="GL16" s="91"/>
      <c r="GM16" s="91"/>
      <c r="GN16" s="91"/>
      <c r="GO16" s="91"/>
      <c r="GP16" s="91"/>
      <c r="GQ16" s="91"/>
      <c r="GR16" s="91"/>
      <c r="GS16" s="91"/>
      <c r="GT16" s="91"/>
      <c r="GU16" s="91"/>
      <c r="GV16" s="91"/>
      <c r="GW16" s="91"/>
      <c r="GX16" s="91"/>
      <c r="GY16" s="91"/>
      <c r="GZ16" s="91"/>
      <c r="HA16" s="91"/>
      <c r="HB16" s="91"/>
      <c r="HC16" s="91"/>
      <c r="HD16" s="91"/>
      <c r="HE16" s="91"/>
      <c r="HF16" s="91"/>
      <c r="HG16" s="91"/>
      <c r="HH16" s="91"/>
      <c r="HI16" s="91"/>
      <c r="HJ16" s="91"/>
      <c r="HK16" s="91"/>
      <c r="HL16" s="91"/>
      <c r="HM16" s="91"/>
      <c r="HN16" s="91"/>
      <c r="HO16" s="91"/>
      <c r="HP16" s="91"/>
      <c r="HQ16" s="91"/>
      <c r="HR16" s="91"/>
      <c r="HS16" s="91"/>
      <c r="HT16" s="91"/>
      <c r="HU16" s="91"/>
      <c r="HV16" s="91"/>
      <c r="HW16" s="91"/>
      <c r="HX16" s="91"/>
      <c r="HY16" s="91"/>
      <c r="HZ16" s="91"/>
      <c r="IA16" s="91"/>
      <c r="IB16" s="91"/>
      <c r="IC16" s="91"/>
      <c r="ID16" s="91"/>
      <c r="IE16" s="91"/>
      <c r="IF16" s="91"/>
      <c r="IG16" s="91"/>
      <c r="IH16" s="91"/>
      <c r="II16" s="91"/>
      <c r="IJ16" s="91"/>
      <c r="IK16" s="91"/>
      <c r="IL16" s="91"/>
      <c r="IM16" s="91"/>
      <c r="IN16" s="91"/>
      <c r="IO16" s="91"/>
      <c r="IP16" s="91"/>
      <c r="IQ16" s="91"/>
      <c r="IR16" s="91"/>
      <c r="IS16" s="91"/>
      <c r="IT16" s="91"/>
      <c r="IU16" s="91"/>
      <c r="IV16" s="91"/>
    </row>
    <row r="17" spans="1:256" ht="15" customHeight="1" x14ac:dyDescent="0.35">
      <c r="A17" s="96"/>
      <c r="B17" s="87"/>
      <c r="C17" s="96"/>
      <c r="D17" s="97"/>
      <c r="E17" s="98"/>
      <c r="F17" s="99"/>
      <c r="G17" s="100"/>
      <c r="H17" s="101"/>
      <c r="I17" s="102"/>
      <c r="J17" s="93"/>
      <c r="K17" s="93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/>
      <c r="AT17" s="90"/>
      <c r="AU17" s="90"/>
      <c r="AV17" s="90"/>
      <c r="AW17" s="90"/>
      <c r="AX17" s="90"/>
      <c r="AY17" s="90"/>
      <c r="AZ17" s="90"/>
      <c r="BA17" s="90"/>
      <c r="BB17" s="90"/>
      <c r="BC17" s="90"/>
      <c r="BD17" s="90"/>
      <c r="BE17" s="90"/>
      <c r="BF17" s="90"/>
      <c r="BG17" s="90"/>
      <c r="BH17" s="90"/>
      <c r="BI17" s="90"/>
      <c r="BJ17" s="90"/>
      <c r="BK17" s="90"/>
      <c r="BL17" s="90"/>
      <c r="BM17" s="90"/>
      <c r="BN17" s="90"/>
      <c r="BO17" s="90"/>
      <c r="BP17" s="90"/>
      <c r="BQ17" s="90"/>
      <c r="BR17" s="90"/>
      <c r="BS17" s="90"/>
      <c r="BT17" s="90"/>
      <c r="BU17" s="90"/>
      <c r="BV17" s="90"/>
      <c r="BW17" s="90"/>
      <c r="BX17" s="90"/>
      <c r="BY17" s="90"/>
      <c r="BZ17" s="90"/>
      <c r="CA17" s="90"/>
      <c r="CB17" s="90"/>
      <c r="CC17" s="90"/>
      <c r="CD17" s="90"/>
      <c r="CE17" s="90"/>
      <c r="CF17" s="90"/>
      <c r="CG17" s="90"/>
      <c r="CH17" s="90"/>
      <c r="CI17" s="90"/>
      <c r="CJ17" s="90"/>
      <c r="CK17" s="90"/>
      <c r="CL17" s="90"/>
      <c r="CM17" s="90"/>
      <c r="CN17" s="90"/>
      <c r="CO17" s="90"/>
      <c r="CP17" s="90"/>
      <c r="CQ17" s="90"/>
      <c r="CR17" s="90"/>
      <c r="CS17" s="90"/>
      <c r="CT17" s="90"/>
      <c r="CU17" s="90"/>
      <c r="CV17" s="90"/>
      <c r="CW17" s="90"/>
      <c r="CX17" s="90"/>
      <c r="CY17" s="90"/>
      <c r="CZ17" s="90"/>
      <c r="DA17" s="90"/>
      <c r="DB17" s="90"/>
      <c r="DC17" s="90"/>
      <c r="DD17" s="90"/>
      <c r="DE17" s="90"/>
      <c r="DF17" s="90"/>
      <c r="DG17" s="90"/>
      <c r="DH17" s="90"/>
      <c r="DI17" s="90"/>
      <c r="DJ17" s="90"/>
      <c r="DK17" s="90"/>
      <c r="DL17" s="90"/>
      <c r="DM17" s="90"/>
      <c r="DN17" s="90"/>
      <c r="DO17" s="90"/>
      <c r="DP17" s="90"/>
      <c r="DQ17" s="90"/>
      <c r="DR17" s="90"/>
      <c r="DS17" s="90"/>
      <c r="DT17" s="90"/>
      <c r="DU17" s="90"/>
      <c r="DV17" s="90"/>
      <c r="DW17" s="90"/>
      <c r="DX17" s="90"/>
      <c r="DY17" s="90"/>
      <c r="DZ17" s="90"/>
      <c r="EA17" s="90"/>
      <c r="EB17" s="90"/>
      <c r="EC17" s="90"/>
      <c r="ED17" s="90"/>
      <c r="EE17" s="90"/>
      <c r="EF17" s="90"/>
      <c r="EG17" s="90"/>
      <c r="EH17" s="90"/>
      <c r="EI17" s="90"/>
      <c r="EJ17" s="90"/>
      <c r="EK17" s="90"/>
      <c r="EL17" s="90"/>
      <c r="EM17" s="90"/>
      <c r="EN17" s="90"/>
      <c r="EO17" s="90"/>
      <c r="EP17" s="90"/>
      <c r="EQ17" s="90"/>
      <c r="ER17" s="90"/>
      <c r="ES17" s="90"/>
      <c r="ET17" s="90"/>
      <c r="EU17" s="90"/>
      <c r="EV17" s="90"/>
      <c r="EW17" s="90"/>
      <c r="EX17" s="90"/>
      <c r="EY17" s="90"/>
      <c r="EZ17" s="90"/>
      <c r="FA17" s="90"/>
      <c r="FB17" s="90"/>
      <c r="FC17" s="90"/>
      <c r="FD17" s="90"/>
      <c r="FE17" s="90"/>
      <c r="FF17" s="90"/>
      <c r="FG17" s="90"/>
      <c r="FH17" s="90"/>
      <c r="FI17" s="90"/>
      <c r="FJ17" s="90"/>
      <c r="FK17" s="90"/>
      <c r="FL17" s="90"/>
      <c r="FM17" s="90"/>
      <c r="FN17" s="90"/>
      <c r="FO17" s="90"/>
      <c r="FP17" s="90"/>
      <c r="FQ17" s="90"/>
      <c r="FR17" s="90"/>
      <c r="FS17" s="90"/>
      <c r="FT17" s="90"/>
      <c r="FU17" s="90"/>
      <c r="FV17" s="90"/>
      <c r="FW17" s="90"/>
      <c r="FX17" s="90"/>
      <c r="FY17" s="90"/>
      <c r="FZ17" s="90"/>
      <c r="GA17" s="90"/>
      <c r="GB17" s="90"/>
      <c r="GC17" s="90"/>
      <c r="GD17" s="90"/>
      <c r="GE17" s="90"/>
      <c r="GF17" s="90"/>
      <c r="GG17" s="90"/>
      <c r="GH17" s="90"/>
      <c r="GI17" s="90"/>
      <c r="GJ17" s="90"/>
      <c r="GK17" s="90"/>
      <c r="GL17" s="90"/>
      <c r="GM17" s="90"/>
      <c r="GN17" s="90"/>
      <c r="GO17" s="90"/>
      <c r="GP17" s="90"/>
      <c r="GQ17" s="90"/>
      <c r="GR17" s="90"/>
      <c r="GS17" s="90"/>
      <c r="GT17" s="90"/>
      <c r="GU17" s="90"/>
      <c r="GV17" s="90"/>
      <c r="GW17" s="90"/>
      <c r="GX17" s="90"/>
      <c r="GY17" s="90"/>
      <c r="GZ17" s="90"/>
      <c r="HA17" s="90"/>
      <c r="HB17" s="90"/>
      <c r="HC17" s="90"/>
      <c r="HD17" s="90"/>
      <c r="HE17" s="90"/>
      <c r="HF17" s="90"/>
      <c r="HG17" s="90"/>
      <c r="HH17" s="90"/>
      <c r="HI17" s="90"/>
      <c r="HJ17" s="90"/>
      <c r="HK17" s="90"/>
      <c r="HL17" s="90"/>
      <c r="HM17" s="90"/>
      <c r="HN17" s="90"/>
      <c r="HO17" s="90"/>
      <c r="HP17" s="90"/>
      <c r="HQ17" s="90"/>
      <c r="HR17" s="90"/>
      <c r="HS17" s="90"/>
      <c r="HT17" s="90"/>
      <c r="HU17" s="90"/>
      <c r="HV17" s="90"/>
      <c r="HW17" s="90"/>
      <c r="HX17" s="90"/>
      <c r="HY17" s="90"/>
      <c r="HZ17" s="90"/>
      <c r="IA17" s="90"/>
      <c r="IB17" s="90"/>
      <c r="IC17" s="90"/>
      <c r="ID17" s="90"/>
      <c r="IE17" s="90"/>
      <c r="IF17" s="90"/>
      <c r="IG17" s="90"/>
      <c r="IH17" s="90"/>
      <c r="II17" s="90"/>
      <c r="IJ17" s="90"/>
      <c r="IK17" s="90"/>
      <c r="IL17" s="90"/>
      <c r="IM17" s="90"/>
      <c r="IN17" s="90"/>
      <c r="IO17" s="90"/>
      <c r="IP17" s="90"/>
      <c r="IQ17" s="90"/>
      <c r="IR17" s="90"/>
      <c r="IS17" s="90"/>
      <c r="IT17" s="90"/>
      <c r="IU17" s="90"/>
      <c r="IV17" s="90"/>
    </row>
    <row r="18" spans="1:256" ht="15" customHeight="1" x14ac:dyDescent="0.35">
      <c r="A18" s="96"/>
      <c r="B18" s="87"/>
      <c r="C18" s="103"/>
      <c r="D18" s="104"/>
      <c r="E18" s="238"/>
      <c r="F18" s="238"/>
      <c r="G18" s="238"/>
      <c r="H18" s="101"/>
      <c r="I18" s="88"/>
      <c r="J18" s="93"/>
      <c r="K18" s="93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0"/>
      <c r="AT18" s="90"/>
      <c r="AU18" s="90"/>
      <c r="AV18" s="90"/>
      <c r="AW18" s="90"/>
      <c r="AX18" s="90"/>
      <c r="AY18" s="90"/>
      <c r="AZ18" s="90"/>
      <c r="BA18" s="90"/>
      <c r="BB18" s="90"/>
      <c r="BC18" s="90"/>
      <c r="BD18" s="90"/>
      <c r="BE18" s="90"/>
      <c r="BF18" s="90"/>
      <c r="BG18" s="90"/>
      <c r="BH18" s="90"/>
      <c r="BI18" s="90"/>
      <c r="BJ18" s="90"/>
      <c r="BK18" s="90"/>
      <c r="BL18" s="90"/>
      <c r="BM18" s="90"/>
      <c r="BN18" s="90"/>
      <c r="BO18" s="90"/>
      <c r="BP18" s="90"/>
      <c r="BQ18" s="90"/>
      <c r="BR18" s="90"/>
      <c r="BS18" s="90"/>
      <c r="BT18" s="90"/>
      <c r="BU18" s="90"/>
      <c r="BV18" s="90"/>
      <c r="BW18" s="90"/>
      <c r="BX18" s="90"/>
      <c r="BY18" s="90"/>
      <c r="BZ18" s="90"/>
      <c r="CA18" s="90"/>
      <c r="CB18" s="90"/>
      <c r="CC18" s="90"/>
      <c r="CD18" s="90"/>
      <c r="CE18" s="90"/>
      <c r="CF18" s="90"/>
      <c r="CG18" s="90"/>
      <c r="CH18" s="90"/>
      <c r="CI18" s="90"/>
      <c r="CJ18" s="90"/>
      <c r="CK18" s="90"/>
      <c r="CL18" s="90"/>
      <c r="CM18" s="90"/>
      <c r="CN18" s="90"/>
      <c r="CO18" s="90"/>
      <c r="CP18" s="90"/>
      <c r="CQ18" s="90"/>
      <c r="CR18" s="90"/>
      <c r="CS18" s="90"/>
      <c r="CT18" s="90"/>
      <c r="CU18" s="90"/>
      <c r="CV18" s="90"/>
      <c r="CW18" s="90"/>
      <c r="CX18" s="90"/>
      <c r="CY18" s="90"/>
      <c r="CZ18" s="90"/>
      <c r="DA18" s="90"/>
      <c r="DB18" s="90"/>
      <c r="DC18" s="90"/>
      <c r="DD18" s="90"/>
      <c r="DE18" s="90"/>
      <c r="DF18" s="90"/>
      <c r="DG18" s="90"/>
      <c r="DH18" s="90"/>
      <c r="DI18" s="90"/>
      <c r="DJ18" s="90"/>
      <c r="DK18" s="90"/>
      <c r="DL18" s="90"/>
      <c r="DM18" s="90"/>
      <c r="DN18" s="90"/>
      <c r="DO18" s="90"/>
      <c r="DP18" s="90"/>
      <c r="DQ18" s="90"/>
      <c r="DR18" s="90"/>
      <c r="DS18" s="90"/>
      <c r="DT18" s="90"/>
      <c r="DU18" s="90"/>
      <c r="DV18" s="90"/>
      <c r="DW18" s="90"/>
      <c r="DX18" s="90"/>
      <c r="DY18" s="90"/>
      <c r="DZ18" s="90"/>
      <c r="EA18" s="90"/>
      <c r="EB18" s="90"/>
      <c r="EC18" s="90"/>
      <c r="ED18" s="90"/>
      <c r="EE18" s="90"/>
      <c r="EF18" s="90"/>
      <c r="EG18" s="90"/>
      <c r="EH18" s="90"/>
      <c r="EI18" s="90"/>
      <c r="EJ18" s="90"/>
      <c r="EK18" s="90"/>
      <c r="EL18" s="90"/>
      <c r="EM18" s="90"/>
      <c r="EN18" s="90"/>
      <c r="EO18" s="90"/>
      <c r="EP18" s="90"/>
      <c r="EQ18" s="90"/>
      <c r="ER18" s="90"/>
      <c r="ES18" s="90"/>
      <c r="ET18" s="90"/>
      <c r="EU18" s="90"/>
      <c r="EV18" s="90"/>
      <c r="EW18" s="90"/>
      <c r="EX18" s="90"/>
      <c r="EY18" s="90"/>
      <c r="EZ18" s="90"/>
      <c r="FA18" s="90"/>
      <c r="FB18" s="90"/>
      <c r="FC18" s="90"/>
      <c r="FD18" s="90"/>
      <c r="FE18" s="90"/>
      <c r="FF18" s="90"/>
      <c r="FG18" s="90"/>
      <c r="FH18" s="90"/>
      <c r="FI18" s="90"/>
      <c r="FJ18" s="90"/>
      <c r="FK18" s="90"/>
      <c r="FL18" s="90"/>
      <c r="FM18" s="90"/>
      <c r="FN18" s="90"/>
      <c r="FO18" s="90"/>
      <c r="FP18" s="90"/>
      <c r="FQ18" s="90"/>
      <c r="FR18" s="90"/>
      <c r="FS18" s="90"/>
      <c r="FT18" s="90"/>
      <c r="FU18" s="90"/>
      <c r="FV18" s="90"/>
      <c r="FW18" s="90"/>
      <c r="FX18" s="90"/>
      <c r="FY18" s="90"/>
      <c r="FZ18" s="90"/>
      <c r="GA18" s="90"/>
      <c r="GB18" s="90"/>
      <c r="GC18" s="90"/>
      <c r="GD18" s="90"/>
      <c r="GE18" s="90"/>
      <c r="GF18" s="90"/>
      <c r="GG18" s="90"/>
      <c r="GH18" s="90"/>
      <c r="GI18" s="90"/>
      <c r="GJ18" s="90"/>
      <c r="GK18" s="90"/>
      <c r="GL18" s="90"/>
      <c r="GM18" s="90"/>
      <c r="GN18" s="90"/>
      <c r="GO18" s="90"/>
      <c r="GP18" s="90"/>
      <c r="GQ18" s="90"/>
      <c r="GR18" s="90"/>
      <c r="GS18" s="90"/>
      <c r="GT18" s="90"/>
      <c r="GU18" s="90"/>
      <c r="GV18" s="90"/>
      <c r="GW18" s="90"/>
      <c r="GX18" s="90"/>
      <c r="GY18" s="90"/>
      <c r="GZ18" s="90"/>
      <c r="HA18" s="90"/>
      <c r="HB18" s="90"/>
      <c r="HC18" s="90"/>
      <c r="HD18" s="90"/>
      <c r="HE18" s="90"/>
      <c r="HF18" s="90"/>
      <c r="HG18" s="90"/>
      <c r="HH18" s="90"/>
      <c r="HI18" s="90"/>
      <c r="HJ18" s="90"/>
      <c r="HK18" s="90"/>
      <c r="HL18" s="90"/>
      <c r="HM18" s="90"/>
      <c r="HN18" s="90"/>
      <c r="HO18" s="90"/>
      <c r="HP18" s="90"/>
      <c r="HQ18" s="90"/>
      <c r="HR18" s="90"/>
      <c r="HS18" s="90"/>
      <c r="HT18" s="90"/>
      <c r="HU18" s="90"/>
      <c r="HV18" s="90"/>
      <c r="HW18" s="90"/>
      <c r="HX18" s="90"/>
      <c r="HY18" s="90"/>
      <c r="HZ18" s="90"/>
      <c r="IA18" s="90"/>
      <c r="IB18" s="90"/>
      <c r="IC18" s="90"/>
      <c r="ID18" s="90"/>
      <c r="IE18" s="90"/>
      <c r="IF18" s="90"/>
      <c r="IG18" s="90"/>
      <c r="IH18" s="90"/>
      <c r="II18" s="90"/>
      <c r="IJ18" s="90"/>
      <c r="IK18" s="90"/>
      <c r="IL18" s="90"/>
      <c r="IM18" s="90"/>
      <c r="IN18" s="90"/>
      <c r="IO18" s="90"/>
      <c r="IP18" s="90"/>
      <c r="IQ18" s="90"/>
      <c r="IR18" s="90"/>
      <c r="IS18" s="90"/>
      <c r="IT18" s="90"/>
      <c r="IU18" s="90"/>
      <c r="IV18" s="90"/>
    </row>
    <row r="19" spans="1:256" ht="15" customHeight="1" x14ac:dyDescent="0.35">
      <c r="A19" s="96"/>
      <c r="B19" s="87"/>
      <c r="C19" s="103"/>
      <c r="D19" s="104"/>
      <c r="E19" s="105"/>
      <c r="F19" s="105"/>
      <c r="G19" s="105"/>
      <c r="H19" s="101"/>
      <c r="I19" s="88"/>
      <c r="J19" s="93"/>
      <c r="K19" s="93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I19" s="90"/>
      <c r="BJ19" s="90"/>
      <c r="BK19" s="90"/>
      <c r="BL19" s="90"/>
      <c r="BM19" s="90"/>
      <c r="BN19" s="90"/>
      <c r="BO19" s="90"/>
      <c r="BP19" s="90"/>
      <c r="BQ19" s="90"/>
      <c r="BR19" s="90"/>
      <c r="BS19" s="90"/>
      <c r="BT19" s="90"/>
      <c r="BU19" s="90"/>
      <c r="BV19" s="90"/>
      <c r="BW19" s="90"/>
      <c r="BX19" s="90"/>
      <c r="BY19" s="90"/>
      <c r="BZ19" s="90"/>
      <c r="CA19" s="90"/>
      <c r="CB19" s="90"/>
      <c r="CC19" s="90"/>
      <c r="CD19" s="90"/>
      <c r="CE19" s="90"/>
      <c r="CF19" s="90"/>
      <c r="CG19" s="90"/>
      <c r="CH19" s="90"/>
      <c r="CI19" s="90"/>
      <c r="CJ19" s="90"/>
      <c r="CK19" s="90"/>
      <c r="CL19" s="90"/>
      <c r="CM19" s="90"/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0"/>
      <c r="DD19" s="90"/>
      <c r="DE19" s="90"/>
      <c r="DF19" s="90"/>
      <c r="DG19" s="90"/>
      <c r="DH19" s="90"/>
      <c r="DI19" s="90"/>
      <c r="DJ19" s="90"/>
      <c r="DK19" s="90"/>
      <c r="DL19" s="90"/>
      <c r="DM19" s="90"/>
      <c r="DN19" s="90"/>
      <c r="DO19" s="90"/>
      <c r="DP19" s="90"/>
      <c r="DQ19" s="90"/>
      <c r="DR19" s="90"/>
      <c r="DS19" s="90"/>
      <c r="DT19" s="90"/>
      <c r="DU19" s="90"/>
      <c r="DV19" s="90"/>
      <c r="DW19" s="90"/>
      <c r="DX19" s="90"/>
      <c r="DY19" s="90"/>
      <c r="DZ19" s="90"/>
      <c r="EA19" s="90"/>
      <c r="EB19" s="90"/>
      <c r="EC19" s="90"/>
      <c r="ED19" s="90"/>
      <c r="EE19" s="90"/>
      <c r="EF19" s="90"/>
      <c r="EG19" s="90"/>
      <c r="EH19" s="90"/>
      <c r="EI19" s="90"/>
      <c r="EJ19" s="90"/>
      <c r="EK19" s="90"/>
      <c r="EL19" s="90"/>
      <c r="EM19" s="90"/>
      <c r="EN19" s="90"/>
      <c r="EO19" s="90"/>
      <c r="EP19" s="90"/>
      <c r="EQ19" s="90"/>
      <c r="ER19" s="90"/>
      <c r="ES19" s="90"/>
      <c r="ET19" s="90"/>
      <c r="EU19" s="90"/>
      <c r="EV19" s="90"/>
      <c r="EW19" s="90"/>
      <c r="EX19" s="90"/>
      <c r="EY19" s="90"/>
      <c r="EZ19" s="90"/>
      <c r="FA19" s="90"/>
      <c r="FB19" s="90"/>
      <c r="FC19" s="90"/>
      <c r="FD19" s="90"/>
      <c r="FE19" s="90"/>
      <c r="FF19" s="90"/>
      <c r="FG19" s="90"/>
      <c r="FH19" s="90"/>
      <c r="FI19" s="90"/>
      <c r="FJ19" s="90"/>
      <c r="FK19" s="90"/>
      <c r="FL19" s="90"/>
      <c r="FM19" s="90"/>
      <c r="FN19" s="90"/>
      <c r="FO19" s="90"/>
      <c r="FP19" s="90"/>
      <c r="FQ19" s="90"/>
      <c r="FR19" s="90"/>
      <c r="FS19" s="90"/>
      <c r="FT19" s="90"/>
      <c r="FU19" s="90"/>
      <c r="FV19" s="90"/>
      <c r="FW19" s="90"/>
      <c r="FX19" s="90"/>
      <c r="FY19" s="90"/>
      <c r="FZ19" s="90"/>
      <c r="GA19" s="90"/>
      <c r="GB19" s="90"/>
      <c r="GC19" s="90"/>
      <c r="GD19" s="90"/>
      <c r="GE19" s="90"/>
      <c r="GF19" s="90"/>
      <c r="GG19" s="90"/>
      <c r="GH19" s="90"/>
      <c r="GI19" s="90"/>
      <c r="GJ19" s="90"/>
      <c r="GK19" s="90"/>
      <c r="GL19" s="90"/>
      <c r="GM19" s="90"/>
      <c r="GN19" s="90"/>
      <c r="GO19" s="90"/>
      <c r="GP19" s="90"/>
      <c r="GQ19" s="90"/>
      <c r="GR19" s="90"/>
      <c r="GS19" s="90"/>
      <c r="GT19" s="90"/>
      <c r="GU19" s="90"/>
      <c r="GV19" s="90"/>
      <c r="GW19" s="90"/>
      <c r="GX19" s="90"/>
      <c r="GY19" s="90"/>
      <c r="GZ19" s="90"/>
      <c r="HA19" s="90"/>
      <c r="HB19" s="90"/>
      <c r="HC19" s="90"/>
      <c r="HD19" s="90"/>
      <c r="HE19" s="90"/>
      <c r="HF19" s="90"/>
      <c r="HG19" s="90"/>
      <c r="HH19" s="90"/>
      <c r="HI19" s="90"/>
      <c r="HJ19" s="90"/>
      <c r="HK19" s="90"/>
      <c r="HL19" s="90"/>
      <c r="HM19" s="90"/>
      <c r="HN19" s="90"/>
      <c r="HO19" s="90"/>
      <c r="HP19" s="90"/>
      <c r="HQ19" s="90"/>
      <c r="HR19" s="90"/>
      <c r="HS19" s="90"/>
      <c r="HT19" s="90"/>
      <c r="HU19" s="90"/>
      <c r="HV19" s="90"/>
      <c r="HW19" s="90"/>
      <c r="HX19" s="90"/>
      <c r="HY19" s="90"/>
      <c r="HZ19" s="90"/>
      <c r="IA19" s="90"/>
      <c r="IB19" s="90"/>
      <c r="IC19" s="90"/>
      <c r="ID19" s="90"/>
      <c r="IE19" s="90"/>
      <c r="IF19" s="90"/>
      <c r="IG19" s="90"/>
      <c r="IH19" s="90"/>
      <c r="II19" s="90"/>
      <c r="IJ19" s="90"/>
      <c r="IK19" s="90"/>
      <c r="IL19" s="90"/>
      <c r="IM19" s="90"/>
      <c r="IN19" s="90"/>
      <c r="IO19" s="90"/>
      <c r="IP19" s="90"/>
      <c r="IQ19" s="90"/>
      <c r="IR19" s="90"/>
      <c r="IS19" s="90"/>
      <c r="IT19" s="90"/>
      <c r="IU19" s="90"/>
      <c r="IV19" s="90"/>
    </row>
    <row r="20" spans="1:256" ht="15" customHeight="1" x14ac:dyDescent="0.35">
      <c r="A20" s="96"/>
      <c r="B20" s="87"/>
      <c r="C20" s="103"/>
      <c r="D20" s="104"/>
      <c r="E20" s="105"/>
      <c r="F20" s="105"/>
      <c r="G20" s="105"/>
      <c r="H20" s="101"/>
      <c r="I20" s="88"/>
      <c r="J20" s="93"/>
      <c r="K20" s="93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90"/>
      <c r="BE20" s="90"/>
      <c r="BF20" s="90"/>
      <c r="BG20" s="90"/>
      <c r="BH20" s="90"/>
      <c r="BI20" s="90"/>
      <c r="BJ20" s="90"/>
      <c r="BK20" s="90"/>
      <c r="BL20" s="90"/>
      <c r="BM20" s="90"/>
      <c r="BN20" s="90"/>
      <c r="BO20" s="90"/>
      <c r="BP20" s="90"/>
      <c r="BQ20" s="90"/>
      <c r="BR20" s="90"/>
      <c r="BS20" s="90"/>
      <c r="BT20" s="90"/>
      <c r="BU20" s="90"/>
      <c r="BV20" s="90"/>
      <c r="BW20" s="90"/>
      <c r="BX20" s="90"/>
      <c r="BY20" s="90"/>
      <c r="BZ20" s="90"/>
      <c r="CA20" s="90"/>
      <c r="CB20" s="90"/>
      <c r="CC20" s="90"/>
      <c r="CD20" s="90"/>
      <c r="CE20" s="90"/>
      <c r="CF20" s="90"/>
      <c r="CG20" s="90"/>
      <c r="CH20" s="90"/>
      <c r="CI20" s="90"/>
      <c r="CJ20" s="90"/>
      <c r="CK20" s="90"/>
      <c r="CL20" s="90"/>
      <c r="CM20" s="90"/>
      <c r="CN20" s="90"/>
      <c r="CO20" s="90"/>
      <c r="CP20" s="90"/>
      <c r="CQ20" s="90"/>
      <c r="CR20" s="90"/>
      <c r="CS20" s="90"/>
      <c r="CT20" s="90"/>
      <c r="CU20" s="90"/>
      <c r="CV20" s="90"/>
      <c r="CW20" s="90"/>
      <c r="CX20" s="90"/>
      <c r="CY20" s="90"/>
      <c r="CZ20" s="90"/>
      <c r="DA20" s="90"/>
      <c r="DB20" s="90"/>
      <c r="DC20" s="90"/>
      <c r="DD20" s="90"/>
      <c r="DE20" s="90"/>
      <c r="DF20" s="90"/>
      <c r="DG20" s="90"/>
      <c r="DH20" s="90"/>
      <c r="DI20" s="90"/>
      <c r="DJ20" s="90"/>
      <c r="DK20" s="90"/>
      <c r="DL20" s="90"/>
      <c r="DM20" s="90"/>
      <c r="DN20" s="90"/>
      <c r="DO20" s="90"/>
      <c r="DP20" s="90"/>
      <c r="DQ20" s="90"/>
      <c r="DR20" s="90"/>
      <c r="DS20" s="90"/>
      <c r="DT20" s="90"/>
      <c r="DU20" s="90"/>
      <c r="DV20" s="90"/>
      <c r="DW20" s="90"/>
      <c r="DX20" s="90"/>
      <c r="DY20" s="90"/>
      <c r="DZ20" s="90"/>
      <c r="EA20" s="90"/>
      <c r="EB20" s="90"/>
      <c r="EC20" s="90"/>
      <c r="ED20" s="90"/>
      <c r="EE20" s="90"/>
      <c r="EF20" s="90"/>
      <c r="EG20" s="90"/>
      <c r="EH20" s="90"/>
      <c r="EI20" s="90"/>
      <c r="EJ20" s="90"/>
      <c r="EK20" s="90"/>
      <c r="EL20" s="90"/>
      <c r="EM20" s="90"/>
      <c r="EN20" s="90"/>
      <c r="EO20" s="90"/>
      <c r="EP20" s="90"/>
      <c r="EQ20" s="90"/>
      <c r="ER20" s="90"/>
      <c r="ES20" s="90"/>
      <c r="ET20" s="90"/>
      <c r="EU20" s="90"/>
      <c r="EV20" s="90"/>
      <c r="EW20" s="90"/>
      <c r="EX20" s="90"/>
      <c r="EY20" s="90"/>
      <c r="EZ20" s="90"/>
      <c r="FA20" s="90"/>
      <c r="FB20" s="90"/>
      <c r="FC20" s="90"/>
      <c r="FD20" s="90"/>
      <c r="FE20" s="90"/>
      <c r="FF20" s="90"/>
      <c r="FG20" s="90"/>
      <c r="FH20" s="90"/>
      <c r="FI20" s="90"/>
      <c r="FJ20" s="90"/>
      <c r="FK20" s="90"/>
      <c r="FL20" s="90"/>
      <c r="FM20" s="90"/>
      <c r="FN20" s="90"/>
      <c r="FO20" s="90"/>
      <c r="FP20" s="90"/>
      <c r="FQ20" s="90"/>
      <c r="FR20" s="90"/>
      <c r="FS20" s="90"/>
      <c r="FT20" s="90"/>
      <c r="FU20" s="90"/>
      <c r="FV20" s="90"/>
      <c r="FW20" s="90"/>
      <c r="FX20" s="90"/>
      <c r="FY20" s="90"/>
      <c r="FZ20" s="90"/>
      <c r="GA20" s="90"/>
      <c r="GB20" s="90"/>
      <c r="GC20" s="90"/>
      <c r="GD20" s="90"/>
      <c r="GE20" s="90"/>
      <c r="GF20" s="90"/>
      <c r="GG20" s="90"/>
      <c r="GH20" s="90"/>
      <c r="GI20" s="90"/>
      <c r="GJ20" s="90"/>
      <c r="GK20" s="90"/>
      <c r="GL20" s="90"/>
      <c r="GM20" s="90"/>
      <c r="GN20" s="90"/>
      <c r="GO20" s="90"/>
      <c r="GP20" s="90"/>
      <c r="GQ20" s="90"/>
      <c r="GR20" s="90"/>
      <c r="GS20" s="90"/>
      <c r="GT20" s="90"/>
      <c r="GU20" s="90"/>
      <c r="GV20" s="90"/>
      <c r="GW20" s="90"/>
      <c r="GX20" s="90"/>
      <c r="GY20" s="90"/>
      <c r="GZ20" s="90"/>
      <c r="HA20" s="90"/>
      <c r="HB20" s="90"/>
      <c r="HC20" s="90"/>
      <c r="HD20" s="90"/>
      <c r="HE20" s="90"/>
      <c r="HF20" s="90"/>
      <c r="HG20" s="90"/>
      <c r="HH20" s="90"/>
      <c r="HI20" s="90"/>
      <c r="HJ20" s="90"/>
      <c r="HK20" s="90"/>
      <c r="HL20" s="90"/>
      <c r="HM20" s="90"/>
      <c r="HN20" s="90"/>
      <c r="HO20" s="90"/>
      <c r="HP20" s="90"/>
      <c r="HQ20" s="90"/>
      <c r="HR20" s="90"/>
      <c r="HS20" s="90"/>
      <c r="HT20" s="90"/>
      <c r="HU20" s="90"/>
      <c r="HV20" s="90"/>
      <c r="HW20" s="90"/>
      <c r="HX20" s="90"/>
      <c r="HY20" s="90"/>
      <c r="HZ20" s="90"/>
      <c r="IA20" s="90"/>
      <c r="IB20" s="90"/>
      <c r="IC20" s="90"/>
      <c r="ID20" s="90"/>
      <c r="IE20" s="90"/>
      <c r="IF20" s="90"/>
      <c r="IG20" s="90"/>
      <c r="IH20" s="90"/>
      <c r="II20" s="90"/>
      <c r="IJ20" s="90"/>
      <c r="IK20" s="90"/>
      <c r="IL20" s="90"/>
      <c r="IM20" s="90"/>
      <c r="IN20" s="90"/>
      <c r="IO20" s="90"/>
      <c r="IP20" s="90"/>
      <c r="IQ20" s="90"/>
      <c r="IR20" s="90"/>
      <c r="IS20" s="90"/>
      <c r="IT20" s="90"/>
      <c r="IU20" s="90"/>
      <c r="IV20" s="90"/>
    </row>
    <row r="21" spans="1:256" s="72" customFormat="1" ht="27" customHeight="1" x14ac:dyDescent="0.35">
      <c r="D21" s="85"/>
      <c r="E21" s="82"/>
      <c r="F21" s="83"/>
      <c r="G21" s="79"/>
      <c r="H21" s="84"/>
      <c r="I21" s="78"/>
      <c r="J21" s="79"/>
      <c r="K21" s="79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/>
      <c r="CY21" s="80"/>
      <c r="CZ21" s="80"/>
      <c r="DA21" s="80"/>
      <c r="DB21" s="80"/>
      <c r="DC21" s="80"/>
      <c r="DD21" s="80"/>
      <c r="DE21" s="80"/>
      <c r="DF21" s="80"/>
      <c r="DG21" s="80"/>
      <c r="DH21" s="80"/>
      <c r="DI21" s="80"/>
      <c r="DJ21" s="80"/>
      <c r="DK21" s="80"/>
      <c r="DL21" s="80"/>
      <c r="DM21" s="80"/>
      <c r="DN21" s="80"/>
      <c r="DO21" s="80"/>
      <c r="DP21" s="80"/>
      <c r="DQ21" s="80"/>
      <c r="DR21" s="80"/>
      <c r="DS21" s="80"/>
      <c r="DT21" s="80"/>
      <c r="DU21" s="80"/>
      <c r="DV21" s="80"/>
      <c r="DW21" s="80"/>
      <c r="DX21" s="80"/>
      <c r="DY21" s="80"/>
      <c r="DZ21" s="80"/>
      <c r="EA21" s="80"/>
      <c r="EB21" s="80"/>
      <c r="EC21" s="80"/>
      <c r="ED21" s="80"/>
      <c r="EE21" s="80"/>
      <c r="EF21" s="80"/>
      <c r="EG21" s="80"/>
      <c r="EH21" s="80"/>
      <c r="EI21" s="80"/>
      <c r="EJ21" s="80"/>
      <c r="EK21" s="80"/>
      <c r="EL21" s="80"/>
      <c r="EM21" s="80"/>
      <c r="EN21" s="80"/>
      <c r="EO21" s="80"/>
      <c r="EP21" s="80"/>
      <c r="EQ21" s="80"/>
      <c r="ER21" s="80"/>
      <c r="ES21" s="80"/>
      <c r="ET21" s="80"/>
      <c r="EU21" s="80"/>
      <c r="EV21" s="80"/>
      <c r="EW21" s="80"/>
      <c r="EX21" s="80"/>
      <c r="EY21" s="80"/>
      <c r="EZ21" s="80"/>
      <c r="FA21" s="80"/>
      <c r="FB21" s="80"/>
      <c r="FC21" s="80"/>
      <c r="FD21" s="80"/>
      <c r="FE21" s="80"/>
      <c r="FF21" s="80"/>
      <c r="FG21" s="80"/>
      <c r="FH21" s="80"/>
      <c r="FI21" s="80"/>
      <c r="FJ21" s="80"/>
      <c r="FK21" s="80"/>
      <c r="FL21" s="80"/>
      <c r="FM21" s="80"/>
      <c r="FN21" s="80"/>
      <c r="FO21" s="80"/>
      <c r="FP21" s="80"/>
      <c r="FQ21" s="80"/>
      <c r="FR21" s="80"/>
      <c r="FS21" s="80"/>
      <c r="FT21" s="80"/>
      <c r="FU21" s="80"/>
      <c r="FV21" s="80"/>
      <c r="FW21" s="80"/>
      <c r="FX21" s="80"/>
      <c r="FY21" s="80"/>
      <c r="FZ21" s="80"/>
      <c r="GA21" s="80"/>
      <c r="GB21" s="80"/>
      <c r="GC21" s="80"/>
      <c r="GD21" s="80"/>
      <c r="GE21" s="80"/>
      <c r="GF21" s="80"/>
      <c r="GG21" s="80"/>
      <c r="GH21" s="80"/>
      <c r="GI21" s="80"/>
      <c r="GJ21" s="80"/>
      <c r="GK21" s="80"/>
      <c r="GL21" s="80"/>
      <c r="GM21" s="80"/>
      <c r="GN21" s="80"/>
      <c r="GO21" s="80"/>
      <c r="GP21" s="80"/>
      <c r="GQ21" s="80"/>
      <c r="GR21" s="80"/>
      <c r="GS21" s="80"/>
      <c r="GT21" s="80"/>
      <c r="GU21" s="80"/>
      <c r="GV21" s="80"/>
      <c r="GW21" s="80"/>
      <c r="GX21" s="80"/>
      <c r="GY21" s="80"/>
      <c r="GZ21" s="80"/>
      <c r="HA21" s="80"/>
      <c r="HB21" s="80"/>
      <c r="HC21" s="80"/>
      <c r="HD21" s="80"/>
      <c r="HE21" s="80"/>
      <c r="HF21" s="80"/>
      <c r="HG21" s="80"/>
      <c r="HH21" s="80"/>
      <c r="HI21" s="80"/>
      <c r="HJ21" s="80"/>
      <c r="HK21" s="80"/>
      <c r="HL21" s="80"/>
      <c r="HM21" s="80"/>
      <c r="HN21" s="80"/>
      <c r="HO21" s="80"/>
      <c r="HP21" s="80"/>
      <c r="HQ21" s="80"/>
      <c r="HR21" s="80"/>
      <c r="HS21" s="80"/>
      <c r="HT21" s="80"/>
      <c r="HU21" s="80"/>
      <c r="HV21" s="80"/>
      <c r="HW21" s="80"/>
      <c r="HX21" s="80"/>
      <c r="HY21" s="80"/>
      <c r="HZ21" s="80"/>
      <c r="IA21" s="80"/>
      <c r="IB21" s="80"/>
      <c r="IC21" s="80"/>
      <c r="ID21" s="80"/>
      <c r="IE21" s="80"/>
      <c r="IF21" s="80"/>
      <c r="IG21" s="80"/>
      <c r="IH21" s="80"/>
      <c r="II21" s="80"/>
      <c r="IJ21" s="80"/>
      <c r="IK21" s="80"/>
      <c r="IL21" s="80"/>
      <c r="IM21" s="80"/>
      <c r="IN21" s="80"/>
      <c r="IO21" s="80"/>
      <c r="IP21" s="80"/>
      <c r="IQ21" s="80"/>
      <c r="IR21" s="80"/>
      <c r="IS21" s="80"/>
      <c r="IT21" s="80"/>
      <c r="IU21" s="80"/>
      <c r="IV21" s="80"/>
    </row>
    <row r="22" spans="1:256" x14ac:dyDescent="0.35">
      <c r="D22" s="85"/>
      <c r="H22" s="84"/>
    </row>
    <row r="23" spans="1:256" x14ac:dyDescent="0.35">
      <c r="D23" s="106" t="str">
        <f>Orçamento!E53</f>
        <v>MARCO AURELIO FERNANDES VALDO</v>
      </c>
      <c r="H23" s="84"/>
    </row>
    <row r="24" spans="1:256" x14ac:dyDescent="0.35">
      <c r="D24" s="106" t="str">
        <f>[1]CRONOGRAMA!B26</f>
        <v>ENGENHEIRO CIVIL</v>
      </c>
      <c r="H24" s="84"/>
    </row>
    <row r="25" spans="1:256" ht="15" thickBot="1" x14ac:dyDescent="0.4">
      <c r="D25" s="107" t="str">
        <f>Orçamento!E55</f>
        <v>CREA 5071008323</v>
      </c>
      <c r="E25" s="108"/>
      <c r="F25" s="109"/>
      <c r="G25" s="110"/>
      <c r="H25" s="111"/>
    </row>
  </sheetData>
  <mergeCells count="5">
    <mergeCell ref="D12:G12"/>
    <mergeCell ref="D13:G13"/>
    <mergeCell ref="D14:G14"/>
    <mergeCell ref="D15:G15"/>
    <mergeCell ref="E18:G18"/>
  </mergeCells>
  <conditionalFormatting sqref="D15:H15">
    <cfRule type="expression" dxfId="1" priority="2" stopIfTrue="1">
      <formula>#REF!&lt;&gt;0</formula>
    </cfRule>
  </conditionalFormatting>
  <conditionalFormatting sqref="H7:H11">
    <cfRule type="cellIs" dxfId="0" priority="1" stopIfTrue="1" operator="between">
      <formula>$D7</formula>
      <formula>$F7</formula>
    </cfRule>
  </conditionalFormatting>
  <pageMargins left="0.51181102362204722" right="0.51181102362204722" top="0.39370078740157483" bottom="0.39370078740157483" header="0.31496062992125984" footer="0.31496062992125984"/>
  <pageSetup paperSize="9" scale="9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</vt:lpstr>
      <vt:lpstr>CFF</vt:lpstr>
      <vt:lpstr>BDI</vt:lpstr>
      <vt:lpstr>BDI!Area_de_impressao</vt:lpstr>
      <vt:lpstr>Orçamento!Area_de_impressao</vt:lpstr>
      <vt:lpstr>Orçamento!Titulos_de_impressao</vt:lpstr>
    </vt:vector>
  </TitlesOfParts>
  <Company>PMM - TORRINHA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ADRIANO</dc:creator>
  <cp:lastModifiedBy>Engenharia</cp:lastModifiedBy>
  <cp:lastPrinted>2026-04-15T13:35:53Z</cp:lastPrinted>
  <dcterms:created xsi:type="dcterms:W3CDTF">2011-05-11T11:57:53Z</dcterms:created>
  <dcterms:modified xsi:type="dcterms:W3CDTF">2026-04-15T13:36:00Z</dcterms:modified>
</cp:coreProperties>
</file>