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 Torrinha\Desktop\CATARINA\"/>
    </mc:Choice>
  </mc:AlternateContent>
  <xr:revisionPtr revIDLastSave="0" documentId="13_ncr:1_{1F4A3260-AFE5-4823-AF44-024306361442}" xr6:coauthVersionLast="45" xr6:coauthVersionMax="45" xr10:uidLastSave="{00000000-0000-0000-0000-000000000000}"/>
  <bookViews>
    <workbookView xWindow="22932" yWindow="-108" windowWidth="20376" windowHeight="12096" tabRatio="753" activeTab="1" xr2:uid="{00000000-000D-0000-FFFF-FFFF00000000}"/>
  </bookViews>
  <sheets>
    <sheet name="Orçamento" sheetId="4" r:id="rId1"/>
    <sheet name="CFF" sheetId="17" r:id="rId2"/>
    <sheet name="BDI" sheetId="20" r:id="rId3"/>
  </sheets>
  <externalReferences>
    <externalReference r:id="rId4"/>
  </externalReferences>
  <definedNames>
    <definedName name="__shared_1_0_0" localSheetId="2">#REF!</definedName>
    <definedName name="__shared_1_0_0">#REF!</definedName>
    <definedName name="__shared_1_0_1">NA()</definedName>
    <definedName name="__shared_1_0_10">NA()</definedName>
    <definedName name="__shared_1_0_100">NA()</definedName>
    <definedName name="__shared_1_0_101">NA()</definedName>
    <definedName name="__shared_1_0_102">NA()</definedName>
    <definedName name="__shared_1_0_103">NA()</definedName>
    <definedName name="__shared_1_0_104">NA()</definedName>
    <definedName name="__shared_1_0_105">NA()</definedName>
    <definedName name="__shared_1_0_106">NA()</definedName>
    <definedName name="__shared_1_0_107">NA()</definedName>
    <definedName name="__shared_1_0_108">NA()</definedName>
    <definedName name="__shared_1_0_109">NA()</definedName>
    <definedName name="__shared_1_0_11" localSheetId="2">#REF!</definedName>
    <definedName name="__shared_1_0_11">#REF!</definedName>
    <definedName name="__shared_1_0_110">NA()</definedName>
    <definedName name="__shared_1_0_111">NA()</definedName>
    <definedName name="__shared_1_0_112">NA()</definedName>
    <definedName name="__shared_1_0_113">NA()</definedName>
    <definedName name="__shared_1_0_114">NA()</definedName>
    <definedName name="__shared_1_0_115">NA()</definedName>
    <definedName name="__shared_1_0_116">NA()</definedName>
    <definedName name="__shared_1_0_117">NA()</definedName>
    <definedName name="__shared_1_0_118">NA()</definedName>
    <definedName name="__shared_1_0_119">NA()</definedName>
    <definedName name="__shared_1_0_12">NA()</definedName>
    <definedName name="__shared_1_0_120">NA()</definedName>
    <definedName name="__shared_1_0_121">NA()</definedName>
    <definedName name="__shared_1_0_122" localSheetId="2">#REF!</definedName>
    <definedName name="__shared_1_0_122">#REF!</definedName>
    <definedName name="__shared_1_0_123">NA()</definedName>
    <definedName name="__shared_1_0_124">NA()</definedName>
    <definedName name="__shared_1_0_125">NA()</definedName>
    <definedName name="__shared_1_0_126">NA()</definedName>
    <definedName name="__shared_1_0_127">NA()</definedName>
    <definedName name="__shared_1_0_128">NA()</definedName>
    <definedName name="__shared_1_0_129">NA()</definedName>
    <definedName name="__shared_1_0_13">NA()</definedName>
    <definedName name="__shared_1_0_130">NA()</definedName>
    <definedName name="__shared_1_0_131">NA()</definedName>
    <definedName name="__shared_1_0_132">NA()</definedName>
    <definedName name="__shared_1_0_133">NA()</definedName>
    <definedName name="__shared_1_0_134">NA()</definedName>
    <definedName name="__shared_1_0_135">NA()</definedName>
    <definedName name="__shared_1_0_136">NA()</definedName>
    <definedName name="__shared_1_0_137">NA()</definedName>
    <definedName name="__shared_1_0_138">NA()</definedName>
    <definedName name="__shared_1_0_139" localSheetId="2">#REF!</definedName>
    <definedName name="__shared_1_0_139">#REF!</definedName>
    <definedName name="__shared_1_0_14">NA()</definedName>
    <definedName name="__shared_1_0_140">NA()</definedName>
    <definedName name="__shared_1_0_141">NA()</definedName>
    <definedName name="__shared_1_0_142">NA()</definedName>
    <definedName name="__shared_1_0_143">NA()</definedName>
    <definedName name="__shared_1_0_144">NA()</definedName>
    <definedName name="__shared_1_0_145">NA()</definedName>
    <definedName name="__shared_1_0_146">NA()</definedName>
    <definedName name="__shared_1_0_147">NA()</definedName>
    <definedName name="__shared_1_0_148">NA()</definedName>
    <definedName name="__shared_1_0_149">NA()</definedName>
    <definedName name="__shared_1_0_15">NA()</definedName>
    <definedName name="__shared_1_0_150">NA()</definedName>
    <definedName name="__shared_1_0_151" localSheetId="2">#REF!</definedName>
    <definedName name="__shared_1_0_151">#REF!</definedName>
    <definedName name="__shared_1_0_152">NA()</definedName>
    <definedName name="__shared_1_0_153">NA()</definedName>
    <definedName name="__shared_1_0_154">NA()</definedName>
    <definedName name="__shared_1_0_155">NA()</definedName>
    <definedName name="__shared_1_0_156">NA()</definedName>
    <definedName name="__shared_1_0_157">NA()</definedName>
    <definedName name="__shared_1_0_158">NA()</definedName>
    <definedName name="__shared_1_0_159">NA()</definedName>
    <definedName name="__shared_1_0_16">NA()</definedName>
    <definedName name="__shared_1_0_160">NA()</definedName>
    <definedName name="__shared_1_0_161">NA()</definedName>
    <definedName name="__shared_1_0_162">NA()</definedName>
    <definedName name="__shared_1_0_163" localSheetId="2">#REF!</definedName>
    <definedName name="__shared_1_0_163">#REF!</definedName>
    <definedName name="__shared_1_0_164">NA()</definedName>
    <definedName name="__shared_1_0_165">NA()</definedName>
    <definedName name="__shared_1_0_166">NA()</definedName>
    <definedName name="__shared_1_0_167">NA()</definedName>
    <definedName name="__shared_1_0_168">NA()</definedName>
    <definedName name="__shared_1_0_169">NA()</definedName>
    <definedName name="__shared_1_0_17">NA()</definedName>
    <definedName name="__shared_1_0_170">NA()</definedName>
    <definedName name="__shared_1_0_171">NA()</definedName>
    <definedName name="__shared_1_0_172">NA()</definedName>
    <definedName name="__shared_1_0_173">NA()</definedName>
    <definedName name="__shared_1_0_174">NA()</definedName>
    <definedName name="__shared_1_0_175">NA()</definedName>
    <definedName name="__shared_1_0_176" localSheetId="2">#REF!</definedName>
    <definedName name="__shared_1_0_176">#REF!</definedName>
    <definedName name="__shared_1_0_177">NA()</definedName>
    <definedName name="__shared_1_0_178">NA()</definedName>
    <definedName name="__shared_1_0_179">NA()</definedName>
    <definedName name="__shared_1_0_18">NA()</definedName>
    <definedName name="__shared_1_0_180">NA()</definedName>
    <definedName name="__shared_1_0_181">NA()</definedName>
    <definedName name="__shared_1_0_182">NA()</definedName>
    <definedName name="__shared_1_0_183">NA()</definedName>
    <definedName name="__shared_1_0_184">NA()</definedName>
    <definedName name="__shared_1_0_185">NA()</definedName>
    <definedName name="__shared_1_0_186">NA()</definedName>
    <definedName name="__shared_1_0_187" localSheetId="2">#REF!</definedName>
    <definedName name="__shared_1_0_187">#REF!</definedName>
    <definedName name="__shared_1_0_188">NA()</definedName>
    <definedName name="__shared_1_0_189">NA()</definedName>
    <definedName name="__shared_1_0_19">NA()</definedName>
    <definedName name="__shared_1_0_190">NA()</definedName>
    <definedName name="__shared_1_0_191">NA()</definedName>
    <definedName name="__shared_1_0_192">NA()</definedName>
    <definedName name="__shared_1_0_193">NA()</definedName>
    <definedName name="__shared_1_0_194">NA()</definedName>
    <definedName name="__shared_1_0_195">NA()</definedName>
    <definedName name="__shared_1_0_196">NA()</definedName>
    <definedName name="__shared_1_0_197">NA()</definedName>
    <definedName name="__shared_1_0_198" localSheetId="2">#REF!</definedName>
    <definedName name="__shared_1_0_198">#REF!</definedName>
    <definedName name="__shared_1_0_199">NA()</definedName>
    <definedName name="__shared_1_0_2">NA()</definedName>
    <definedName name="__shared_1_0_20">NA()</definedName>
    <definedName name="__shared_1_0_200">NA()</definedName>
    <definedName name="__shared_1_0_201">NA()</definedName>
    <definedName name="__shared_1_0_202">NA()</definedName>
    <definedName name="__shared_1_0_203">NA()</definedName>
    <definedName name="__shared_1_0_204">NA()</definedName>
    <definedName name="__shared_1_0_205">NA()</definedName>
    <definedName name="__shared_1_0_206">NA()</definedName>
    <definedName name="__shared_1_0_207">NA()</definedName>
    <definedName name="__shared_1_0_208">NA()</definedName>
    <definedName name="__shared_1_0_209" localSheetId="2">#REF!</definedName>
    <definedName name="__shared_1_0_209">#REF!</definedName>
    <definedName name="__shared_1_0_21">NA()</definedName>
    <definedName name="__shared_1_0_210">NA()</definedName>
    <definedName name="__shared_1_0_211">NA()</definedName>
    <definedName name="__shared_1_0_212">NA()</definedName>
    <definedName name="__shared_1_0_213">NA()</definedName>
    <definedName name="__shared_1_0_214">NA()</definedName>
    <definedName name="__shared_1_0_215">NA()</definedName>
    <definedName name="__shared_1_0_216">NA()</definedName>
    <definedName name="__shared_1_0_217">NA()</definedName>
    <definedName name="__shared_1_0_218">NA()</definedName>
    <definedName name="__shared_1_0_219">NA()</definedName>
    <definedName name="__shared_1_0_22" localSheetId="2">#REF!</definedName>
    <definedName name="__shared_1_0_22">#REF!</definedName>
    <definedName name="__shared_1_0_220" localSheetId="2">#REF!</definedName>
    <definedName name="__shared_1_0_220">#REF!</definedName>
    <definedName name="__shared_1_0_221">NA()</definedName>
    <definedName name="__shared_1_0_222">NA()</definedName>
    <definedName name="__shared_1_0_223">NA()</definedName>
    <definedName name="__shared_1_0_224">NA()</definedName>
    <definedName name="__shared_1_0_225">NA()</definedName>
    <definedName name="__shared_1_0_226">NA()</definedName>
    <definedName name="__shared_1_0_227">NA()</definedName>
    <definedName name="__shared_1_0_228">NA()</definedName>
    <definedName name="__shared_1_0_229">NA()</definedName>
    <definedName name="__shared_1_0_23">NA()</definedName>
    <definedName name="__shared_1_0_230">NA()</definedName>
    <definedName name="__shared_1_0_231">NA()</definedName>
    <definedName name="__shared_1_0_232" localSheetId="2">#REF!</definedName>
    <definedName name="__shared_1_0_232">#REF!</definedName>
    <definedName name="__shared_1_0_233">NA()</definedName>
    <definedName name="__shared_1_0_234">NA()</definedName>
    <definedName name="__shared_1_0_235">NA()</definedName>
    <definedName name="__shared_1_0_236">NA()</definedName>
    <definedName name="__shared_1_0_237">NA()</definedName>
    <definedName name="__shared_1_0_238">NA()</definedName>
    <definedName name="__shared_1_0_239">NA()</definedName>
    <definedName name="__shared_1_0_24">NA()</definedName>
    <definedName name="__shared_1_0_240">NA()</definedName>
    <definedName name="__shared_1_0_241">NA()</definedName>
    <definedName name="__shared_1_0_242">NA()</definedName>
    <definedName name="__shared_1_0_243" localSheetId="2">#REF!</definedName>
    <definedName name="__shared_1_0_243">#REF!</definedName>
    <definedName name="__shared_1_0_244">NA()</definedName>
    <definedName name="__shared_1_0_245">NA()</definedName>
    <definedName name="__shared_1_0_246">NA()</definedName>
    <definedName name="__shared_1_0_247">NA()</definedName>
    <definedName name="__shared_1_0_248">NA()</definedName>
    <definedName name="__shared_1_0_249">NA()</definedName>
    <definedName name="__shared_1_0_25">NA()</definedName>
    <definedName name="__shared_1_0_250">NA()</definedName>
    <definedName name="__shared_1_0_251">NA()</definedName>
    <definedName name="__shared_1_0_252">NA()</definedName>
    <definedName name="__shared_1_0_253">NA()</definedName>
    <definedName name="__shared_1_0_254" localSheetId="2">#REF!</definedName>
    <definedName name="__shared_1_0_254">#REF!</definedName>
    <definedName name="__shared_1_0_255">NA()</definedName>
    <definedName name="__shared_1_0_256">NA()</definedName>
    <definedName name="__shared_1_0_257">NA()</definedName>
    <definedName name="__shared_1_0_258">NA()</definedName>
    <definedName name="__shared_1_0_259">NA()</definedName>
    <definedName name="__shared_1_0_26">NA()</definedName>
    <definedName name="__shared_1_0_260">NA()</definedName>
    <definedName name="__shared_1_0_261">NA()</definedName>
    <definedName name="__shared_1_0_262">NA()</definedName>
    <definedName name="__shared_1_0_263">NA()</definedName>
    <definedName name="__shared_1_0_264">NA()</definedName>
    <definedName name="__shared_1_0_265" localSheetId="2">#REF!</definedName>
    <definedName name="__shared_1_0_265">#REF!</definedName>
    <definedName name="__shared_1_0_266">NA()</definedName>
    <definedName name="__shared_1_0_267">NA()</definedName>
    <definedName name="__shared_1_0_268">NA()</definedName>
    <definedName name="__shared_1_0_269">NA()</definedName>
    <definedName name="__shared_1_0_27">NA()</definedName>
    <definedName name="__shared_1_0_270">NA()</definedName>
    <definedName name="__shared_1_0_271">NA()</definedName>
    <definedName name="__shared_1_0_272">NA()</definedName>
    <definedName name="__shared_1_0_273">NA()</definedName>
    <definedName name="__shared_1_0_274">NA()</definedName>
    <definedName name="__shared_1_0_275">NA()</definedName>
    <definedName name="__shared_1_0_276" localSheetId="2">#REF!</definedName>
    <definedName name="__shared_1_0_276">#REF!</definedName>
    <definedName name="__shared_1_0_277">NA()</definedName>
    <definedName name="__shared_1_0_278">NA()</definedName>
    <definedName name="__shared_1_0_279">NA()</definedName>
    <definedName name="__shared_1_0_28">NA()</definedName>
    <definedName name="__shared_1_0_280">NA()</definedName>
    <definedName name="__shared_1_0_281">NA()</definedName>
    <definedName name="__shared_1_0_282">NA()</definedName>
    <definedName name="__shared_1_0_283">NA()</definedName>
    <definedName name="__shared_1_0_284">NA()</definedName>
    <definedName name="__shared_1_0_285">NA()</definedName>
    <definedName name="__shared_1_0_286">NA()</definedName>
    <definedName name="__shared_1_0_287" localSheetId="2">#REF!</definedName>
    <definedName name="__shared_1_0_287">#REF!</definedName>
    <definedName name="__shared_1_0_288">NA()</definedName>
    <definedName name="__shared_1_0_289">NA()</definedName>
    <definedName name="__shared_1_0_29">NA()</definedName>
    <definedName name="__shared_1_0_290">NA()</definedName>
    <definedName name="__shared_1_0_291">NA()</definedName>
    <definedName name="__shared_1_0_292">NA()</definedName>
    <definedName name="__shared_1_0_293">NA()</definedName>
    <definedName name="__shared_1_0_294">NA()</definedName>
    <definedName name="__shared_1_0_295">NA()</definedName>
    <definedName name="__shared_1_0_296">NA()</definedName>
    <definedName name="__shared_1_0_297">NA()</definedName>
    <definedName name="__shared_1_0_298" localSheetId="2">#REF!</definedName>
    <definedName name="__shared_1_0_298">#REF!</definedName>
    <definedName name="__shared_1_0_299">NA()</definedName>
    <definedName name="__shared_1_0_3">NA()</definedName>
    <definedName name="__shared_1_0_30">NA()</definedName>
    <definedName name="__shared_1_0_300">NA()</definedName>
    <definedName name="__shared_1_0_301">NA()</definedName>
    <definedName name="__shared_1_0_302">NA()</definedName>
    <definedName name="__shared_1_0_303">NA()</definedName>
    <definedName name="__shared_1_0_304">NA()</definedName>
    <definedName name="__shared_1_0_305">NA()</definedName>
    <definedName name="__shared_1_0_306">NA()</definedName>
    <definedName name="__shared_1_0_307">NA()</definedName>
    <definedName name="__shared_1_0_308">NA()</definedName>
    <definedName name="__shared_1_0_309" localSheetId="2">#REF!</definedName>
    <definedName name="__shared_1_0_309">#REF!</definedName>
    <definedName name="__shared_1_0_31">NA()</definedName>
    <definedName name="__shared_1_0_310">NA()</definedName>
    <definedName name="__shared_1_0_311">NA()</definedName>
    <definedName name="__shared_1_0_312">NA()</definedName>
    <definedName name="__shared_1_0_313">NA()</definedName>
    <definedName name="__shared_1_0_314">NA()</definedName>
    <definedName name="__shared_1_0_315">NA()</definedName>
    <definedName name="__shared_1_0_316">NA()</definedName>
    <definedName name="__shared_1_0_317">NA()</definedName>
    <definedName name="__shared_1_0_318">NA()</definedName>
    <definedName name="__shared_1_0_319">NA()</definedName>
    <definedName name="__shared_1_0_32">NA()</definedName>
    <definedName name="__shared_1_0_320" localSheetId="2">#REF!</definedName>
    <definedName name="__shared_1_0_320">#REF!</definedName>
    <definedName name="__shared_1_0_321">NA()</definedName>
    <definedName name="__shared_1_0_322">NA()</definedName>
    <definedName name="__shared_1_0_323">NA()</definedName>
    <definedName name="__shared_1_0_324">NA()</definedName>
    <definedName name="__shared_1_0_325">NA()</definedName>
    <definedName name="__shared_1_0_326">NA()</definedName>
    <definedName name="__shared_1_0_327">NA()</definedName>
    <definedName name="__shared_1_0_328">NA()</definedName>
    <definedName name="__shared_1_0_329">NA()</definedName>
    <definedName name="__shared_1_0_33" localSheetId="2">#REF!</definedName>
    <definedName name="__shared_1_0_33">#REF!</definedName>
    <definedName name="__shared_1_0_330">NA()</definedName>
    <definedName name="__shared_1_0_331" localSheetId="2">#REF!</definedName>
    <definedName name="__shared_1_0_331">#REF!</definedName>
    <definedName name="__shared_1_0_332">NA()</definedName>
    <definedName name="__shared_1_0_333">NA()</definedName>
    <definedName name="__shared_1_0_334">NA()</definedName>
    <definedName name="__shared_1_0_335">NA()</definedName>
    <definedName name="__shared_1_0_336">NA()</definedName>
    <definedName name="__shared_1_0_337">NA()</definedName>
    <definedName name="__shared_1_0_338">NA()</definedName>
    <definedName name="__shared_1_0_339">NA()</definedName>
    <definedName name="__shared_1_0_34">NA()</definedName>
    <definedName name="__shared_1_0_340">NA()</definedName>
    <definedName name="__shared_1_0_341">NA()</definedName>
    <definedName name="__shared_1_0_342" localSheetId="2">#REF!</definedName>
    <definedName name="__shared_1_0_342">#REF!</definedName>
    <definedName name="__shared_1_0_343">NA()</definedName>
    <definedName name="__shared_1_0_344">NA()</definedName>
    <definedName name="__shared_1_0_345">NA()</definedName>
    <definedName name="__shared_1_0_346">NA()</definedName>
    <definedName name="__shared_1_0_347">NA()</definedName>
    <definedName name="__shared_1_0_348">NA()</definedName>
    <definedName name="__shared_1_0_349">NA()</definedName>
    <definedName name="__shared_1_0_35">NA()</definedName>
    <definedName name="__shared_1_0_350">NA()</definedName>
    <definedName name="__shared_1_0_351">NA()</definedName>
    <definedName name="__shared_1_0_352">NA()</definedName>
    <definedName name="__shared_1_0_353" localSheetId="2">#REF!</definedName>
    <definedName name="__shared_1_0_353">#REF!</definedName>
    <definedName name="__shared_1_0_354">NA()</definedName>
    <definedName name="__shared_1_0_355">NA()</definedName>
    <definedName name="__shared_1_0_356">NA()</definedName>
    <definedName name="__shared_1_0_357">NA()</definedName>
    <definedName name="__shared_1_0_358">NA()</definedName>
    <definedName name="__shared_1_0_359">NA()</definedName>
    <definedName name="__shared_1_0_36">NA()</definedName>
    <definedName name="__shared_1_0_360">NA()</definedName>
    <definedName name="__shared_1_0_361">NA()</definedName>
    <definedName name="__shared_1_0_362">NA()</definedName>
    <definedName name="__shared_1_0_363">NA()</definedName>
    <definedName name="__shared_1_0_364" localSheetId="2">#REF!</definedName>
    <definedName name="__shared_1_0_364">#REF!</definedName>
    <definedName name="__shared_1_0_365">NA()</definedName>
    <definedName name="__shared_1_0_366">NA()</definedName>
    <definedName name="__shared_1_0_367">NA()</definedName>
    <definedName name="__shared_1_0_368">NA()</definedName>
    <definedName name="__shared_1_0_369">NA()</definedName>
    <definedName name="__shared_1_0_37">NA()</definedName>
    <definedName name="__shared_1_0_370">NA()</definedName>
    <definedName name="__shared_1_0_371">NA()</definedName>
    <definedName name="__shared_1_0_372">NA()</definedName>
    <definedName name="__shared_1_0_373">NA()</definedName>
    <definedName name="__shared_1_0_374">NA()</definedName>
    <definedName name="__shared_1_0_375" localSheetId="2">#REF!</definedName>
    <definedName name="__shared_1_0_375">#REF!</definedName>
    <definedName name="__shared_1_0_376">NA()</definedName>
    <definedName name="__shared_1_0_377">NA()</definedName>
    <definedName name="__shared_1_0_378">NA()</definedName>
    <definedName name="__shared_1_0_379">NA()</definedName>
    <definedName name="__shared_1_0_38">NA()</definedName>
    <definedName name="__shared_1_0_380">NA()</definedName>
    <definedName name="__shared_1_0_381">NA()</definedName>
    <definedName name="__shared_1_0_382">NA()</definedName>
    <definedName name="__shared_1_0_383">NA()</definedName>
    <definedName name="__shared_1_0_384">NA()</definedName>
    <definedName name="__shared_1_0_385">NA()</definedName>
    <definedName name="__shared_1_0_386" localSheetId="2">#REF!</definedName>
    <definedName name="__shared_1_0_386">#REF!</definedName>
    <definedName name="__shared_1_0_387">NA()</definedName>
    <definedName name="__shared_1_0_388">NA()</definedName>
    <definedName name="__shared_1_0_389">NA()</definedName>
    <definedName name="__shared_1_0_39">NA()</definedName>
    <definedName name="__shared_1_0_390">NA()</definedName>
    <definedName name="__shared_1_0_391">NA()</definedName>
    <definedName name="__shared_1_0_392">NA()</definedName>
    <definedName name="__shared_1_0_393">NA()</definedName>
    <definedName name="__shared_1_0_394">NA()</definedName>
    <definedName name="__shared_1_0_395">NA()</definedName>
    <definedName name="__shared_1_0_396">NA()</definedName>
    <definedName name="__shared_1_0_397" localSheetId="2">#REF!</definedName>
    <definedName name="__shared_1_0_397">#REF!</definedName>
    <definedName name="__shared_1_0_398">NA()</definedName>
    <definedName name="__shared_1_0_399">NA()</definedName>
    <definedName name="__shared_1_0_4">NA()</definedName>
    <definedName name="__shared_1_0_40">NA()</definedName>
    <definedName name="__shared_1_0_400">NA()</definedName>
    <definedName name="__shared_1_0_401">NA()</definedName>
    <definedName name="__shared_1_0_402">NA()</definedName>
    <definedName name="__shared_1_0_403">NA()</definedName>
    <definedName name="__shared_1_0_404">NA()</definedName>
    <definedName name="__shared_1_0_405">NA()</definedName>
    <definedName name="__shared_1_0_406">NA()</definedName>
    <definedName name="__shared_1_0_407">NA()</definedName>
    <definedName name="__shared_1_0_408" localSheetId="2">#REF!</definedName>
    <definedName name="__shared_1_0_408">#REF!</definedName>
    <definedName name="__shared_1_0_409">NA()</definedName>
    <definedName name="__shared_1_0_41">NA()</definedName>
    <definedName name="__shared_1_0_410">NA()</definedName>
    <definedName name="__shared_1_0_411">NA()</definedName>
    <definedName name="__shared_1_0_412">NA()</definedName>
    <definedName name="__shared_1_0_413">NA()</definedName>
    <definedName name="__shared_1_0_414">NA()</definedName>
    <definedName name="__shared_1_0_415">NA()</definedName>
    <definedName name="__shared_1_0_416">NA()</definedName>
    <definedName name="__shared_1_0_417">NA()</definedName>
    <definedName name="__shared_1_0_418">NA()</definedName>
    <definedName name="__shared_1_0_419" localSheetId="2">#REF!</definedName>
    <definedName name="__shared_1_0_419">#REF!</definedName>
    <definedName name="__shared_1_0_42">NA()</definedName>
    <definedName name="__shared_1_0_420">NA()</definedName>
    <definedName name="__shared_1_0_421">NA()</definedName>
    <definedName name="__shared_1_0_422">NA()</definedName>
    <definedName name="__shared_1_0_423">NA()</definedName>
    <definedName name="__shared_1_0_424">NA()</definedName>
    <definedName name="__shared_1_0_425">NA()</definedName>
    <definedName name="__shared_1_0_426">NA()</definedName>
    <definedName name="__shared_1_0_427">NA()</definedName>
    <definedName name="__shared_1_0_428">NA()</definedName>
    <definedName name="__shared_1_0_429">NA()</definedName>
    <definedName name="__shared_1_0_43">NA()</definedName>
    <definedName name="__shared_1_0_430" localSheetId="2">#REF!</definedName>
    <definedName name="__shared_1_0_430">#REF!</definedName>
    <definedName name="__shared_1_0_431">NA()</definedName>
    <definedName name="__shared_1_0_432">NA()</definedName>
    <definedName name="__shared_1_0_433">NA()</definedName>
    <definedName name="__shared_1_0_434">NA()</definedName>
    <definedName name="__shared_1_0_435">NA()</definedName>
    <definedName name="__shared_1_0_436">NA()</definedName>
    <definedName name="__shared_1_0_437">NA()</definedName>
    <definedName name="__shared_1_0_438">NA()</definedName>
    <definedName name="__shared_1_0_439">NA()</definedName>
    <definedName name="__shared_1_0_44" localSheetId="2">#REF!</definedName>
    <definedName name="__shared_1_0_44">#REF!</definedName>
    <definedName name="__shared_1_0_440">NA()</definedName>
    <definedName name="__shared_1_0_441" localSheetId="2">#REF!</definedName>
    <definedName name="__shared_1_0_441">#REF!</definedName>
    <definedName name="__shared_1_0_442">NA()</definedName>
    <definedName name="__shared_1_0_443">NA()</definedName>
    <definedName name="__shared_1_0_444">NA()</definedName>
    <definedName name="__shared_1_0_445">NA()</definedName>
    <definedName name="__shared_1_0_446">NA()</definedName>
    <definedName name="__shared_1_0_447">NA()</definedName>
    <definedName name="__shared_1_0_448">NA()</definedName>
    <definedName name="__shared_1_0_449">NA()</definedName>
    <definedName name="__shared_1_0_45">NA()</definedName>
    <definedName name="__shared_1_0_450">NA()</definedName>
    <definedName name="__shared_1_0_451">NA()</definedName>
    <definedName name="__shared_1_0_452">NA()</definedName>
    <definedName name="__shared_1_0_453">NA()</definedName>
    <definedName name="__shared_1_0_454" localSheetId="2">#REF!</definedName>
    <definedName name="__shared_1_0_454">#REF!</definedName>
    <definedName name="__shared_1_0_455">NA()</definedName>
    <definedName name="__shared_1_0_456">NA()</definedName>
    <definedName name="__shared_1_0_457">NA()</definedName>
    <definedName name="__shared_1_0_458">NA()</definedName>
    <definedName name="__shared_1_0_459">NA()</definedName>
    <definedName name="__shared_1_0_46">NA()</definedName>
    <definedName name="__shared_1_0_460">NA()</definedName>
    <definedName name="__shared_1_0_461">NA()</definedName>
    <definedName name="__shared_1_0_462">NA()</definedName>
    <definedName name="__shared_1_0_463">NA()</definedName>
    <definedName name="__shared_1_0_464">NA()</definedName>
    <definedName name="__shared_1_0_465" localSheetId="2">#REF!</definedName>
    <definedName name="__shared_1_0_465">#REF!</definedName>
    <definedName name="__shared_1_0_466">NA()</definedName>
    <definedName name="__shared_1_0_467">NA()</definedName>
    <definedName name="__shared_1_0_468">NA()</definedName>
    <definedName name="__shared_1_0_469">NA()</definedName>
    <definedName name="__shared_1_0_47">NA()</definedName>
    <definedName name="__shared_1_0_470">NA()</definedName>
    <definedName name="__shared_1_0_471">NA()</definedName>
    <definedName name="__shared_1_0_472">NA()</definedName>
    <definedName name="__shared_1_0_473">NA()</definedName>
    <definedName name="__shared_1_0_474">NA()</definedName>
    <definedName name="__shared_1_0_475">NA()</definedName>
    <definedName name="__shared_1_0_476">NA()</definedName>
    <definedName name="__shared_1_0_477" localSheetId="2">#REF!</definedName>
    <definedName name="__shared_1_0_477">#REF!</definedName>
    <definedName name="__shared_1_0_478">NA()</definedName>
    <definedName name="__shared_1_0_479">NA()</definedName>
    <definedName name="__shared_1_0_48">NA()</definedName>
    <definedName name="__shared_1_0_480">NA()</definedName>
    <definedName name="__shared_1_0_481">NA()</definedName>
    <definedName name="__shared_1_0_482">NA()</definedName>
    <definedName name="__shared_1_0_483">NA()</definedName>
    <definedName name="__shared_1_0_484">NA()</definedName>
    <definedName name="__shared_1_0_485">NA()</definedName>
    <definedName name="__shared_1_0_486">NA()</definedName>
    <definedName name="__shared_1_0_487">NA()</definedName>
    <definedName name="__shared_1_0_488" localSheetId="2">#REF!</definedName>
    <definedName name="__shared_1_0_488">#REF!</definedName>
    <definedName name="__shared_1_0_489">NA()</definedName>
    <definedName name="__shared_1_0_49">NA()</definedName>
    <definedName name="__shared_1_0_490">NA()</definedName>
    <definedName name="__shared_1_0_491">NA()</definedName>
    <definedName name="__shared_1_0_492">NA()</definedName>
    <definedName name="__shared_1_0_493">NA()</definedName>
    <definedName name="__shared_1_0_494">NA()</definedName>
    <definedName name="__shared_1_0_495">NA()</definedName>
    <definedName name="__shared_1_0_496">NA()</definedName>
    <definedName name="__shared_1_0_497">NA()</definedName>
    <definedName name="__shared_1_0_498">NA()</definedName>
    <definedName name="__shared_1_0_5">NA()</definedName>
    <definedName name="__shared_1_0_50">NA()</definedName>
    <definedName name="__shared_1_0_51">NA()</definedName>
    <definedName name="__shared_1_0_52">NA()</definedName>
    <definedName name="__shared_1_0_53">NA()</definedName>
    <definedName name="__shared_1_0_54">NA()</definedName>
    <definedName name="__shared_1_0_55" localSheetId="2">#REF!</definedName>
    <definedName name="__shared_1_0_55">#REF!</definedName>
    <definedName name="__shared_1_0_56">NA()</definedName>
    <definedName name="__shared_1_0_57">NA()</definedName>
    <definedName name="__shared_1_0_58">NA()</definedName>
    <definedName name="__shared_1_0_59">NA()</definedName>
    <definedName name="__shared_1_0_6">NA()</definedName>
    <definedName name="__shared_1_0_60">NA()</definedName>
    <definedName name="__shared_1_0_61">NA()</definedName>
    <definedName name="__shared_1_0_62">NA()</definedName>
    <definedName name="__shared_1_0_63">NA()</definedName>
    <definedName name="__shared_1_0_64">NA()</definedName>
    <definedName name="__shared_1_0_65">NA()</definedName>
    <definedName name="__shared_1_0_66" localSheetId="2">#REF!</definedName>
    <definedName name="__shared_1_0_66">#REF!</definedName>
    <definedName name="__shared_1_0_67">NA()</definedName>
    <definedName name="__shared_1_0_68">NA()</definedName>
    <definedName name="__shared_1_0_69">NA()</definedName>
    <definedName name="__shared_1_0_7">NA()</definedName>
    <definedName name="__shared_1_0_70">NA()</definedName>
    <definedName name="__shared_1_0_71">NA()</definedName>
    <definedName name="__shared_1_0_72">NA()</definedName>
    <definedName name="__shared_1_0_73">NA()</definedName>
    <definedName name="__shared_1_0_74">NA()</definedName>
    <definedName name="__shared_1_0_75">NA()</definedName>
    <definedName name="__shared_1_0_76">NA()</definedName>
    <definedName name="__shared_1_0_77">NA()</definedName>
    <definedName name="__shared_1_0_78" localSheetId="2">#REF!</definedName>
    <definedName name="__shared_1_0_78">#REF!</definedName>
    <definedName name="__shared_1_0_79">NA()</definedName>
    <definedName name="__shared_1_0_8">NA()</definedName>
    <definedName name="__shared_1_0_80">NA()</definedName>
    <definedName name="__shared_1_0_81">NA()</definedName>
    <definedName name="__shared_1_0_82">NA()</definedName>
    <definedName name="__shared_1_0_83">NA()</definedName>
    <definedName name="__shared_1_0_84">NA()</definedName>
    <definedName name="__shared_1_0_85">NA()</definedName>
    <definedName name="__shared_1_0_86">NA()</definedName>
    <definedName name="__shared_1_0_87">NA()</definedName>
    <definedName name="__shared_1_0_88">NA()</definedName>
    <definedName name="__shared_1_0_89">NA()</definedName>
    <definedName name="__shared_1_0_9">NA()</definedName>
    <definedName name="__shared_1_0_90">NA()</definedName>
    <definedName name="__shared_1_0_91">NA()</definedName>
    <definedName name="__shared_1_0_92" localSheetId="2">#REF!</definedName>
    <definedName name="__shared_1_0_92">#REF!</definedName>
    <definedName name="__shared_1_0_93">NA()</definedName>
    <definedName name="__shared_1_0_94">NA()</definedName>
    <definedName name="__shared_1_0_95">NA()</definedName>
    <definedName name="__shared_1_0_96">NA()</definedName>
    <definedName name="__shared_1_0_97">NA()</definedName>
    <definedName name="__shared_1_0_98">NA()</definedName>
    <definedName name="__shared_1_0_99">NA()</definedName>
    <definedName name="__shared_2_0_0">NA()</definedName>
    <definedName name="__shared_2_0_1">NA()</definedName>
    <definedName name="__shared_2_0_2">NA()</definedName>
    <definedName name="__shared_2_0_3">NA()</definedName>
    <definedName name="__shared_2_0_4">NA()</definedName>
    <definedName name="_xlnm._FilterDatabase" localSheetId="0" hidden="1">Orçamento!$B$7:$K$54</definedName>
    <definedName name="_xlnm.Print_Area" localSheetId="2">BDI!$D$1:$H$25</definedName>
    <definedName name="_xlnm.Print_Area" localSheetId="0">Orçamento!$A$1:$K$55</definedName>
    <definedName name="BRHJGOUUCG" hidden="1">#REF!</definedName>
    <definedName name="CNNLIWNNYW" localSheetId="2" hidden="1">#REF!</definedName>
    <definedName name="CNNLIWNNYW" hidden="1">#REF!</definedName>
    <definedName name="Cronograma1">NA()</definedName>
    <definedName name="EGEFBMPJUH" localSheetId="2" hidden="1">#REF!</definedName>
    <definedName name="EGEFBMPJUH" hidden="1">#REF!</definedName>
    <definedName name="Fl_01">NA()</definedName>
    <definedName name="GEMVODUGLB" localSheetId="2" hidden="1">#REF!</definedName>
    <definedName name="GEMVODUGLB" hidden="1">#REF!</definedName>
    <definedName name="HAQSZQJJXH" localSheetId="2" hidden="1">#REF!</definedName>
    <definedName name="HAQSZQJJXH" hidden="1">#REF!</definedName>
    <definedName name="HZCZQRBQEV" localSheetId="2" hidden="1">#REF!</definedName>
    <definedName name="HZCZQRBQEV" hidden="1">#REF!</definedName>
    <definedName name="IELZYZMUSY" localSheetId="2" hidden="1">#REF!</definedName>
    <definedName name="IELZYZMUSY" hidden="1">#REF!</definedName>
    <definedName name="JBEDSDWDSA" localSheetId="2" hidden="1">#REF!</definedName>
    <definedName name="JBEDSDWDSA" hidden="1">#REF!</definedName>
    <definedName name="JQMVVHQZHQ" localSheetId="2" hidden="1">#REF!</definedName>
    <definedName name="JQMVVHQZHQ" hidden="1">#REF!</definedName>
    <definedName name="JTZHIBNCBN" localSheetId="2" hidden="1">#REF!</definedName>
    <definedName name="JTZHIBNCBN" hidden="1">#REF!</definedName>
    <definedName name="JYKKXIZZCN" localSheetId="2" hidden="1">#REF!</definedName>
    <definedName name="JYKKXIZZCN" hidden="1">#REF!</definedName>
    <definedName name="KFGTVTGSZB" localSheetId="2" hidden="1">#REF!</definedName>
    <definedName name="KFGTVTGSZB" hidden="1">#REF!</definedName>
    <definedName name="KLWPNNJBRB" localSheetId="2" hidden="1">#REF!</definedName>
    <definedName name="KLWPNNJBRB" hidden="1">#REF!</definedName>
    <definedName name="MCRWXOVTHS" localSheetId="2" hidden="1">#REF!</definedName>
    <definedName name="MCRWXOVTHS" hidden="1">#REF!</definedName>
    <definedName name="NLXQXITZYY" localSheetId="2" hidden="1">#REF!</definedName>
    <definedName name="NLXQXITZYY" hidden="1">#REF!</definedName>
    <definedName name="ORÇAMENTO.BancoRef" hidden="1">Orçamento!$F$8</definedName>
    <definedName name="PKNTSHYCBD" localSheetId="2" hidden="1">#REF!</definedName>
    <definedName name="PKNTSHYCBD" hidden="1">#REF!</definedName>
    <definedName name="pla">NA()</definedName>
    <definedName name="planilha">NA()</definedName>
    <definedName name="REFERENCIA.Descricao" hidden="1">IF(ISNUMBER(Orçamento!$AE1),OFFSET(INDIRECT(ORÇAMENTO.BancoRef),Orçamento!$AE1-1,3,1),Orçamento!$AE1)</definedName>
    <definedName name="RTDCURKAAC" localSheetId="2" hidden="1">#REF!</definedName>
    <definedName name="RTDCURKAAC" hidden="1">#REF!</definedName>
    <definedName name="SHARED_FORMULA_10_144_10_144_0" localSheetId="2">#REF!</definedName>
    <definedName name="SHARED_FORMULA_10_144_10_144_0">#REF!</definedName>
    <definedName name="SHARED_FORMULA_10_176_10_176_0" localSheetId="2">#REF!</definedName>
    <definedName name="SHARED_FORMULA_10_176_10_176_0">#REF!</definedName>
    <definedName name="SHARED_FORMULA_11_144_11_144_0" localSheetId="2">#REF!*#REF!</definedName>
    <definedName name="SHARED_FORMULA_11_144_11_144_0">#REF!*#REF!</definedName>
    <definedName name="SHARED_FORMULA_11_176_11_176_0" localSheetId="2">#REF!*#REF!</definedName>
    <definedName name="SHARED_FORMULA_11_176_11_176_0">#REF!*#REF!</definedName>
    <definedName name="SHARED_FORMULA_12_144_12_144_0">#REF!*#REF!</definedName>
    <definedName name="SHARED_FORMULA_12_176_12_176_0">#REF!*#REF!</definedName>
    <definedName name="SHARED_FORMULA_13_144_13_144_0">#REF!*#REF!</definedName>
    <definedName name="SHARED_FORMULA_13_176_13_176_0">#REF!*#REF!</definedName>
    <definedName name="SHARED_FORMULA_14_144_14_144_0">#REF!*#REF!</definedName>
    <definedName name="SHARED_FORMULA_14_176_14_176_0">#REF!*#REF!</definedName>
    <definedName name="SHARED_FORMULA_15_144_15_144_0" localSheetId="2">(((#REF!+#REF!+#REF!)*(1+#REF!))*(1+#REF!))</definedName>
    <definedName name="SHARED_FORMULA_15_144_15_144_0">(((#REF!+#REF!+#REF!)*(1+#REF!))*(1+#REF!))</definedName>
    <definedName name="SHARED_FORMULA_15_176_15_176_0">(((#REF!+#REF!+#REF!)*(1+#REF!))*(1+#REF!))</definedName>
    <definedName name="SHARED_FORMULA_16_144_16_144_0">(((#REF!+#REF!+#REF!)*(1+#REF!))*(1+#REF!))</definedName>
    <definedName name="SHARED_FORMULA_16_176_16_176_0">(((#REF!+#REF!+#REF!)*(1+#REF!))*(1+#REF!))</definedName>
    <definedName name="SHARED_FORMULA_17_144_17_144_0">#REF!+#REF!</definedName>
    <definedName name="SHARED_FORMULA_17_176_17_176_0">#REF!+#REF!</definedName>
    <definedName name="SHARED_FORMULA_18_144_18_144_0">#REF!*#REF!</definedName>
    <definedName name="SHARED_FORMULA_18_176_18_176_0">#REF!*#REF!</definedName>
    <definedName name="SHARED_FORMULA_19_145_19_145_0">#REF!*#REF!</definedName>
    <definedName name="SHARED_FORMULA_19_177_19_177_0">#REF!*#REF!</definedName>
    <definedName name="SHARED_FORMULA_20_145_20_145_0">#REF!+#REF!</definedName>
    <definedName name="SHARED_FORMULA_20_177_20_177_0">#REF!+#REF!</definedName>
    <definedName name="SHARED_FORMULA_29_145_29_145_0">UPPER(#REF!)</definedName>
    <definedName name="SHARED_FORMULA_29_177_29_177_0">UPPER(#REF!)</definedName>
    <definedName name="SHARED_FORMULA_6_103_6_103_3">SUM(#REF!)</definedName>
    <definedName name="SHARED_FORMULA_6_124_6_124_3">SUM(#REF!)</definedName>
    <definedName name="SHARED_FORMULA_6_134_6_134_3">SUM(#REF!)</definedName>
    <definedName name="SHARED_FORMULA_6_152_6_152_3">SUM(#REF!)</definedName>
    <definedName name="SHARED_FORMULA_6_162_6_162_3">SUM(#REF!)</definedName>
    <definedName name="SHARED_FORMULA_6_176_6_176_3">SUM(#REF!)</definedName>
    <definedName name="SHARED_FORMULA_6_20_6_20_3">SUM(#REF!)</definedName>
    <definedName name="SHARED_FORMULA_6_44_6_44_3">SUM(#REF!)</definedName>
    <definedName name="SHARED_FORMULA_6_60_6_60_3">SUM(#REF!)</definedName>
    <definedName name="SHARED_FORMULA_6_69_6_69_3">SUM(#REF!)</definedName>
    <definedName name="SHARED_FORMULA_6_80_6_80_3">SUM(#REF!)</definedName>
    <definedName name="SHARED_FORMULA_6_95_6_95_3">SUM(#REF!)</definedName>
    <definedName name="_xlnm.Print_Titles" localSheetId="0">Orçamento!$2:$8</definedName>
    <definedName name="TTBILMJNUT" localSheetId="2" hidden="1">#REF!</definedName>
    <definedName name="TTBILMJNUT" hidden="1">#REF!</definedName>
    <definedName name="UKBALFKBBW" localSheetId="2" hidden="1">#REF!</definedName>
    <definedName name="UKBALFKBBW" hidden="1">#REF!</definedName>
    <definedName name="VTYLRQEYAB" localSheetId="2" hidden="1">#REF!</definedName>
    <definedName name="VTYLRQEYAB" hidden="1">#REF!</definedName>
    <definedName name="ZGYLVHFASF" localSheetId="2" hidden="1">#REF!</definedName>
    <definedName name="ZGYLVHFASF" hidden="1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1" i="4" l="1"/>
  <c r="K41" i="4" s="1"/>
  <c r="I41" i="4"/>
  <c r="J36" i="4"/>
  <c r="K36" i="4" s="1"/>
  <c r="I36" i="4"/>
  <c r="J42" i="4" l="1"/>
  <c r="K42" i="4" s="1"/>
  <c r="K40" i="4" s="1"/>
  <c r="I42" i="4"/>
  <c r="J43" i="4"/>
  <c r="K43" i="4" s="1"/>
  <c r="I43" i="4"/>
  <c r="J30" i="4" l="1"/>
  <c r="K30" i="4" s="1"/>
  <c r="I30" i="4"/>
  <c r="J29" i="4"/>
  <c r="K29" i="4" s="1"/>
  <c r="I29" i="4"/>
  <c r="J28" i="4"/>
  <c r="K28" i="4" s="1"/>
  <c r="K27" i="4" s="1"/>
  <c r="I28" i="4"/>
  <c r="J16" i="4"/>
  <c r="K16" i="4" s="1"/>
  <c r="I16" i="4"/>
  <c r="J21" i="4"/>
  <c r="K21" i="4" s="1"/>
  <c r="I21" i="4"/>
  <c r="J20" i="4"/>
  <c r="K20" i="4" s="1"/>
  <c r="I20" i="4"/>
  <c r="J19" i="4"/>
  <c r="K19" i="4" s="1"/>
  <c r="I19" i="4"/>
  <c r="J18" i="4"/>
  <c r="K18" i="4" s="1"/>
  <c r="I18" i="4"/>
  <c r="J17" i="4"/>
  <c r="K17" i="4" s="1"/>
  <c r="I17" i="4"/>
  <c r="J15" i="4"/>
  <c r="K15" i="4" s="1"/>
  <c r="I15" i="4"/>
  <c r="J22" i="4"/>
  <c r="K22" i="4" s="1"/>
  <c r="I22" i="4"/>
  <c r="J10" i="4" l="1"/>
  <c r="K10" i="4" s="1"/>
  <c r="J39" i="4" l="1"/>
  <c r="K39" i="4" s="1"/>
  <c r="I39" i="4"/>
  <c r="J32" i="4" l="1"/>
  <c r="K32" i="4" s="1"/>
  <c r="J38" i="4" l="1"/>
  <c r="K38" i="4" s="1"/>
  <c r="I38" i="4"/>
  <c r="J37" i="4"/>
  <c r="K37" i="4" s="1"/>
  <c r="I37" i="4"/>
  <c r="J35" i="4"/>
  <c r="K35" i="4" s="1"/>
  <c r="I35" i="4"/>
  <c r="J34" i="4"/>
  <c r="K34" i="4" s="1"/>
  <c r="I34" i="4"/>
  <c r="G13" i="4"/>
  <c r="G14" i="4" s="1"/>
  <c r="K31" i="4" l="1"/>
  <c r="K33" i="4"/>
  <c r="J26" i="4"/>
  <c r="K26" i="4" s="1"/>
  <c r="I26" i="4"/>
  <c r="J25" i="4"/>
  <c r="K25" i="4" s="1"/>
  <c r="I25" i="4"/>
  <c r="J24" i="4"/>
  <c r="K24" i="4" s="1"/>
  <c r="I24" i="4"/>
  <c r="J14" i="4"/>
  <c r="I14" i="4"/>
  <c r="J13" i="4"/>
  <c r="I13" i="4"/>
  <c r="K23" i="4" l="1"/>
  <c r="J12" i="4"/>
  <c r="I12" i="4"/>
  <c r="D3" i="20" l="1"/>
  <c r="D24" i="20"/>
  <c r="H15" i="20"/>
  <c r="D2" i="20"/>
  <c r="D25" i="20" l="1"/>
  <c r="D23" i="20" l="1"/>
  <c r="C22" i="17"/>
  <c r="C24" i="17"/>
  <c r="B2" i="17"/>
  <c r="C7" i="17" l="1"/>
  <c r="J11" i="4" l="1"/>
  <c r="K11" i="4" s="1"/>
  <c r="K9" i="4" s="1"/>
  <c r="K44" i="4" s="1"/>
  <c r="I11" i="4" l="1"/>
</calcChain>
</file>

<file path=xl/sharedStrings.xml><?xml version="1.0" encoding="utf-8"?>
<sst xmlns="http://schemas.openxmlformats.org/spreadsheetml/2006/main" count="208" uniqueCount="141">
  <si>
    <t>CÓDIGO</t>
  </si>
  <si>
    <t>DESCRIÇÃO</t>
  </si>
  <si>
    <t>ITEM</t>
  </si>
  <si>
    <t>FONTE</t>
  </si>
  <si>
    <t>UNID.</t>
  </si>
  <si>
    <t>TOTAL GERAL</t>
  </si>
  <si>
    <t>QUANTIDADE</t>
  </si>
  <si>
    <t xml:space="preserve">VALOR UNITÁRIO </t>
  </si>
  <si>
    <t xml:space="preserve">TOTAL                               </t>
  </si>
  <si>
    <t xml:space="preserve">TOTAL                     </t>
  </si>
  <si>
    <t>SEM BDI                          (R$)</t>
  </si>
  <si>
    <t>PREFEITURA MUNICIPAL DE TORRINHA</t>
  </si>
  <si>
    <t>BDI = 22,47%                (R$)</t>
  </si>
  <si>
    <t>1.1</t>
  </si>
  <si>
    <t>2.1</t>
  </si>
  <si>
    <t>SINAPI</t>
  </si>
  <si>
    <t>CUSTO TOTAL</t>
  </si>
  <si>
    <t xml:space="preserve">CRONOGRAMA FÍSICO-FINANCEIRO </t>
  </si>
  <si>
    <t>TOTAL</t>
  </si>
  <si>
    <t>EXECUÇÃO</t>
  </si>
  <si>
    <t>_____________________________________________</t>
  </si>
  <si>
    <t>ENGENHEIRO CIVIL</t>
  </si>
  <si>
    <t>Item Componente do BDI</t>
  </si>
  <si>
    <r>
      <t>A</t>
    </r>
    <r>
      <rPr>
        <sz val="11"/>
        <rFont val="Arial"/>
        <family val="2"/>
      </rPr>
      <t xml:space="preserve">dministração </t>
    </r>
    <r>
      <rPr>
        <b/>
        <sz val="11"/>
        <rFont val="Arial"/>
        <family val="2"/>
      </rPr>
      <t>C</t>
    </r>
    <r>
      <rPr>
        <sz val="11"/>
        <rFont val="Arial"/>
        <family val="2"/>
      </rPr>
      <t>entral</t>
    </r>
  </si>
  <si>
    <r>
      <t>S</t>
    </r>
    <r>
      <rPr>
        <sz val="11"/>
        <rFont val="Arial"/>
        <family val="2"/>
      </rPr>
      <t xml:space="preserve">eguro e </t>
    </r>
    <r>
      <rPr>
        <b/>
        <sz val="11"/>
        <rFont val="Arial"/>
        <family val="2"/>
      </rPr>
      <t>G</t>
    </r>
    <r>
      <rPr>
        <sz val="11"/>
        <rFont val="Arial"/>
        <family val="2"/>
      </rPr>
      <t>arantia</t>
    </r>
  </si>
  <si>
    <r>
      <t>R</t>
    </r>
    <r>
      <rPr>
        <sz val="11"/>
        <rFont val="Arial"/>
        <family val="2"/>
      </rPr>
      <t>isco</t>
    </r>
  </si>
  <si>
    <r>
      <t>D</t>
    </r>
    <r>
      <rPr>
        <sz val="11"/>
        <rFont val="Arial"/>
        <family val="2"/>
      </rPr>
      <t xml:space="preserve">espesas </t>
    </r>
    <r>
      <rPr>
        <b/>
        <sz val="11"/>
        <rFont val="Arial"/>
        <family val="2"/>
      </rPr>
      <t>F</t>
    </r>
    <r>
      <rPr>
        <sz val="11"/>
        <rFont val="Arial"/>
        <family val="2"/>
      </rPr>
      <t>inanceiras</t>
    </r>
  </si>
  <si>
    <r>
      <t>L</t>
    </r>
    <r>
      <rPr>
        <sz val="11"/>
        <rFont val="Arial"/>
        <family val="2"/>
      </rPr>
      <t>ucro</t>
    </r>
  </si>
  <si>
    <r>
      <t>I1:</t>
    </r>
    <r>
      <rPr>
        <sz val="11"/>
        <rFont val="Arial"/>
        <family val="2"/>
      </rPr>
      <t xml:space="preserve"> PIS e COFINS</t>
    </r>
  </si>
  <si>
    <r>
      <t>I2:</t>
    </r>
    <r>
      <rPr>
        <sz val="11"/>
        <rFont val="Arial"/>
        <family val="2"/>
      </rPr>
      <t xml:space="preserve"> ISSQN (Conforme Legislação Municipal)</t>
    </r>
  </si>
  <si>
    <r>
      <t xml:space="preserve">I3: </t>
    </r>
    <r>
      <rPr>
        <sz val="11"/>
        <rFont val="Arial"/>
        <family val="2"/>
      </rPr>
      <t>Cont.Prev s/Rec.Bruta (Lei 13.161/15 - Com desoneração)</t>
    </r>
  </si>
  <si>
    <t>BDI - SEM Desoneração da folha de pagamento</t>
  </si>
  <si>
    <t>1</t>
  </si>
  <si>
    <t>CDHU</t>
  </si>
  <si>
    <t>07.01.010</t>
  </si>
  <si>
    <t>1.2</t>
  </si>
  <si>
    <t>M³</t>
  </si>
  <si>
    <t>1.3</t>
  </si>
  <si>
    <t>07.12.040</t>
  </si>
  <si>
    <t>1.4</t>
  </si>
  <si>
    <t>Escavação e carga mecanizada em solo de 1ª categoria, em campo aberto</t>
  </si>
  <si>
    <t>Aterro mecanizado por compensação, solo de 1ª categoria em campo aberto, sem compactação do aterro aberto</t>
  </si>
  <si>
    <t>2</t>
  </si>
  <si>
    <t>2.3</t>
  </si>
  <si>
    <t>2.4</t>
  </si>
  <si>
    <t>3</t>
  </si>
  <si>
    <t>FECHAMENTOS</t>
  </si>
  <si>
    <t>3.1</t>
  </si>
  <si>
    <t>3.2</t>
  </si>
  <si>
    <t>3.3</t>
  </si>
  <si>
    <t>4</t>
  </si>
  <si>
    <t>4.1</t>
  </si>
  <si>
    <t>4.2</t>
  </si>
  <si>
    <t>4.3</t>
  </si>
  <si>
    <t>5</t>
  </si>
  <si>
    <t>5.1</t>
  </si>
  <si>
    <t>ELÉTRICA</t>
  </si>
  <si>
    <t>06.01.020</t>
  </si>
  <si>
    <t>Escavação manual em solo de 1ª e 2ª categoria em campo aberto</t>
  </si>
  <si>
    <t>38.13.020</t>
  </si>
  <si>
    <t>Eletroduto corrugado em polietileno de alta densidade, DN= 50 mm, com acessórios</t>
  </si>
  <si>
    <t xml:space="preserve">UN </t>
  </si>
  <si>
    <t>05.10.020</t>
  </si>
  <si>
    <t>Transporte de solo de 1ª e 2ª categoria por caminhão até o 2° km</t>
  </si>
  <si>
    <t>A REALIZAR EM MESES</t>
  </si>
  <si>
    <t>6</t>
  </si>
  <si>
    <t>6.1</t>
  </si>
  <si>
    <t>6.2</t>
  </si>
  <si>
    <t>03.02.040</t>
  </si>
  <si>
    <t>m²</t>
  </si>
  <si>
    <t>m³</t>
  </si>
  <si>
    <t>m</t>
  </si>
  <si>
    <t>MARCO AURELIO FERNANDES VALDO</t>
  </si>
  <si>
    <t>CREA 5071008323</t>
  </si>
  <si>
    <t xml:space="preserve">                    PLANILHA ORÇAMENTÁRIA </t>
  </si>
  <si>
    <t>Demolição manual de alvenaria de elevação ou elemento vazado, incluindo revestimento</t>
  </si>
  <si>
    <t xml:space="preserve">                       OBRA: "REFORMA E ADAPTAÇÃO DA CRECHE CATHARINA PERLATTI PARA IMPLANTAÇÃO DE UBS"</t>
  </si>
  <si>
    <t>04.01.040</t>
  </si>
  <si>
    <t>Retirada de divisória em placa de madeira ou fibrocimento com montantes metálicos</t>
  </si>
  <si>
    <t>CDHU 200 SINAPI - JAN/2026 - DESONERADA</t>
  </si>
  <si>
    <t>14.40.040</t>
  </si>
  <si>
    <t>Recolocação de divisórias em chapas com montantes metálicos</t>
  </si>
  <si>
    <t>04.21.100</t>
  </si>
  <si>
    <t>Remoção de porta de quadro ou painel</t>
  </si>
  <si>
    <t>23.20.040</t>
  </si>
  <si>
    <t>Recolocação de folhas de porta ou janela</t>
  </si>
  <si>
    <t>1.5</t>
  </si>
  <si>
    <t>M3</t>
  </si>
  <si>
    <t>M2</t>
  </si>
  <si>
    <t>1.6</t>
  </si>
  <si>
    <t>14.04.210</t>
  </si>
  <si>
    <t>Alvenaria de bloco cerâmico de vedação de 14 cm</t>
  </si>
  <si>
    <t>17.02.020</t>
  </si>
  <si>
    <t>1.7</t>
  </si>
  <si>
    <t>Chapisco</t>
  </si>
  <si>
    <t>17.02.120</t>
  </si>
  <si>
    <t>1.8</t>
  </si>
  <si>
    <t>Emboço comum</t>
  </si>
  <si>
    <t>17.02.220</t>
  </si>
  <si>
    <t>1.9</t>
  </si>
  <si>
    <t>Reboco</t>
  </si>
  <si>
    <t>24.01.070</t>
  </si>
  <si>
    <t>1.10</t>
  </si>
  <si>
    <t>Caixilho em ferro de correr, sob medida</t>
  </si>
  <si>
    <t>REMOÇÕES</t>
  </si>
  <si>
    <t>04.11.020</t>
  </si>
  <si>
    <t>Retirada de aparelho sanitário incluindo acessórios</t>
  </si>
  <si>
    <t>44.01.072</t>
  </si>
  <si>
    <t>Bacia sifonada de louça com tampa, com saída horizontal - 6 litros</t>
  </si>
  <si>
    <t>04.11.030</t>
  </si>
  <si>
    <t>Retirada de bancada incluindo pertences</t>
  </si>
  <si>
    <t>04.01.060</t>
  </si>
  <si>
    <t>Retirada de divisória em placa de concreto, granito, granilite ou mármore</t>
  </si>
  <si>
    <t>44.01.110</t>
  </si>
  <si>
    <t>Lavatório de louça com coluna</t>
  </si>
  <si>
    <t>44.02.062</t>
  </si>
  <si>
    <t>Tampo/bancada em granito, com frontão, espessura de 2 cm, acabamento polido</t>
  </si>
  <si>
    <t>INSTALAÇÕES</t>
  </si>
  <si>
    <t>PINTURA INTERNA</t>
  </si>
  <si>
    <t>PINTURA LÁTEX ACRÍLICA PREMIUM, APLICAÇÃO MANUAL EM PAREDES, DUAS DEMÃOS. AF_04/2023</t>
  </si>
  <si>
    <t>PINTURA LÁTEX ACRÍLICA PREMIUM, APLICAÇÃO MANUAL EM TETO, DUAS DEMÃOS. AF_04/2023</t>
  </si>
  <si>
    <t>PINTURA VERNIZ (INCOLOR) ALQUÍDICO EM MADEIRA, USO INTERNO, 2 DEMÃOS. AF_01/2021</t>
  </si>
  <si>
    <t>33.11.050</t>
  </si>
  <si>
    <t>5.2</t>
  </si>
  <si>
    <t>Esmalte à base água em superfície metálica, inclusive preparo</t>
  </si>
  <si>
    <t>Torrinha, 13 de abril de 2026.</t>
  </si>
  <si>
    <t>PINTURA EXTERNA</t>
  </si>
  <si>
    <t>03.10.140</t>
  </si>
  <si>
    <t>4.4</t>
  </si>
  <si>
    <t>Remoção de pintura em massa com lixamento</t>
  </si>
  <si>
    <t>5.3</t>
  </si>
  <si>
    <t>de acordo ARI RODOLFO BUZATO</t>
  </si>
  <si>
    <t xml:space="preserve">PREFEITO MUNICIPAL DE TORRNHA </t>
  </si>
  <si>
    <t xml:space="preserve">REMOÇÕES </t>
  </si>
  <si>
    <t xml:space="preserve">INSTALAÇÕES </t>
  </si>
  <si>
    <t xml:space="preserve">PINTURA EXTERNA </t>
  </si>
  <si>
    <t>27,765,56</t>
  </si>
  <si>
    <t xml:space="preserve">LIMPEZA FINAL DE OBRA </t>
  </si>
  <si>
    <t>DE ACORDO</t>
  </si>
  <si>
    <t>ARI RODOLFO BUZATO</t>
  </si>
  <si>
    <t>PREFEITO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</si>
</sst>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-[$R$-416]\ * #,##0.00_-;\-[$R$-416]\ * #,##0.00_-;_-[$R$-416]\ * &quot;-&quot;??_-;_-@_-"/>
    <numFmt numFmtId="167" formatCode="#,##0.00\ ;&quot; (&quot;#,##0.00\);&quot; -&quot;#\ ;@\ 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theme="0"/>
      <name val="MS Sans Serif"/>
      <family val="2"/>
    </font>
    <font>
      <b/>
      <sz val="10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MS Sans Serif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1"/>
      <color theme="1" tint="0.24997711111789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name val="Calibri"/>
      <family val="2"/>
      <scheme val="minor"/>
    </font>
    <font>
      <b/>
      <sz val="14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0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4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9" fillId="0" borderId="0"/>
    <xf numFmtId="164" fontId="39" fillId="0" borderId="0" applyFont="0" applyFill="0" applyBorder="0" applyAlignment="0" applyProtection="0"/>
    <xf numFmtId="0" fontId="41" fillId="0" borderId="0"/>
    <xf numFmtId="4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7" fontId="4" fillId="0" borderId="0"/>
  </cellStyleXfs>
  <cellXfs count="239">
    <xf numFmtId="0" fontId="0" fillId="0" borderId="0" xfId="0"/>
    <xf numFmtId="0" fontId="5" fillId="0" borderId="0" xfId="39" applyAlignment="1">
      <alignment vertical="center"/>
    </xf>
    <xf numFmtId="0" fontId="35" fillId="24" borderId="0" xfId="35" applyFont="1" applyFill="1" applyAlignment="1">
      <alignment horizontal="center" vertical="center" wrapText="1"/>
    </xf>
    <xf numFmtId="0" fontId="35" fillId="24" borderId="16" xfId="35" applyFont="1" applyFill="1" applyBorder="1" applyAlignment="1">
      <alignment horizontal="center" vertical="center" wrapText="1"/>
    </xf>
    <xf numFmtId="49" fontId="36" fillId="24" borderId="0" xfId="35" applyNumberFormat="1" applyFont="1" applyFill="1" applyAlignment="1">
      <alignment horizontal="left" vertical="center" wrapText="1"/>
    </xf>
    <xf numFmtId="0" fontId="7" fillId="0" borderId="0" xfId="39" applyFont="1" applyAlignment="1">
      <alignment vertical="center"/>
    </xf>
    <xf numFmtId="49" fontId="5" fillId="0" borderId="0" xfId="39" applyNumberFormat="1" applyAlignment="1">
      <alignment horizontal="center" vertical="center"/>
    </xf>
    <xf numFmtId="4" fontId="5" fillId="0" borderId="0" xfId="39" applyNumberFormat="1" applyAlignment="1">
      <alignment vertical="center"/>
    </xf>
    <xf numFmtId="0" fontId="5" fillId="0" borderId="0" xfId="39" applyAlignment="1">
      <alignment vertical="center" wrapText="1"/>
    </xf>
    <xf numFmtId="0" fontId="35" fillId="24" borderId="13" xfId="35" applyFont="1" applyFill="1" applyBorder="1" applyAlignment="1">
      <alignment vertical="center" wrapText="1"/>
    </xf>
    <xf numFmtId="0" fontId="35" fillId="24" borderId="14" xfId="35" applyFont="1" applyFill="1" applyBorder="1" applyAlignment="1">
      <alignment horizontal="center" vertical="center" wrapText="1"/>
    </xf>
    <xf numFmtId="0" fontId="35" fillId="24" borderId="19" xfId="35" applyFont="1" applyFill="1" applyBorder="1" applyAlignment="1">
      <alignment vertical="center" wrapText="1"/>
    </xf>
    <xf numFmtId="0" fontId="35" fillId="24" borderId="10" xfId="35" applyFont="1" applyFill="1" applyBorder="1" applyAlignment="1">
      <alignment horizontal="center" vertical="center" wrapText="1"/>
    </xf>
    <xf numFmtId="0" fontId="5" fillId="0" borderId="0" xfId="39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2" fontId="5" fillId="0" borderId="0" xfId="39" applyNumberFormat="1" applyAlignment="1">
      <alignment vertical="center"/>
    </xf>
    <xf numFmtId="2" fontId="12" fillId="0" borderId="0" xfId="39" applyNumberFormat="1" applyFont="1" applyAlignment="1">
      <alignment vertical="center"/>
    </xf>
    <xf numFmtId="2" fontId="5" fillId="0" borderId="0" xfId="52" applyNumberFormat="1" applyFont="1" applyAlignment="1">
      <alignment horizontal="right" vertical="center"/>
    </xf>
    <xf numFmtId="2" fontId="37" fillId="24" borderId="15" xfId="35" applyNumberFormat="1" applyFont="1" applyFill="1" applyBorder="1" applyAlignment="1">
      <alignment vertical="center" wrapText="1"/>
    </xf>
    <xf numFmtId="2" fontId="40" fillId="24" borderId="0" xfId="35" applyNumberFormat="1" applyFont="1" applyFill="1" applyAlignment="1">
      <alignment horizontal="left" vertical="center" wrapText="1"/>
    </xf>
    <xf numFmtId="2" fontId="36" fillId="24" borderId="0" xfId="52" applyNumberFormat="1" applyFont="1" applyFill="1" applyBorder="1" applyAlignment="1">
      <alignment horizontal="center" vertical="center"/>
    </xf>
    <xf numFmtId="2" fontId="36" fillId="24" borderId="17" xfId="52" applyNumberFormat="1" applyFont="1" applyFill="1" applyBorder="1" applyAlignment="1">
      <alignment horizontal="center" vertical="center"/>
    </xf>
    <xf numFmtId="2" fontId="33" fillId="0" borderId="22" xfId="39" applyNumberFormat="1" applyFont="1" applyBorder="1" applyAlignment="1">
      <alignment vertical="center"/>
    </xf>
    <xf numFmtId="2" fontId="34" fillId="0" borderId="22" xfId="52" applyNumberFormat="1" applyFont="1" applyBorder="1" applyAlignment="1">
      <alignment horizontal="right" vertical="center"/>
    </xf>
    <xf numFmtId="2" fontId="34" fillId="0" borderId="23" xfId="39" applyNumberFormat="1" applyFont="1" applyBorder="1" applyAlignment="1">
      <alignment vertical="center"/>
    </xf>
    <xf numFmtId="0" fontId="0" fillId="0" borderId="51" xfId="0" applyBorder="1"/>
    <xf numFmtId="0" fontId="0" fillId="0" borderId="45" xfId="0" applyBorder="1"/>
    <xf numFmtId="0" fontId="0" fillId="0" borderId="0" xfId="0" applyAlignment="1">
      <alignment wrapText="1"/>
    </xf>
    <xf numFmtId="0" fontId="0" fillId="0" borderId="52" xfId="0" applyBorder="1"/>
    <xf numFmtId="0" fontId="0" fillId="0" borderId="48" xfId="0" applyBorder="1"/>
    <xf numFmtId="0" fontId="0" fillId="0" borderId="49" xfId="0" applyBorder="1"/>
    <xf numFmtId="49" fontId="34" fillId="0" borderId="32" xfId="39" applyNumberFormat="1" applyFont="1" applyBorder="1" applyAlignment="1">
      <alignment vertical="center"/>
    </xf>
    <xf numFmtId="49" fontId="34" fillId="0" borderId="33" xfId="39" applyNumberFormat="1" applyFont="1" applyBorder="1" applyAlignment="1">
      <alignment vertical="center"/>
    </xf>
    <xf numFmtId="49" fontId="34" fillId="0" borderId="34" xfId="39" applyNumberFormat="1" applyFont="1" applyBorder="1" applyAlignment="1">
      <alignment vertical="center"/>
    </xf>
    <xf numFmtId="49" fontId="34" fillId="0" borderId="35" xfId="39" applyNumberFormat="1" applyFont="1" applyBorder="1" applyAlignment="1">
      <alignment vertical="center"/>
    </xf>
    <xf numFmtId="49" fontId="34" fillId="0" borderId="36" xfId="39" applyNumberFormat="1" applyFont="1" applyBorder="1" applyAlignment="1">
      <alignment vertical="center"/>
    </xf>
    <xf numFmtId="0" fontId="34" fillId="0" borderId="24" xfId="39" applyFont="1" applyBorder="1" applyAlignment="1">
      <alignment vertical="center" wrapText="1"/>
    </xf>
    <xf numFmtId="0" fontId="34" fillId="0" borderId="25" xfId="39" applyFont="1" applyBorder="1" applyAlignment="1">
      <alignment vertical="center" wrapText="1"/>
    </xf>
    <xf numFmtId="0" fontId="34" fillId="0" borderId="27" xfId="39" applyFont="1" applyBorder="1" applyAlignment="1">
      <alignment vertical="center" wrapText="1"/>
    </xf>
    <xf numFmtId="0" fontId="34" fillId="0" borderId="30" xfId="39" applyFont="1" applyBorder="1" applyAlignment="1">
      <alignment vertical="center" wrapText="1"/>
    </xf>
    <xf numFmtId="0" fontId="34" fillId="0" borderId="28" xfId="39" applyFont="1" applyBorder="1" applyAlignment="1">
      <alignment vertical="center" wrapText="1"/>
    </xf>
    <xf numFmtId="0" fontId="34" fillId="0" borderId="13" xfId="39" applyFont="1" applyBorder="1" applyAlignment="1">
      <alignment vertical="center" wrapText="1"/>
    </xf>
    <xf numFmtId="0" fontId="34" fillId="0" borderId="14" xfId="39" applyFont="1" applyBorder="1" applyAlignment="1">
      <alignment vertical="center" wrapText="1"/>
    </xf>
    <xf numFmtId="0" fontId="34" fillId="0" borderId="15" xfId="39" applyFont="1" applyBorder="1" applyAlignment="1">
      <alignment vertical="center" wrapText="1"/>
    </xf>
    <xf numFmtId="0" fontId="34" fillId="0" borderId="35" xfId="39" applyFont="1" applyBorder="1" applyAlignment="1">
      <alignment vertical="center" wrapText="1"/>
    </xf>
    <xf numFmtId="0" fontId="34" fillId="0" borderId="36" xfId="39" applyFont="1" applyBorder="1" applyAlignment="1">
      <alignment vertical="center" wrapText="1"/>
    </xf>
    <xf numFmtId="0" fontId="34" fillId="0" borderId="43" xfId="39" applyFont="1" applyBorder="1" applyAlignment="1">
      <alignment vertical="center" wrapText="1"/>
    </xf>
    <xf numFmtId="4" fontId="34" fillId="0" borderId="30" xfId="39" applyNumberFormat="1" applyFont="1" applyBorder="1" applyAlignment="1">
      <alignment vertical="center"/>
    </xf>
    <xf numFmtId="4" fontId="34" fillId="0" borderId="31" xfId="39" applyNumberFormat="1" applyFont="1" applyBorder="1" applyAlignment="1">
      <alignment vertical="center"/>
    </xf>
    <xf numFmtId="4" fontId="34" fillId="0" borderId="25" xfId="39" applyNumberFormat="1" applyFont="1" applyBorder="1" applyAlignment="1">
      <alignment vertical="center"/>
    </xf>
    <xf numFmtId="4" fontId="34" fillId="0" borderId="26" xfId="39" applyNumberFormat="1" applyFont="1" applyBorder="1" applyAlignment="1">
      <alignment vertical="center"/>
    </xf>
    <xf numFmtId="0" fontId="38" fillId="25" borderId="36" xfId="39" applyFont="1" applyFill="1" applyBorder="1" applyAlignment="1">
      <alignment vertical="center" wrapText="1"/>
    </xf>
    <xf numFmtId="0" fontId="38" fillId="25" borderId="43" xfId="39" applyFont="1" applyFill="1" applyBorder="1" applyAlignment="1">
      <alignment vertical="center" wrapText="1"/>
    </xf>
    <xf numFmtId="0" fontId="38" fillId="25" borderId="33" xfId="39" applyFont="1" applyFill="1" applyBorder="1" applyAlignment="1">
      <alignment vertical="center" wrapText="1"/>
    </xf>
    <xf numFmtId="0" fontId="38" fillId="25" borderId="42" xfId="39" applyFont="1" applyFill="1" applyBorder="1" applyAlignment="1">
      <alignment vertical="center" wrapText="1"/>
    </xf>
    <xf numFmtId="0" fontId="34" fillId="0" borderId="25" xfId="39" applyFont="1" applyBorder="1" applyAlignment="1">
      <alignment vertical="center"/>
    </xf>
    <xf numFmtId="0" fontId="34" fillId="0" borderId="26" xfId="39" applyFont="1" applyBorder="1" applyAlignment="1">
      <alignment vertical="center"/>
    </xf>
    <xf numFmtId="2" fontId="33" fillId="0" borderId="53" xfId="39" applyNumberFormat="1" applyFont="1" applyBorder="1" applyAlignment="1">
      <alignment vertical="center"/>
    </xf>
    <xf numFmtId="4" fontId="34" fillId="0" borderId="10" xfId="39" applyNumberFormat="1" applyFont="1" applyBorder="1" applyAlignment="1">
      <alignment vertical="center"/>
    </xf>
    <xf numFmtId="0" fontId="34" fillId="0" borderId="16" xfId="39" applyFont="1" applyBorder="1" applyAlignment="1">
      <alignment vertical="center" wrapText="1"/>
    </xf>
    <xf numFmtId="0" fontId="34" fillId="0" borderId="0" xfId="39" applyFont="1" applyAlignment="1">
      <alignment vertical="center" wrapText="1"/>
    </xf>
    <xf numFmtId="0" fontId="4" fillId="0" borderId="0" xfId="0" applyFont="1" applyAlignment="1">
      <alignment horizontal="center" wrapText="1"/>
    </xf>
    <xf numFmtId="165" fontId="50" fillId="0" borderId="45" xfId="0" applyNumberFormat="1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34" fillId="0" borderId="22" xfId="39" applyFont="1" applyBorder="1" applyAlignment="1">
      <alignment vertical="center" wrapText="1"/>
    </xf>
    <xf numFmtId="4" fontId="34" fillId="0" borderId="29" xfId="39" applyNumberFormat="1" applyFont="1" applyBorder="1" applyAlignment="1">
      <alignment vertical="center" wrapText="1"/>
    </xf>
    <xf numFmtId="4" fontId="36" fillId="24" borderId="0" xfId="35" applyNumberFormat="1" applyFont="1" applyFill="1" applyAlignment="1">
      <alignment horizontal="left" vertical="center" wrapText="1"/>
    </xf>
    <xf numFmtId="4" fontId="34" fillId="0" borderId="14" xfId="39" applyNumberFormat="1" applyFont="1" applyBorder="1" applyAlignment="1">
      <alignment vertical="center" wrapText="1"/>
    </xf>
    <xf numFmtId="4" fontId="34" fillId="0" borderId="36" xfId="39" applyNumberFormat="1" applyFont="1" applyBorder="1" applyAlignment="1">
      <alignment vertical="center" wrapText="1"/>
    </xf>
    <xf numFmtId="4" fontId="34" fillId="0" borderId="0" xfId="39" applyNumberFormat="1" applyFont="1" applyAlignment="1">
      <alignment vertical="center" wrapText="1"/>
    </xf>
    <xf numFmtId="4" fontId="34" fillId="0" borderId="53" xfId="39" applyNumberFormat="1" applyFont="1" applyBorder="1" applyAlignment="1">
      <alignment vertical="center"/>
    </xf>
    <xf numFmtId="4" fontId="0" fillId="0" borderId="0" xfId="0" applyNumberFormat="1"/>
    <xf numFmtId="0" fontId="39" fillId="0" borderId="0" xfId="59" applyAlignment="1">
      <alignment horizontal="center" vertical="center"/>
    </xf>
    <xf numFmtId="0" fontId="39" fillId="0" borderId="13" xfId="59" applyBorder="1" applyAlignment="1">
      <alignment vertical="center"/>
    </xf>
    <xf numFmtId="0" fontId="39" fillId="0" borderId="14" xfId="59" applyBorder="1" applyAlignment="1">
      <alignment vertical="center"/>
    </xf>
    <xf numFmtId="4" fontId="39" fillId="0" borderId="14" xfId="59" applyNumberFormat="1" applyBorder="1" applyAlignment="1">
      <alignment horizontal="center" vertical="center"/>
    </xf>
    <xf numFmtId="4" fontId="39" fillId="0" borderId="14" xfId="59" applyNumberFormat="1" applyBorder="1" applyAlignment="1">
      <alignment horizontal="right" vertical="center"/>
    </xf>
    <xf numFmtId="0" fontId="39" fillId="0" borderId="15" xfId="59" applyBorder="1" applyAlignment="1">
      <alignment horizontal="right" vertical="center"/>
    </xf>
    <xf numFmtId="0" fontId="39" fillId="0" borderId="0" xfId="59" applyAlignment="1">
      <alignment horizontal="right" vertical="center"/>
    </xf>
    <xf numFmtId="4" fontId="39" fillId="0" borderId="0" xfId="59" applyNumberFormat="1" applyAlignment="1">
      <alignment horizontal="right" vertical="center"/>
    </xf>
    <xf numFmtId="0" fontId="39" fillId="0" borderId="0" xfId="59"/>
    <xf numFmtId="0" fontId="51" fillId="0" borderId="16" xfId="59" applyFont="1" applyBorder="1" applyAlignment="1">
      <alignment vertical="center"/>
    </xf>
    <xf numFmtId="0" fontId="39" fillId="0" borderId="0" xfId="59" applyAlignment="1">
      <alignment vertical="center"/>
    </xf>
    <xf numFmtId="4" fontId="39" fillId="0" borderId="0" xfId="59" applyNumberFormat="1" applyAlignment="1">
      <alignment horizontal="center" vertical="center"/>
    </xf>
    <xf numFmtId="0" fontId="39" fillId="0" borderId="17" xfId="59" applyBorder="1" applyAlignment="1">
      <alignment horizontal="right" vertical="center"/>
    </xf>
    <xf numFmtId="0" fontId="39" fillId="0" borderId="16" xfId="59" applyBorder="1" applyAlignment="1">
      <alignment vertical="center"/>
    </xf>
    <xf numFmtId="0" fontId="52" fillId="26" borderId="0" xfId="59" applyFont="1" applyFill="1" applyAlignment="1">
      <alignment horizontal="center" vertical="center"/>
    </xf>
    <xf numFmtId="1" fontId="52" fillId="26" borderId="0" xfId="59" applyNumberFormat="1" applyFont="1" applyFill="1" applyAlignment="1">
      <alignment horizontal="center" vertical="center"/>
    </xf>
    <xf numFmtId="0" fontId="52" fillId="0" borderId="0" xfId="59" applyFont="1" applyAlignment="1">
      <alignment vertical="center"/>
    </xf>
    <xf numFmtId="0" fontId="52" fillId="0" borderId="0" xfId="59" applyFont="1"/>
    <xf numFmtId="0" fontId="52" fillId="26" borderId="0" xfId="59" applyFont="1" applyFill="1"/>
    <xf numFmtId="0" fontId="52" fillId="26" borderId="0" xfId="59" applyFont="1" applyFill="1" applyAlignment="1">
      <alignment horizontal="center"/>
    </xf>
    <xf numFmtId="10" fontId="49" fillId="0" borderId="58" xfId="59" applyNumberFormat="1" applyFont="1" applyBorder="1" applyAlignment="1" applyProtection="1">
      <alignment horizontal="center" vertical="center"/>
      <protection locked="0"/>
    </xf>
    <xf numFmtId="0" fontId="52" fillId="26" borderId="0" xfId="59" applyFont="1" applyFill="1" applyAlignment="1">
      <alignment vertical="center"/>
    </xf>
    <xf numFmtId="0" fontId="52" fillId="26" borderId="16" xfId="59" applyFont="1" applyFill="1" applyBorder="1" applyAlignment="1">
      <alignment vertical="center"/>
    </xf>
    <xf numFmtId="0" fontId="52" fillId="26" borderId="17" xfId="59" applyFont="1" applyFill="1" applyBorder="1" applyAlignment="1">
      <alignment vertical="center"/>
    </xf>
    <xf numFmtId="49" fontId="52" fillId="26" borderId="0" xfId="59" applyNumberFormat="1" applyFont="1" applyFill="1" applyAlignment="1">
      <alignment horizontal="center" vertical="center"/>
    </xf>
    <xf numFmtId="0" fontId="52" fillId="26" borderId="16" xfId="59" applyFont="1" applyFill="1" applyBorder="1" applyAlignment="1">
      <alignment horizontal="justify" vertical="center"/>
    </xf>
    <xf numFmtId="10" fontId="0" fillId="26" borderId="0" xfId="65" applyNumberFormat="1" applyFont="1" applyFill="1" applyBorder="1" applyAlignment="1" applyProtection="1">
      <alignment horizontal="center" vertical="center"/>
    </xf>
    <xf numFmtId="4" fontId="53" fillId="26" borderId="0" xfId="66" applyNumberFormat="1" applyFont="1" applyFill="1" applyBorder="1" applyAlignment="1" applyProtection="1">
      <alignment vertical="center"/>
    </xf>
    <xf numFmtId="167" fontId="54" fillId="26" borderId="0" xfId="67" applyFont="1" applyFill="1" applyAlignment="1">
      <alignment horizontal="center" vertical="center"/>
    </xf>
    <xf numFmtId="167" fontId="52" fillId="26" borderId="17" xfId="67" applyFont="1" applyFill="1" applyBorder="1" applyAlignment="1">
      <alignment vertical="center"/>
    </xf>
    <xf numFmtId="167" fontId="52" fillId="26" borderId="0" xfId="67" applyFont="1" applyFill="1" applyAlignment="1">
      <alignment vertical="center"/>
    </xf>
    <xf numFmtId="0" fontId="39" fillId="26" borderId="0" xfId="59" applyFill="1" applyAlignment="1">
      <alignment horizontal="center" vertical="center"/>
    </xf>
    <xf numFmtId="0" fontId="52" fillId="26" borderId="16" xfId="59" applyFont="1" applyFill="1" applyBorder="1" applyAlignment="1">
      <alignment horizontal="right" vertical="center"/>
    </xf>
    <xf numFmtId="167" fontId="55" fillId="26" borderId="0" xfId="67" applyFont="1" applyFill="1" applyAlignment="1">
      <alignment horizontal="center" vertical="center" wrapText="1"/>
    </xf>
    <xf numFmtId="0" fontId="51" fillId="0" borderId="16" xfId="59" applyFont="1" applyBorder="1" applyAlignment="1">
      <alignment horizontal="center" vertical="center"/>
    </xf>
    <xf numFmtId="0" fontId="51" fillId="0" borderId="19" xfId="59" applyFont="1" applyBorder="1" applyAlignment="1">
      <alignment horizontal="center" vertical="center"/>
    </xf>
    <xf numFmtId="0" fontId="39" fillId="0" borderId="10" xfId="59" applyBorder="1" applyAlignment="1">
      <alignment vertical="center"/>
    </xf>
    <xf numFmtId="4" fontId="39" fillId="0" borderId="10" xfId="59" applyNumberFormat="1" applyBorder="1" applyAlignment="1">
      <alignment horizontal="center" vertical="center"/>
    </xf>
    <xf numFmtId="4" fontId="39" fillId="0" borderId="10" xfId="59" applyNumberFormat="1" applyBorder="1" applyAlignment="1">
      <alignment horizontal="right" vertical="center"/>
    </xf>
    <xf numFmtId="0" fontId="39" fillId="0" borderId="20" xfId="59" applyBorder="1" applyAlignment="1">
      <alignment horizontal="right" vertical="center"/>
    </xf>
    <xf numFmtId="2" fontId="56" fillId="27" borderId="40" xfId="52" applyNumberFormat="1" applyFont="1" applyFill="1" applyBorder="1" applyAlignment="1">
      <alignment horizontal="center" vertical="center" wrapText="1"/>
    </xf>
    <xf numFmtId="2" fontId="56" fillId="27" borderId="41" xfId="52" applyNumberFormat="1" applyFont="1" applyFill="1" applyBorder="1" applyAlignment="1">
      <alignment horizontal="center" vertical="center" wrapText="1"/>
    </xf>
    <xf numFmtId="2" fontId="56" fillId="27" borderId="21" xfId="52" applyNumberFormat="1" applyFont="1" applyFill="1" applyBorder="1" applyAlignment="1">
      <alignment horizontal="center" vertical="center" wrapText="1"/>
    </xf>
    <xf numFmtId="2" fontId="56" fillId="27" borderId="66" xfId="52" applyNumberFormat="1" applyFont="1" applyFill="1" applyBorder="1" applyAlignment="1">
      <alignment horizontal="center" vertical="center" wrapText="1"/>
    </xf>
    <xf numFmtId="49" fontId="57" fillId="27" borderId="57" xfId="0" applyNumberFormat="1" applyFont="1" applyFill="1" applyBorder="1" applyAlignment="1">
      <alignment horizontal="center" vertical="center"/>
    </xf>
    <xf numFmtId="49" fontId="57" fillId="27" borderId="11" xfId="0" applyNumberFormat="1" applyFont="1" applyFill="1" applyBorder="1" applyAlignment="1">
      <alignment horizontal="center" vertical="center"/>
    </xf>
    <xf numFmtId="49" fontId="57" fillId="27" borderId="11" xfId="0" applyNumberFormat="1" applyFont="1" applyFill="1" applyBorder="1" applyAlignment="1">
      <alignment horizontal="left" vertical="center" wrapText="1"/>
    </xf>
    <xf numFmtId="49" fontId="57" fillId="27" borderId="11" xfId="0" applyNumberFormat="1" applyFont="1" applyFill="1" applyBorder="1" applyAlignment="1">
      <alignment horizontal="center" vertical="center" wrapText="1"/>
    </xf>
    <xf numFmtId="4" fontId="57" fillId="27" borderId="11" xfId="0" applyNumberFormat="1" applyFont="1" applyFill="1" applyBorder="1" applyAlignment="1">
      <alignment horizontal="center" vertical="center"/>
    </xf>
    <xf numFmtId="166" fontId="57" fillId="27" borderId="11" xfId="0" applyNumberFormat="1" applyFont="1" applyFill="1" applyBorder="1" applyAlignment="1">
      <alignment horizontal="center" vertical="center"/>
    </xf>
    <xf numFmtId="166" fontId="57" fillId="27" borderId="58" xfId="62" applyNumberFormat="1" applyFont="1" applyFill="1" applyBorder="1" applyAlignment="1">
      <alignment horizontal="center" vertical="center"/>
    </xf>
    <xf numFmtId="0" fontId="45" fillId="0" borderId="57" xfId="0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0" fontId="45" fillId="0" borderId="11" xfId="0" applyFont="1" applyBorder="1" applyAlignment="1">
      <alignment horizontal="left" vertical="center" wrapText="1"/>
    </xf>
    <xf numFmtId="0" fontId="45" fillId="0" borderId="11" xfId="0" applyFont="1" applyBorder="1" applyAlignment="1">
      <alignment horizontal="center" vertical="center" wrapText="1"/>
    </xf>
    <xf numFmtId="4" fontId="45" fillId="0" borderId="11" xfId="0" applyNumberFormat="1" applyFont="1" applyBorder="1" applyAlignment="1">
      <alignment horizontal="center" vertical="center"/>
    </xf>
    <xf numFmtId="166" fontId="45" fillId="0" borderId="11" xfId="0" applyNumberFormat="1" applyFont="1" applyBorder="1" applyAlignment="1">
      <alignment horizontal="center" vertical="center"/>
    </xf>
    <xf numFmtId="166" fontId="45" fillId="0" borderId="58" xfId="0" applyNumberFormat="1" applyFont="1" applyBorder="1" applyAlignment="1">
      <alignment horizontal="center" vertical="center"/>
    </xf>
    <xf numFmtId="0" fontId="58" fillId="27" borderId="11" xfId="0" applyFont="1" applyFill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165" fontId="46" fillId="0" borderId="58" xfId="0" applyNumberFormat="1" applyFont="1" applyBorder="1" applyAlignment="1">
      <alignment horizontal="center" vertical="center" wrapText="1"/>
    </xf>
    <xf numFmtId="10" fontId="58" fillId="27" borderId="60" xfId="63" applyNumberFormat="1" applyFont="1" applyFill="1" applyBorder="1" applyAlignment="1">
      <alignment horizontal="center"/>
    </xf>
    <xf numFmtId="10" fontId="58" fillId="27" borderId="61" xfId="63" applyNumberFormat="1" applyFont="1" applyFill="1" applyBorder="1" applyAlignment="1">
      <alignment horizontal="center"/>
    </xf>
    <xf numFmtId="0" fontId="59" fillId="27" borderId="11" xfId="0" applyFont="1" applyFill="1" applyBorder="1" applyAlignment="1">
      <alignment horizontal="center" vertical="center"/>
    </xf>
    <xf numFmtId="0" fontId="57" fillId="27" borderId="57" xfId="59" applyFont="1" applyFill="1" applyBorder="1" applyAlignment="1">
      <alignment horizontal="center" vertical="center" wrapText="1"/>
    </xf>
    <xf numFmtId="0" fontId="57" fillId="27" borderId="11" xfId="59" applyFont="1" applyFill="1" applyBorder="1" applyAlignment="1">
      <alignment horizontal="center" vertical="center" wrapText="1"/>
    </xf>
    <xf numFmtId="0" fontId="57" fillId="27" borderId="58" xfId="59" applyFont="1" applyFill="1" applyBorder="1" applyAlignment="1">
      <alignment horizontal="center" vertical="center" wrapText="1"/>
    </xf>
    <xf numFmtId="10" fontId="57" fillId="27" borderId="38" xfId="59" applyNumberFormat="1" applyFont="1" applyFill="1" applyBorder="1" applyAlignment="1">
      <alignment horizontal="center" vertical="center"/>
    </xf>
    <xf numFmtId="0" fontId="49" fillId="0" borderId="57" xfId="59" applyFont="1" applyBorder="1" applyAlignment="1">
      <alignment vertical="center"/>
    </xf>
    <xf numFmtId="10" fontId="50" fillId="0" borderId="11" xfId="59" applyNumberFormat="1" applyFont="1" applyBorder="1" applyAlignment="1">
      <alignment horizontal="center" vertical="center"/>
    </xf>
    <xf numFmtId="10" fontId="49" fillId="0" borderId="65" xfId="59" applyNumberFormat="1" applyFont="1" applyBorder="1" applyAlignment="1" applyProtection="1">
      <alignment horizontal="center" vertical="center"/>
      <protection locked="0"/>
    </xf>
    <xf numFmtId="0" fontId="59" fillId="0" borderId="11" xfId="0" applyFont="1" applyBorder="1" applyAlignment="1">
      <alignment horizontal="center" vertical="center"/>
    </xf>
    <xf numFmtId="165" fontId="46" fillId="0" borderId="11" xfId="0" applyNumberFormat="1" applyFont="1" applyBorder="1" applyAlignment="1">
      <alignment horizontal="center" vertical="center"/>
    </xf>
    <xf numFmtId="0" fontId="46" fillId="0" borderId="5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9" fillId="24" borderId="11" xfId="0" applyFont="1" applyFill="1" applyBorder="1" applyAlignment="1">
      <alignment horizontal="center" vertical="center"/>
    </xf>
    <xf numFmtId="49" fontId="50" fillId="0" borderId="11" xfId="0" applyNumberFormat="1" applyFont="1" applyFill="1" applyBorder="1" applyAlignment="1">
      <alignment horizontal="center" vertical="center"/>
    </xf>
    <xf numFmtId="49" fontId="50" fillId="0" borderId="11" xfId="0" applyNumberFormat="1" applyFont="1" applyFill="1" applyBorder="1" applyAlignment="1">
      <alignment horizontal="left" vertical="center" wrapText="1"/>
    </xf>
    <xf numFmtId="49" fontId="50" fillId="0" borderId="11" xfId="0" applyNumberFormat="1" applyFont="1" applyFill="1" applyBorder="1" applyAlignment="1">
      <alignment horizontal="center" vertical="center" wrapText="1"/>
    </xf>
    <xf numFmtId="4" fontId="50" fillId="0" borderId="11" xfId="0" applyNumberFormat="1" applyFont="1" applyFill="1" applyBorder="1" applyAlignment="1">
      <alignment horizontal="center" vertical="center"/>
    </xf>
    <xf numFmtId="166" fontId="50" fillId="0" borderId="11" xfId="0" applyNumberFormat="1" applyFont="1" applyFill="1" applyBorder="1" applyAlignment="1">
      <alignment horizontal="center" vertical="center"/>
    </xf>
    <xf numFmtId="166" fontId="50" fillId="0" borderId="58" xfId="62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57" xfId="0" applyFont="1" applyBorder="1" applyAlignment="1">
      <alignment horizontal="center" vertical="center"/>
    </xf>
    <xf numFmtId="0" fontId="12" fillId="0" borderId="0" xfId="39" applyFont="1" applyAlignment="1">
      <alignment vertical="center"/>
    </xf>
    <xf numFmtId="0" fontId="50" fillId="0" borderId="11" xfId="0" applyFont="1" applyBorder="1" applyAlignment="1">
      <alignment horizontal="center" vertical="center"/>
    </xf>
    <xf numFmtId="0" fontId="50" fillId="0" borderId="0" xfId="39" applyFont="1" applyAlignment="1">
      <alignment vertical="center"/>
    </xf>
    <xf numFmtId="0" fontId="50" fillId="0" borderId="11" xfId="0" applyFont="1" applyBorder="1" applyAlignment="1">
      <alignment horizontal="left" vertical="center" wrapText="1"/>
    </xf>
    <xf numFmtId="0" fontId="50" fillId="0" borderId="11" xfId="0" applyFont="1" applyBorder="1" applyAlignment="1">
      <alignment horizontal="center" vertical="center" wrapText="1"/>
    </xf>
    <xf numFmtId="4" fontId="50" fillId="0" borderId="11" xfId="0" applyNumberFormat="1" applyFont="1" applyBorder="1" applyAlignment="1">
      <alignment horizontal="center" vertical="center"/>
    </xf>
    <xf numFmtId="166" fontId="50" fillId="0" borderId="11" xfId="0" applyNumberFormat="1" applyFont="1" applyBorder="1" applyAlignment="1">
      <alignment horizontal="center" vertical="center"/>
    </xf>
    <xf numFmtId="166" fontId="50" fillId="0" borderId="58" xfId="0" applyNumberFormat="1" applyFont="1" applyBorder="1" applyAlignment="1">
      <alignment horizontal="center" vertical="center"/>
    </xf>
    <xf numFmtId="0" fontId="50" fillId="0" borderId="69" xfId="0" applyFont="1" applyBorder="1" applyAlignment="1">
      <alignment vertical="center" wrapText="1"/>
    </xf>
    <xf numFmtId="4" fontId="50" fillId="0" borderId="11" xfId="0" applyNumberFormat="1" applyFont="1" applyBorder="1" applyAlignment="1">
      <alignment horizontal="center" vertical="center" wrapText="1"/>
    </xf>
    <xf numFmtId="0" fontId="7" fillId="0" borderId="0" xfId="39" applyFont="1" applyAlignment="1">
      <alignment vertical="center" wrapText="1"/>
    </xf>
    <xf numFmtId="0" fontId="50" fillId="0" borderId="57" xfId="0" applyFont="1" applyBorder="1" applyAlignment="1">
      <alignment horizontal="center" vertical="center" wrapText="1"/>
    </xf>
    <xf numFmtId="166" fontId="50" fillId="0" borderId="11" xfId="0" applyNumberFormat="1" applyFont="1" applyBorder="1" applyAlignment="1">
      <alignment horizontal="center" vertical="center" wrapText="1"/>
    </xf>
    <xf numFmtId="166" fontId="50" fillId="0" borderId="58" xfId="0" applyNumberFormat="1" applyFont="1" applyBorder="1" applyAlignment="1">
      <alignment horizontal="center" vertical="center" wrapText="1"/>
    </xf>
    <xf numFmtId="44" fontId="61" fillId="27" borderId="38" xfId="62" applyFont="1" applyFill="1" applyBorder="1" applyAlignment="1">
      <alignment vertical="center"/>
    </xf>
    <xf numFmtId="0" fontId="4" fillId="0" borderId="0" xfId="0" applyFont="1" applyAlignment="1">
      <alignment horizontal="center" wrapText="1"/>
    </xf>
    <xf numFmtId="0" fontId="46" fillId="0" borderId="57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165" fontId="46" fillId="0" borderId="58" xfId="0" applyNumberFormat="1" applyFont="1" applyBorder="1" applyAlignment="1">
      <alignment horizontal="center" vertical="center" wrapText="1"/>
    </xf>
    <xf numFmtId="0" fontId="46" fillId="0" borderId="5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165" fontId="46" fillId="0" borderId="58" xfId="0" applyNumberFormat="1" applyFont="1" applyBorder="1" applyAlignment="1">
      <alignment horizontal="center" vertical="center" wrapText="1"/>
    </xf>
    <xf numFmtId="0" fontId="42" fillId="24" borderId="14" xfId="35" applyFont="1" applyFill="1" applyBorder="1" applyAlignment="1">
      <alignment horizontal="center" vertical="center" wrapText="1"/>
    </xf>
    <xf numFmtId="0" fontId="61" fillId="27" borderId="12" xfId="39" applyFont="1" applyFill="1" applyBorder="1" applyAlignment="1">
      <alignment horizontal="center" vertical="center"/>
    </xf>
    <xf numFmtId="0" fontId="61" fillId="27" borderId="18" xfId="39" applyFont="1" applyFill="1" applyBorder="1" applyAlignment="1">
      <alignment horizontal="center" vertical="center"/>
    </xf>
    <xf numFmtId="0" fontId="61" fillId="27" borderId="37" xfId="39" applyFont="1" applyFill="1" applyBorder="1" applyAlignment="1">
      <alignment horizontal="center" vertical="center"/>
    </xf>
    <xf numFmtId="49" fontId="56" fillId="27" borderId="39" xfId="39" applyNumberFormat="1" applyFont="1" applyFill="1" applyBorder="1" applyAlignment="1">
      <alignment horizontal="center" vertical="center"/>
    </xf>
    <xf numFmtId="49" fontId="56" fillId="27" borderId="44" xfId="39" applyNumberFormat="1" applyFont="1" applyFill="1" applyBorder="1" applyAlignment="1">
      <alignment horizontal="center" vertical="center"/>
    </xf>
    <xf numFmtId="49" fontId="56" fillId="27" borderId="40" xfId="39" applyNumberFormat="1" applyFont="1" applyFill="1" applyBorder="1" applyAlignment="1">
      <alignment horizontal="center" vertical="center"/>
    </xf>
    <xf numFmtId="49" fontId="56" fillId="27" borderId="21" xfId="39" applyNumberFormat="1" applyFont="1" applyFill="1" applyBorder="1" applyAlignment="1">
      <alignment horizontal="center" vertical="center"/>
    </xf>
    <xf numFmtId="0" fontId="56" fillId="27" borderId="40" xfId="39" applyFont="1" applyFill="1" applyBorder="1" applyAlignment="1">
      <alignment horizontal="left" vertical="center" wrapText="1"/>
    </xf>
    <xf numFmtId="0" fontId="56" fillId="27" borderId="21" xfId="39" applyFont="1" applyFill="1" applyBorder="1" applyAlignment="1">
      <alignment horizontal="left" vertical="center" wrapText="1"/>
    </xf>
    <xf numFmtId="0" fontId="56" fillId="27" borderId="40" xfId="39" applyFont="1" applyFill="1" applyBorder="1" applyAlignment="1">
      <alignment horizontal="center" vertical="center" wrapText="1"/>
    </xf>
    <xf numFmtId="0" fontId="56" fillId="27" borderId="21" xfId="39" applyFont="1" applyFill="1" applyBorder="1" applyAlignment="1">
      <alignment horizontal="center" vertical="center" wrapText="1"/>
    </xf>
    <xf numFmtId="4" fontId="56" fillId="27" borderId="40" xfId="52" applyNumberFormat="1" applyFont="1" applyFill="1" applyBorder="1" applyAlignment="1">
      <alignment horizontal="center" vertical="center"/>
    </xf>
    <xf numFmtId="4" fontId="56" fillId="27" borderId="21" xfId="52" applyNumberFormat="1" applyFont="1" applyFill="1" applyBorder="1" applyAlignment="1">
      <alignment horizontal="center" vertical="center"/>
    </xf>
    <xf numFmtId="0" fontId="43" fillId="24" borderId="16" xfId="35" applyFont="1" applyFill="1" applyBorder="1" applyAlignment="1">
      <alignment horizontal="center" vertical="center" wrapText="1"/>
    </xf>
    <xf numFmtId="0" fontId="43" fillId="24" borderId="0" xfId="35" applyFont="1" applyFill="1" applyAlignment="1">
      <alignment horizontal="center" vertical="center" wrapText="1"/>
    </xf>
    <xf numFmtId="0" fontId="43" fillId="24" borderId="17" xfId="35" applyFont="1" applyFill="1" applyBorder="1" applyAlignment="1">
      <alignment horizontal="center" vertical="center" wrapText="1"/>
    </xf>
    <xf numFmtId="0" fontId="44" fillId="24" borderId="10" xfId="35" applyFont="1" applyFill="1" applyBorder="1" applyAlignment="1">
      <alignment horizontal="center" vertical="center" wrapText="1"/>
    </xf>
    <xf numFmtId="2" fontId="60" fillId="24" borderId="10" xfId="52" applyNumberFormat="1" applyFont="1" applyFill="1" applyBorder="1" applyAlignment="1">
      <alignment horizontal="center" vertical="center" wrapText="1"/>
    </xf>
    <xf numFmtId="2" fontId="40" fillId="24" borderId="10" xfId="52" applyNumberFormat="1" applyFont="1" applyFill="1" applyBorder="1" applyAlignment="1">
      <alignment horizontal="center" vertical="center"/>
    </xf>
    <xf numFmtId="2" fontId="40" fillId="24" borderId="20" xfId="5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6" fillId="0" borderId="0" xfId="0" applyFont="1" applyAlignment="1">
      <alignment horizontal="center" wrapText="1"/>
    </xf>
    <xf numFmtId="0" fontId="46" fillId="0" borderId="3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6" fillId="0" borderId="57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165" fontId="46" fillId="0" borderId="58" xfId="0" applyNumberFormat="1" applyFont="1" applyBorder="1" applyAlignment="1">
      <alignment horizontal="center" vertical="center" wrapText="1"/>
    </xf>
    <xf numFmtId="0" fontId="48" fillId="0" borderId="50" xfId="0" applyFont="1" applyBorder="1" applyAlignment="1">
      <alignment horizontal="center" vertical="center" wrapText="1"/>
    </xf>
    <xf numFmtId="0" fontId="48" fillId="0" borderId="46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49" fillId="0" borderId="51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45" xfId="0" applyFont="1" applyBorder="1" applyAlignment="1">
      <alignment horizontal="center" vertical="center" wrapText="1"/>
    </xf>
    <xf numFmtId="0" fontId="48" fillId="0" borderId="5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45" xfId="0" applyFont="1" applyBorder="1" applyAlignment="1">
      <alignment horizontal="center" vertical="center" wrapText="1"/>
    </xf>
    <xf numFmtId="0" fontId="58" fillId="27" borderId="54" xfId="0" applyFont="1" applyFill="1" applyBorder="1" applyAlignment="1">
      <alignment horizontal="center" vertical="center" wrapText="1"/>
    </xf>
    <xf numFmtId="0" fontId="58" fillId="27" borderId="57" xfId="0" applyFont="1" applyFill="1" applyBorder="1" applyAlignment="1">
      <alignment horizontal="center" vertical="center" wrapText="1"/>
    </xf>
    <xf numFmtId="0" fontId="58" fillId="27" borderId="55" xfId="0" applyFont="1" applyFill="1" applyBorder="1" applyAlignment="1">
      <alignment horizontal="center" vertical="center" wrapText="1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56" xfId="0" applyFont="1" applyFill="1" applyBorder="1" applyAlignment="1">
      <alignment horizontal="center" vertical="center" wrapText="1"/>
    </xf>
    <xf numFmtId="0" fontId="58" fillId="27" borderId="58" xfId="0" applyFont="1" applyFill="1" applyBorder="1" applyAlignment="1">
      <alignment horizontal="center" vertical="center" wrapText="1"/>
    </xf>
    <xf numFmtId="0" fontId="58" fillId="27" borderId="67" xfId="0" applyFont="1" applyFill="1" applyBorder="1" applyAlignment="1">
      <alignment horizontal="center" vertical="center" wrapText="1"/>
    </xf>
    <xf numFmtId="0" fontId="58" fillId="27" borderId="68" xfId="0" applyFont="1" applyFill="1" applyBorder="1" applyAlignment="1">
      <alignment horizontal="center" vertical="center" wrapText="1"/>
    </xf>
    <xf numFmtId="165" fontId="49" fillId="0" borderId="57" xfId="0" applyNumberFormat="1" applyFont="1" applyBorder="1" applyAlignment="1">
      <alignment horizontal="center" vertical="center" wrapText="1"/>
    </xf>
    <xf numFmtId="165" fontId="49" fillId="0" borderId="11" xfId="0" applyNumberFormat="1" applyFont="1" applyBorder="1" applyAlignment="1">
      <alignment horizontal="center" vertical="center" wrapText="1"/>
    </xf>
    <xf numFmtId="0" fontId="58" fillId="27" borderId="59" xfId="0" applyFont="1" applyFill="1" applyBorder="1" applyAlignment="1">
      <alignment horizontal="center"/>
    </xf>
    <xf numFmtId="0" fontId="58" fillId="27" borderId="60" xfId="0" applyFont="1" applyFill="1" applyBorder="1" applyAlignment="1">
      <alignment horizontal="center"/>
    </xf>
    <xf numFmtId="0" fontId="49" fillId="0" borderId="62" xfId="59" applyFont="1" applyBorder="1" applyAlignment="1">
      <alignment vertical="center"/>
    </xf>
    <xf numFmtId="0" fontId="49" fillId="0" borderId="63" xfId="59" applyFont="1" applyBorder="1" applyAlignment="1">
      <alignment vertical="center"/>
    </xf>
    <xf numFmtId="0" fontId="49" fillId="0" borderId="64" xfId="59" applyFont="1" applyBorder="1" applyAlignment="1">
      <alignment vertical="center"/>
    </xf>
    <xf numFmtId="0" fontId="57" fillId="27" borderId="12" xfId="59" applyFont="1" applyFill="1" applyBorder="1" applyAlignment="1">
      <alignment vertical="center"/>
    </xf>
    <xf numFmtId="0" fontId="57" fillId="27" borderId="18" xfId="59" applyFont="1" applyFill="1" applyBorder="1" applyAlignment="1">
      <alignment vertical="center"/>
    </xf>
    <xf numFmtId="0" fontId="57" fillId="27" borderId="37" xfId="59" applyFont="1" applyFill="1" applyBorder="1" applyAlignment="1">
      <alignment vertical="center"/>
    </xf>
    <xf numFmtId="167" fontId="55" fillId="26" borderId="0" xfId="67" applyFont="1" applyFill="1" applyAlignment="1">
      <alignment horizontal="center" vertical="center" wrapText="1"/>
    </xf>
  </cellXfs>
  <cellStyles count="68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" xfId="62" builtinId="4"/>
    <cellStyle name="Moeda 2" xfId="31" xr:uid="{00000000-0005-0000-0000-00001F000000}"/>
    <cellStyle name="Moeda 2 2" xfId="32" xr:uid="{00000000-0005-0000-0000-000020000000}"/>
    <cellStyle name="Moeda 2_3_-_PLANILHA_MODELO_e_Boletim_CPOS_157" xfId="33" xr:uid="{00000000-0005-0000-0000-000021000000}"/>
    <cellStyle name="Neutra 2" xfId="34" xr:uid="{00000000-0005-0000-0000-000022000000}"/>
    <cellStyle name="Normal" xfId="0" builtinId="0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59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5" xfId="58" xr:uid="{00000000-0005-0000-0000-00002C000000}"/>
    <cellStyle name="Normal 6" xfId="55" xr:uid="{00000000-0005-0000-0000-00002D000000}"/>
    <cellStyle name="Normal 7" xfId="61" xr:uid="{00000000-0005-0000-0000-00002E000000}"/>
    <cellStyle name="Normal 8" xfId="64" xr:uid="{00000000-0005-0000-0000-00002F000000}"/>
    <cellStyle name="Nota 2" xfId="42" xr:uid="{00000000-0005-0000-0000-000030000000}"/>
    <cellStyle name="Porcentagem" xfId="63" builtinId="5"/>
    <cellStyle name="Porcentagem 2" xfId="57" xr:uid="{00000000-0005-0000-0000-000032000000}"/>
    <cellStyle name="Porcentagem 5" xfId="65" xr:uid="{00000000-0005-0000-0000-000033000000}"/>
    <cellStyle name="Saída 2" xfId="43" xr:uid="{00000000-0005-0000-0000-000034000000}"/>
    <cellStyle name="Separador de milhares_Rua dos Coroados 2 2" xfId="67" xr:uid="{00000000-0005-0000-0000-000035000000}"/>
    <cellStyle name="Texto de Aviso 2" xfId="44" xr:uid="{00000000-0005-0000-0000-000036000000}"/>
    <cellStyle name="Texto Explicativo 2" xfId="45" xr:uid="{00000000-0005-0000-0000-000037000000}"/>
    <cellStyle name="Título 1 2" xfId="46" xr:uid="{00000000-0005-0000-0000-000038000000}"/>
    <cellStyle name="Título 2 2" xfId="47" xr:uid="{00000000-0005-0000-0000-000039000000}"/>
    <cellStyle name="Título 3 2" xfId="48" xr:uid="{00000000-0005-0000-0000-00003A000000}"/>
    <cellStyle name="Título 4 2" xfId="49" xr:uid="{00000000-0005-0000-0000-00003B000000}"/>
    <cellStyle name="Título 5" xfId="50" xr:uid="{00000000-0005-0000-0000-00003C000000}"/>
    <cellStyle name="Total 2" xfId="51" xr:uid="{00000000-0005-0000-0000-00003D000000}"/>
    <cellStyle name="Vírgula" xfId="52" builtinId="3"/>
    <cellStyle name="Vírgula 2" xfId="53" xr:uid="{00000000-0005-0000-0000-00003F000000}"/>
    <cellStyle name="Vírgula 2 2" xfId="60" xr:uid="{00000000-0005-0000-0000-000040000000}"/>
    <cellStyle name="Vírgula 2 2 2" xfId="66" xr:uid="{00000000-0005-0000-0000-000041000000}"/>
    <cellStyle name="Vírgula 3" xfId="54" xr:uid="{00000000-0005-0000-0000-000042000000}"/>
    <cellStyle name="Vírgula 4" xfId="56" xr:uid="{00000000-0005-0000-0000-000043000000}"/>
  </cellStyles>
  <dxfs count="4">
    <dxf>
      <font>
        <b/>
        <i val="0"/>
        <condense val="0"/>
        <extend val="0"/>
        <color auto="1"/>
      </font>
      <fill>
        <patternFill>
          <bgColor indexed="26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730249</xdr:colOff>
      <xdr:row>1</xdr:row>
      <xdr:rowOff>52916</xdr:rowOff>
    </xdr:from>
    <xdr:to>
      <xdr:col>2</xdr:col>
      <xdr:colOff>654298</xdr:colOff>
      <xdr:row>4</xdr:row>
      <xdr:rowOff>225001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66" y="52916"/>
          <a:ext cx="1185333" cy="12801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185420</xdr:colOff>
      <xdr:row>0</xdr:row>
      <xdr:rowOff>196215</xdr:rowOff>
    </xdr:from>
    <xdr:to>
      <xdr:col>2</xdr:col>
      <xdr:colOff>363855</xdr:colOff>
      <xdr:row>2</xdr:row>
      <xdr:rowOff>671601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E63DFDC-FDBC-73BE-993F-637E0F344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045" y="196215"/>
          <a:ext cx="1193800" cy="12958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16</xdr:row>
      <xdr:rowOff>28575</xdr:rowOff>
    </xdr:from>
    <xdr:to>
      <xdr:col>7</xdr:col>
      <xdr:colOff>257175</xdr:colOff>
      <xdr:row>20</xdr:row>
      <xdr:rowOff>66675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424A6B29-777D-4683-B203-8D786A5B4E07}"/>
            </a:ext>
          </a:extLst>
        </xdr:cNvPr>
        <xdr:cNvSpPr txBox="1"/>
      </xdr:nvSpPr>
      <xdr:spPr>
        <a:xfrm>
          <a:off x="2466975" y="3276600"/>
          <a:ext cx="5648325" cy="800100"/>
        </a:xfrm>
        <a:prstGeom prst="rect">
          <a:avLst/>
        </a:prstGeom>
        <a:solidFill>
          <a:schemeClr val="bg1">
            <a:lumMod val="95000"/>
          </a:schemeClr>
        </a:solidFill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pt-BR" sz="1400" b="1"/>
        </a:p>
        <a:p>
          <a:pPr algn="ctr"/>
          <a:r>
            <a:rPr lang="pt-BR" sz="1400" b="1"/>
            <a:t>BDI = </a:t>
          </a:r>
          <a:r>
            <a:rPr lang="pt-BR" sz="1400" b="1" u="sng"/>
            <a:t>(1</a:t>
          </a:r>
          <a:r>
            <a:rPr lang="pt-BR" sz="1400" b="1" u="sng" baseline="0"/>
            <a:t> + AC + S + R + G) * (1 + DF) * (1 + L)</a:t>
          </a:r>
          <a:r>
            <a:rPr lang="pt-BR" sz="1400" b="1" u="none" baseline="0"/>
            <a:t>  - 1</a:t>
          </a:r>
        </a:p>
        <a:p>
          <a:pPr algn="ctr"/>
          <a:r>
            <a:rPr lang="pt-BR" sz="1400" b="1" u="none" baseline="0"/>
            <a:t>        (1 - I)</a:t>
          </a:r>
        </a:p>
        <a:p>
          <a:endParaRPr lang="pt-BR" sz="1100" u="none" baseline="0"/>
        </a:p>
        <a:p>
          <a:endParaRPr lang="pt-BR" sz="1100" u="none" baseline="0"/>
        </a:p>
      </xdr:txBody>
    </xdr:sp>
    <xdr:clientData/>
  </xdr:twoCellAnchor>
  <xdr:oneCellAnchor>
    <xdr:from>
      <xdr:col>6</xdr:col>
      <xdr:colOff>552450</xdr:colOff>
      <xdr:row>0</xdr:row>
      <xdr:rowOff>104775</xdr:rowOff>
    </xdr:from>
    <xdr:ext cx="621116" cy="668429"/>
    <xdr:pic>
      <xdr:nvPicPr>
        <xdr:cNvPr id="3" name="Imagem 2">
          <a:extLst>
            <a:ext uri="{FF2B5EF4-FFF2-40B4-BE49-F238E27FC236}">
              <a16:creationId xmlns:a16="http://schemas.microsoft.com/office/drawing/2014/main" id="{6D0EA3F0-F955-4A23-9FB3-29A67495C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04775"/>
          <a:ext cx="621116" cy="668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%20Drive\PREFEITURA%20TORRINHA%202021-2024\COMPUTADOR%2001\ENGENHARIA%202023\PROJETO%20PEM\R04\PEM%202024\10.%20PLANILHA%20OR&#199;AMENT&#193;RIA%20-%20PEM%20-%20R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ORÇAMENTÁRIA"/>
      <sheetName val="CRONOGRAMA"/>
      <sheetName val="CRON. CONVENIO"/>
      <sheetName val="BDI"/>
    </sheetNames>
    <sheetDataSet>
      <sheetData sheetId="0"/>
      <sheetData sheetId="1">
        <row r="2">
          <cell r="A2" t="str">
            <v>PREFEITURA MUNICIPAL TORRINHA</v>
          </cell>
        </row>
        <row r="26">
          <cell r="B26" t="str">
            <v>ENGENHEIRO CIVIL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3"/>
  <sheetViews>
    <sheetView view="pageBreakPreview" topLeftCell="A21" zoomScale="55" zoomScaleNormal="90" zoomScaleSheetLayoutView="55" workbookViewId="0">
      <selection activeCell="B44" sqref="B44:J44"/>
    </sheetView>
  </sheetViews>
  <sheetFormatPr defaultColWidth="9.08984375" defaultRowHeight="13" x14ac:dyDescent="0.25"/>
  <cols>
    <col min="1" max="1" width="1.6328125" style="1" customWidth="1"/>
    <col min="2" max="2" width="19" style="1" customWidth="1"/>
    <col min="3" max="3" width="19.08984375" style="6" customWidth="1"/>
    <col min="4" max="4" width="11.54296875" style="6" customWidth="1"/>
    <col min="5" max="5" width="58.453125" style="13" customWidth="1"/>
    <col min="6" max="6" width="10.90625" style="8" customWidth="1"/>
    <col min="7" max="7" width="17" style="7" customWidth="1"/>
    <col min="8" max="8" width="18.453125" style="16" customWidth="1"/>
    <col min="9" max="9" width="18.453125" style="16" hidden="1" customWidth="1"/>
    <col min="10" max="10" width="18" style="17" customWidth="1"/>
    <col min="11" max="11" width="22.36328125" style="15" customWidth="1"/>
    <col min="12" max="12" width="8" style="1" bestFit="1" customWidth="1"/>
    <col min="13" max="16384" width="9.08984375" style="1"/>
  </cols>
  <sheetData>
    <row r="1" spans="1:15" ht="13.5" thickBot="1" x14ac:dyDescent="0.3"/>
    <row r="2" spans="1:15" ht="30" customHeight="1" x14ac:dyDescent="0.25">
      <c r="B2" s="9"/>
      <c r="C2" s="10"/>
      <c r="D2" s="181" t="s">
        <v>11</v>
      </c>
      <c r="E2" s="181"/>
      <c r="F2" s="181"/>
      <c r="G2" s="181"/>
      <c r="H2" s="181"/>
      <c r="I2" s="181"/>
      <c r="J2" s="181"/>
      <c r="K2" s="18"/>
    </row>
    <row r="3" spans="1:15" ht="32.15" customHeight="1" x14ac:dyDescent="0.25">
      <c r="B3" s="195" t="s">
        <v>76</v>
      </c>
      <c r="C3" s="196"/>
      <c r="D3" s="196"/>
      <c r="E3" s="196"/>
      <c r="F3" s="196"/>
      <c r="G3" s="196"/>
      <c r="H3" s="196"/>
      <c r="I3" s="196"/>
      <c r="J3" s="196"/>
      <c r="K3" s="197"/>
    </row>
    <row r="4" spans="1:15" ht="26.15" customHeight="1" x14ac:dyDescent="0.25">
      <c r="B4" s="195"/>
      <c r="C4" s="196"/>
      <c r="D4" s="196"/>
      <c r="E4" s="196"/>
      <c r="F4" s="196"/>
      <c r="G4" s="196"/>
      <c r="H4" s="196"/>
      <c r="I4" s="196"/>
      <c r="J4" s="196"/>
      <c r="K4" s="197"/>
    </row>
    <row r="5" spans="1:15" ht="30" customHeight="1" thickBot="1" x14ac:dyDescent="0.3">
      <c r="B5" s="11"/>
      <c r="C5" s="12"/>
      <c r="D5" s="198" t="s">
        <v>74</v>
      </c>
      <c r="E5" s="198"/>
      <c r="F5" s="198"/>
      <c r="G5" s="198"/>
      <c r="H5" s="198"/>
      <c r="I5" s="199" t="s">
        <v>79</v>
      </c>
      <c r="J5" s="200"/>
      <c r="K5" s="201"/>
    </row>
    <row r="6" spans="1:15" ht="6" customHeight="1" thickBot="1" x14ac:dyDescent="0.3">
      <c r="B6" s="3"/>
      <c r="C6" s="2"/>
      <c r="D6" s="2"/>
      <c r="E6" s="4"/>
      <c r="F6" s="4"/>
      <c r="G6" s="66"/>
      <c r="H6" s="19"/>
      <c r="I6" s="19"/>
      <c r="J6" s="20"/>
      <c r="K6" s="21"/>
    </row>
    <row r="7" spans="1:15" ht="15.5" x14ac:dyDescent="0.25">
      <c r="B7" s="185" t="s">
        <v>3</v>
      </c>
      <c r="C7" s="187" t="s">
        <v>0</v>
      </c>
      <c r="D7" s="187" t="s">
        <v>2</v>
      </c>
      <c r="E7" s="189" t="s">
        <v>1</v>
      </c>
      <c r="F7" s="191" t="s">
        <v>4</v>
      </c>
      <c r="G7" s="193" t="s">
        <v>6</v>
      </c>
      <c r="H7" s="112" t="s">
        <v>7</v>
      </c>
      <c r="I7" s="112" t="s">
        <v>8</v>
      </c>
      <c r="J7" s="112" t="s">
        <v>7</v>
      </c>
      <c r="K7" s="113" t="s">
        <v>9</v>
      </c>
    </row>
    <row r="8" spans="1:15" ht="31" x14ac:dyDescent="0.25">
      <c r="B8" s="186"/>
      <c r="C8" s="188"/>
      <c r="D8" s="188"/>
      <c r="E8" s="190"/>
      <c r="F8" s="192"/>
      <c r="G8" s="194"/>
      <c r="H8" s="114" t="s">
        <v>10</v>
      </c>
      <c r="I8" s="114" t="s">
        <v>10</v>
      </c>
      <c r="J8" s="114" t="s">
        <v>12</v>
      </c>
      <c r="K8" s="115" t="s">
        <v>12</v>
      </c>
    </row>
    <row r="9" spans="1:15" customFormat="1" ht="15.5" x14ac:dyDescent="0.25">
      <c r="A9" s="1"/>
      <c r="B9" s="116"/>
      <c r="C9" s="117"/>
      <c r="D9" s="117" t="s">
        <v>32</v>
      </c>
      <c r="E9" s="118" t="s">
        <v>46</v>
      </c>
      <c r="F9" s="119"/>
      <c r="G9" s="120"/>
      <c r="H9" s="121"/>
      <c r="I9" s="121"/>
      <c r="J9" s="121"/>
      <c r="K9" s="122">
        <f>SUM(K10:K11:K15:K22)</f>
        <v>17088.07</v>
      </c>
      <c r="L9" s="1"/>
      <c r="M9" s="1"/>
      <c r="N9" s="1"/>
      <c r="O9" s="1"/>
    </row>
    <row r="10" spans="1:15" s="157" customFormat="1" ht="28" x14ac:dyDescent="0.3">
      <c r="A10" s="161"/>
      <c r="B10" s="158" t="s">
        <v>33</v>
      </c>
      <c r="C10" s="151" t="s">
        <v>77</v>
      </c>
      <c r="D10" s="151" t="s">
        <v>13</v>
      </c>
      <c r="E10" s="152" t="s">
        <v>78</v>
      </c>
      <c r="F10" s="153" t="s">
        <v>88</v>
      </c>
      <c r="G10" s="154">
        <v>99.26</v>
      </c>
      <c r="H10" s="155">
        <v>32.33</v>
      </c>
      <c r="I10" s="155"/>
      <c r="J10" s="155">
        <f>ROUND(H10*1.2247,2)</f>
        <v>39.590000000000003</v>
      </c>
      <c r="K10" s="156">
        <f>ROUND(J10*G10,2)</f>
        <v>3929.7</v>
      </c>
      <c r="L10" s="161"/>
      <c r="M10" s="161"/>
      <c r="N10" s="161"/>
      <c r="O10" s="161"/>
    </row>
    <row r="11" spans="1:15" s="159" customFormat="1" ht="28" x14ac:dyDescent="0.25">
      <c r="B11" s="158" t="s">
        <v>33</v>
      </c>
      <c r="C11" s="160" t="s">
        <v>80</v>
      </c>
      <c r="D11" s="160" t="s">
        <v>35</v>
      </c>
      <c r="E11" s="162" t="s">
        <v>81</v>
      </c>
      <c r="F11" s="163" t="s">
        <v>88</v>
      </c>
      <c r="G11" s="164">
        <v>99.26</v>
      </c>
      <c r="H11" s="165">
        <v>45.31</v>
      </c>
      <c r="I11" s="165">
        <f t="shared" ref="I11:I22" si="0">ROUND(H11*G11,2)</f>
        <v>4497.47</v>
      </c>
      <c r="J11" s="165">
        <f t="shared" ref="J11" si="1">ROUND(H11*1.2247,2)</f>
        <v>55.49</v>
      </c>
      <c r="K11" s="166">
        <f>ROUND(J11*G11,2)</f>
        <v>5507.94</v>
      </c>
    </row>
    <row r="12" spans="1:15" ht="28" hidden="1" x14ac:dyDescent="0.25">
      <c r="B12" s="123" t="s">
        <v>33</v>
      </c>
      <c r="C12" s="124" t="s">
        <v>34</v>
      </c>
      <c r="D12" s="124" t="s">
        <v>35</v>
      </c>
      <c r="E12" s="125" t="s">
        <v>40</v>
      </c>
      <c r="F12" s="126" t="s">
        <v>36</v>
      </c>
      <c r="G12" s="127">
        <v>583.02</v>
      </c>
      <c r="H12" s="128">
        <v>18.170000000000002</v>
      </c>
      <c r="I12" s="128">
        <f t="shared" si="0"/>
        <v>10593.47</v>
      </c>
      <c r="J12" s="128">
        <f t="shared" ref="J12:J13" si="2">ROUND(H12*1.2247,2)</f>
        <v>22.25</v>
      </c>
      <c r="K12" s="129"/>
    </row>
    <row r="13" spans="1:15" ht="28" hidden="1" x14ac:dyDescent="0.25">
      <c r="B13" s="123" t="s">
        <v>33</v>
      </c>
      <c r="C13" s="124" t="s">
        <v>62</v>
      </c>
      <c r="D13" s="124" t="s">
        <v>37</v>
      </c>
      <c r="E13" s="125" t="s">
        <v>63</v>
      </c>
      <c r="F13" s="126" t="s">
        <v>36</v>
      </c>
      <c r="G13" s="127">
        <f>G12</f>
        <v>583.02</v>
      </c>
      <c r="H13" s="128">
        <v>8.66</v>
      </c>
      <c r="I13" s="128">
        <f t="shared" si="0"/>
        <v>5048.95</v>
      </c>
      <c r="J13" s="128">
        <f t="shared" si="2"/>
        <v>10.61</v>
      </c>
      <c r="K13" s="129"/>
    </row>
    <row r="14" spans="1:15" ht="28" hidden="1" x14ac:dyDescent="0.25">
      <c r="B14" s="123" t="s">
        <v>33</v>
      </c>
      <c r="C14" s="124" t="s">
        <v>38</v>
      </c>
      <c r="D14" s="124" t="s">
        <v>39</v>
      </c>
      <c r="E14" s="125" t="s">
        <v>41</v>
      </c>
      <c r="F14" s="126" t="s">
        <v>36</v>
      </c>
      <c r="G14" s="127">
        <f>G13</f>
        <v>583.02</v>
      </c>
      <c r="H14" s="128">
        <v>22.42</v>
      </c>
      <c r="I14" s="128">
        <f t="shared" si="0"/>
        <v>13071.31</v>
      </c>
      <c r="J14" s="128">
        <f t="shared" ref="J14:J22" si="3">ROUND(H14*1.2247,2)</f>
        <v>27.46</v>
      </c>
      <c r="K14" s="129"/>
    </row>
    <row r="15" spans="1:15" ht="14" x14ac:dyDescent="0.25">
      <c r="B15" s="158" t="s">
        <v>33</v>
      </c>
      <c r="C15" s="160" t="s">
        <v>82</v>
      </c>
      <c r="D15" s="160" t="s">
        <v>37</v>
      </c>
      <c r="E15" s="162" t="s">
        <v>83</v>
      </c>
      <c r="F15" s="163" t="s">
        <v>88</v>
      </c>
      <c r="G15" s="164">
        <v>22.68</v>
      </c>
      <c r="H15" s="165">
        <v>50.24</v>
      </c>
      <c r="I15" s="165">
        <f t="shared" si="0"/>
        <v>1139.44</v>
      </c>
      <c r="J15" s="165">
        <f t="shared" ref="J15:J21" si="4">ROUND(H15*1.2247,2)</f>
        <v>61.53</v>
      </c>
      <c r="K15" s="166">
        <f t="shared" ref="K15:K22" si="5">ROUND(J15*G15,2)</f>
        <v>1395.5</v>
      </c>
    </row>
    <row r="16" spans="1:15" ht="14" x14ac:dyDescent="0.25">
      <c r="B16" s="158" t="s">
        <v>33</v>
      </c>
      <c r="C16" s="160" t="s">
        <v>84</v>
      </c>
      <c r="D16" s="160" t="s">
        <v>39</v>
      </c>
      <c r="E16" s="162" t="s">
        <v>85</v>
      </c>
      <c r="F16" s="163" t="s">
        <v>61</v>
      </c>
      <c r="G16" s="164">
        <v>15</v>
      </c>
      <c r="H16" s="165">
        <v>72.489999999999995</v>
      </c>
      <c r="I16" s="165">
        <f t="shared" si="0"/>
        <v>1087.3499999999999</v>
      </c>
      <c r="J16" s="165">
        <f t="shared" ref="J16" si="6">ROUND(H16*1.2247,2)</f>
        <v>88.78</v>
      </c>
      <c r="K16" s="166">
        <f t="shared" si="5"/>
        <v>1331.7</v>
      </c>
    </row>
    <row r="17" spans="1:15" customFormat="1" ht="14" x14ac:dyDescent="0.25">
      <c r="A17" s="1"/>
      <c r="B17" s="158" t="s">
        <v>33</v>
      </c>
      <c r="C17" s="160" t="s">
        <v>101</v>
      </c>
      <c r="D17" s="160" t="s">
        <v>86</v>
      </c>
      <c r="E17" s="162" t="s">
        <v>103</v>
      </c>
      <c r="F17" s="163" t="s">
        <v>88</v>
      </c>
      <c r="G17" s="164">
        <v>2</v>
      </c>
      <c r="H17" s="165">
        <v>938.75</v>
      </c>
      <c r="I17" s="165">
        <f t="shared" si="0"/>
        <v>1877.5</v>
      </c>
      <c r="J17" s="165">
        <f t="shared" si="4"/>
        <v>1149.69</v>
      </c>
      <c r="K17" s="166">
        <f t="shared" si="5"/>
        <v>2299.38</v>
      </c>
      <c r="L17" s="1"/>
      <c r="M17" s="1"/>
      <c r="N17" s="1"/>
      <c r="O17" s="1"/>
    </row>
    <row r="18" spans="1:15" s="159" customFormat="1" ht="28" x14ac:dyDescent="0.25">
      <c r="B18" s="158" t="s">
        <v>33</v>
      </c>
      <c r="C18" s="160" t="s">
        <v>68</v>
      </c>
      <c r="D18" s="160" t="s">
        <v>89</v>
      </c>
      <c r="E18" s="162" t="s">
        <v>75</v>
      </c>
      <c r="F18" s="163" t="s">
        <v>87</v>
      </c>
      <c r="G18" s="164">
        <v>0.57999999999999996</v>
      </c>
      <c r="H18" s="165">
        <v>81.760000000000005</v>
      </c>
      <c r="I18" s="165">
        <f t="shared" si="0"/>
        <v>47.42</v>
      </c>
      <c r="J18" s="165">
        <f t="shared" si="4"/>
        <v>100.13</v>
      </c>
      <c r="K18" s="166">
        <f t="shared" si="5"/>
        <v>58.08</v>
      </c>
    </row>
    <row r="19" spans="1:15" s="159" customFormat="1" ht="14" x14ac:dyDescent="0.25">
      <c r="B19" s="158" t="s">
        <v>33</v>
      </c>
      <c r="C19" s="160" t="s">
        <v>90</v>
      </c>
      <c r="D19" s="160" t="s">
        <v>93</v>
      </c>
      <c r="E19" s="162" t="s">
        <v>91</v>
      </c>
      <c r="F19" s="163" t="s">
        <v>88</v>
      </c>
      <c r="G19" s="164">
        <v>12.26</v>
      </c>
      <c r="H19" s="165">
        <v>83.32</v>
      </c>
      <c r="I19" s="165">
        <f t="shared" si="0"/>
        <v>1021.5</v>
      </c>
      <c r="J19" s="165">
        <f t="shared" si="4"/>
        <v>102.04</v>
      </c>
      <c r="K19" s="166">
        <f t="shared" si="5"/>
        <v>1251.01</v>
      </c>
    </row>
    <row r="20" spans="1:15" s="159" customFormat="1" ht="14" x14ac:dyDescent="0.25">
      <c r="B20" s="158" t="s">
        <v>33</v>
      </c>
      <c r="C20" s="160" t="s">
        <v>92</v>
      </c>
      <c r="D20" s="160" t="s">
        <v>96</v>
      </c>
      <c r="E20" s="162" t="s">
        <v>94</v>
      </c>
      <c r="F20" s="163" t="s">
        <v>88</v>
      </c>
      <c r="G20" s="164">
        <v>24.52</v>
      </c>
      <c r="H20" s="165">
        <v>7.21</v>
      </c>
      <c r="I20" s="165">
        <f t="shared" si="0"/>
        <v>176.79</v>
      </c>
      <c r="J20" s="165">
        <f t="shared" si="4"/>
        <v>8.83</v>
      </c>
      <c r="K20" s="166">
        <f t="shared" si="5"/>
        <v>216.51</v>
      </c>
    </row>
    <row r="21" spans="1:15" s="159" customFormat="1" ht="14" x14ac:dyDescent="0.25">
      <c r="B21" s="158" t="s">
        <v>33</v>
      </c>
      <c r="C21" s="160" t="s">
        <v>95</v>
      </c>
      <c r="D21" s="160" t="s">
        <v>99</v>
      </c>
      <c r="E21" s="162" t="s">
        <v>97</v>
      </c>
      <c r="F21" s="163" t="s">
        <v>88</v>
      </c>
      <c r="G21" s="164">
        <v>24.52</v>
      </c>
      <c r="H21" s="165">
        <v>23.23</v>
      </c>
      <c r="I21" s="165">
        <f t="shared" si="0"/>
        <v>569.6</v>
      </c>
      <c r="J21" s="165">
        <f t="shared" si="4"/>
        <v>28.45</v>
      </c>
      <c r="K21" s="166">
        <f t="shared" si="5"/>
        <v>697.59</v>
      </c>
    </row>
    <row r="22" spans="1:15" s="159" customFormat="1" ht="14" x14ac:dyDescent="0.25">
      <c r="B22" s="158" t="s">
        <v>33</v>
      </c>
      <c r="C22" s="160" t="s">
        <v>98</v>
      </c>
      <c r="D22" s="160" t="s">
        <v>102</v>
      </c>
      <c r="E22" s="162" t="s">
        <v>100</v>
      </c>
      <c r="F22" s="163" t="s">
        <v>88</v>
      </c>
      <c r="G22" s="164">
        <v>24.52</v>
      </c>
      <c r="H22" s="165">
        <v>13.34</v>
      </c>
      <c r="I22" s="165">
        <f t="shared" si="0"/>
        <v>327.10000000000002</v>
      </c>
      <c r="J22" s="165">
        <f t="shared" si="3"/>
        <v>16.34</v>
      </c>
      <c r="K22" s="166">
        <f t="shared" si="5"/>
        <v>400.66</v>
      </c>
    </row>
    <row r="23" spans="1:15" s="159" customFormat="1" ht="15.5" x14ac:dyDescent="0.25">
      <c r="B23" s="116"/>
      <c r="C23" s="117"/>
      <c r="D23" s="117" t="s">
        <v>42</v>
      </c>
      <c r="E23" s="118" t="s">
        <v>104</v>
      </c>
      <c r="F23" s="119"/>
      <c r="G23" s="120"/>
      <c r="H23" s="121"/>
      <c r="I23" s="121"/>
      <c r="J23" s="121"/>
      <c r="K23" s="122">
        <f>SUM(K24:K26)</f>
        <v>610.67999999999995</v>
      </c>
    </row>
    <row r="24" spans="1:15" s="159" customFormat="1" ht="14" x14ac:dyDescent="0.25">
      <c r="B24" s="158" t="s">
        <v>33</v>
      </c>
      <c r="C24" s="160" t="s">
        <v>105</v>
      </c>
      <c r="D24" s="160" t="s">
        <v>14</v>
      </c>
      <c r="E24" s="162" t="s">
        <v>106</v>
      </c>
      <c r="F24" s="163" t="s">
        <v>61</v>
      </c>
      <c r="G24" s="164">
        <v>6</v>
      </c>
      <c r="H24" s="165">
        <v>44.7</v>
      </c>
      <c r="I24" s="165">
        <f t="shared" ref="I24:I26" si="7">ROUND(H24*G24,2)</f>
        <v>268.2</v>
      </c>
      <c r="J24" s="165">
        <f t="shared" ref="J24:J26" si="8">ROUND(H24*1.2247,2)</f>
        <v>54.74</v>
      </c>
      <c r="K24" s="166">
        <f t="shared" ref="K24:K26" si="9">ROUND(J24*G24,2)</f>
        <v>328.44</v>
      </c>
    </row>
    <row r="25" spans="1:15" s="159" customFormat="1" ht="14" x14ac:dyDescent="0.25">
      <c r="B25" s="158" t="s">
        <v>33</v>
      </c>
      <c r="C25" s="160" t="s">
        <v>109</v>
      </c>
      <c r="D25" s="160" t="s">
        <v>43</v>
      </c>
      <c r="E25" s="162" t="s">
        <v>110</v>
      </c>
      <c r="F25" s="163" t="s">
        <v>88</v>
      </c>
      <c r="G25" s="164">
        <v>2.56</v>
      </c>
      <c r="H25" s="165">
        <v>63.44</v>
      </c>
      <c r="I25" s="165">
        <f t="shared" si="7"/>
        <v>162.41</v>
      </c>
      <c r="J25" s="165">
        <f t="shared" si="8"/>
        <v>77.69</v>
      </c>
      <c r="K25" s="166">
        <f t="shared" si="9"/>
        <v>198.89</v>
      </c>
    </row>
    <row r="26" spans="1:15" s="159" customFormat="1" ht="28" x14ac:dyDescent="0.25">
      <c r="B26" s="158" t="s">
        <v>33</v>
      </c>
      <c r="C26" s="160" t="s">
        <v>111</v>
      </c>
      <c r="D26" s="160" t="s">
        <v>44</v>
      </c>
      <c r="E26" s="162" t="s">
        <v>112</v>
      </c>
      <c r="F26" s="163" t="s">
        <v>88</v>
      </c>
      <c r="G26" s="164">
        <v>3.42</v>
      </c>
      <c r="H26" s="165">
        <v>19.899999999999999</v>
      </c>
      <c r="I26" s="165">
        <f t="shared" si="7"/>
        <v>68.06</v>
      </c>
      <c r="J26" s="165">
        <f t="shared" si="8"/>
        <v>24.37</v>
      </c>
      <c r="K26" s="166">
        <f t="shared" si="9"/>
        <v>83.35</v>
      </c>
    </row>
    <row r="27" spans="1:15" s="159" customFormat="1" ht="15.5" x14ac:dyDescent="0.25">
      <c r="B27" s="116"/>
      <c r="C27" s="117"/>
      <c r="D27" s="117" t="s">
        <v>45</v>
      </c>
      <c r="E27" s="118" t="s">
        <v>117</v>
      </c>
      <c r="F27" s="119"/>
      <c r="G27" s="120"/>
      <c r="H27" s="121"/>
      <c r="I27" s="121"/>
      <c r="J27" s="121"/>
      <c r="K27" s="122">
        <f>SUM(K28:K29:K30)</f>
        <v>7453.34</v>
      </c>
    </row>
    <row r="28" spans="1:15" s="159" customFormat="1" ht="28" x14ac:dyDescent="0.25">
      <c r="B28" s="158" t="s">
        <v>33</v>
      </c>
      <c r="C28" s="160" t="s">
        <v>107</v>
      </c>
      <c r="D28" s="160" t="s">
        <v>47</v>
      </c>
      <c r="E28" s="162" t="s">
        <v>108</v>
      </c>
      <c r="F28" s="163" t="s">
        <v>61</v>
      </c>
      <c r="G28" s="164">
        <v>2</v>
      </c>
      <c r="H28" s="165">
        <v>555.03</v>
      </c>
      <c r="I28" s="165">
        <f>ROUND(H28*G28,2)</f>
        <v>1110.06</v>
      </c>
      <c r="J28" s="165">
        <f t="shared" ref="J28:J30" si="10">ROUND(H28*1.2247,2)</f>
        <v>679.75</v>
      </c>
      <c r="K28" s="166">
        <f>ROUND(J28*G28,2)</f>
        <v>1359.5</v>
      </c>
    </row>
    <row r="29" spans="1:15" s="159" customFormat="1" ht="14" x14ac:dyDescent="0.25">
      <c r="B29" s="158" t="s">
        <v>33</v>
      </c>
      <c r="C29" s="160" t="s">
        <v>113</v>
      </c>
      <c r="D29" s="160" t="s">
        <v>48</v>
      </c>
      <c r="E29" s="167" t="s">
        <v>114</v>
      </c>
      <c r="F29" s="163" t="s">
        <v>61</v>
      </c>
      <c r="G29" s="164">
        <v>4</v>
      </c>
      <c r="H29" s="165">
        <v>563.4</v>
      </c>
      <c r="I29" s="165">
        <f>ROUND(H29*G29,2)</f>
        <v>2253.6</v>
      </c>
      <c r="J29" s="165">
        <f t="shared" si="10"/>
        <v>690</v>
      </c>
      <c r="K29" s="166">
        <f>ROUND(J29*G29,2)</f>
        <v>2760</v>
      </c>
    </row>
    <row r="30" spans="1:15" s="159" customFormat="1" ht="28" x14ac:dyDescent="0.25">
      <c r="B30" s="158" t="s">
        <v>33</v>
      </c>
      <c r="C30" s="160" t="s">
        <v>115</v>
      </c>
      <c r="D30" s="160" t="s">
        <v>49</v>
      </c>
      <c r="E30" s="167" t="s">
        <v>116</v>
      </c>
      <c r="F30" s="163" t="s">
        <v>88</v>
      </c>
      <c r="G30" s="164">
        <v>2.64</v>
      </c>
      <c r="H30" s="165">
        <v>1031.1300000000001</v>
      </c>
      <c r="I30" s="165">
        <f>ROUND(H30*G30,2)</f>
        <v>2722.18</v>
      </c>
      <c r="J30" s="165">
        <f t="shared" si="10"/>
        <v>1262.82</v>
      </c>
      <c r="K30" s="166">
        <f>ROUND(J30*G30,2)</f>
        <v>3333.84</v>
      </c>
    </row>
    <row r="31" spans="1:15" s="159" customFormat="1" ht="15.5" x14ac:dyDescent="0.25">
      <c r="B31" s="116"/>
      <c r="C31" s="117"/>
      <c r="D31" s="117" t="s">
        <v>50</v>
      </c>
      <c r="E31" s="118" t="s">
        <v>118</v>
      </c>
      <c r="F31" s="119"/>
      <c r="G31" s="120"/>
      <c r="H31" s="121"/>
      <c r="I31" s="121"/>
      <c r="J31" s="121"/>
      <c r="K31" s="122">
        <f>SUM(K36:K37:K38:K39)</f>
        <v>27765.56</v>
      </c>
    </row>
    <row r="32" spans="1:15" customFormat="1" ht="28" hidden="1" x14ac:dyDescent="0.25">
      <c r="A32" s="1"/>
      <c r="B32" s="158" t="s">
        <v>33</v>
      </c>
      <c r="C32" s="160" t="s">
        <v>68</v>
      </c>
      <c r="D32" s="160" t="s">
        <v>55</v>
      </c>
      <c r="E32" s="162" t="s">
        <v>75</v>
      </c>
      <c r="F32" s="163" t="s">
        <v>69</v>
      </c>
      <c r="G32" s="164">
        <v>12.64</v>
      </c>
      <c r="H32" s="165">
        <v>90.84</v>
      </c>
      <c r="I32" s="165"/>
      <c r="J32" s="165">
        <f t="shared" ref="J32" si="11">ROUND(H32*1.2247,2)</f>
        <v>111.25</v>
      </c>
      <c r="K32" s="166">
        <f>ROUND(J32*G32,2)</f>
        <v>1406.2</v>
      </c>
      <c r="L32" s="1"/>
      <c r="M32" s="1"/>
      <c r="N32" s="1"/>
      <c r="O32" s="1"/>
    </row>
    <row r="33" spans="2:11" ht="15.5" hidden="1" x14ac:dyDescent="0.25">
      <c r="B33" s="116"/>
      <c r="C33" s="117"/>
      <c r="D33" s="117" t="s">
        <v>65</v>
      </c>
      <c r="E33" s="118" t="s">
        <v>56</v>
      </c>
      <c r="F33" s="119"/>
      <c r="G33" s="120"/>
      <c r="H33" s="121"/>
      <c r="I33" s="121"/>
      <c r="J33" s="121"/>
      <c r="K33" s="122">
        <f>SUM(K34:K39)</f>
        <v>28869.57</v>
      </c>
    </row>
    <row r="34" spans="2:11" ht="28" hidden="1" x14ac:dyDescent="0.25">
      <c r="B34" s="158" t="s">
        <v>33</v>
      </c>
      <c r="C34" s="160" t="s">
        <v>57</v>
      </c>
      <c r="D34" s="160" t="s">
        <v>66</v>
      </c>
      <c r="E34" s="162" t="s">
        <v>58</v>
      </c>
      <c r="F34" s="163" t="s">
        <v>70</v>
      </c>
      <c r="G34" s="164">
        <v>2.8</v>
      </c>
      <c r="H34" s="165">
        <v>56.78</v>
      </c>
      <c r="I34" s="165">
        <f t="shared" ref="I34:I38" si="12">ROUND(H34*G34,2)</f>
        <v>158.97999999999999</v>
      </c>
      <c r="J34" s="165">
        <f t="shared" ref="J34:J37" si="13">ROUND(H34*1.2247,2)</f>
        <v>69.540000000000006</v>
      </c>
      <c r="K34" s="166">
        <f t="shared" ref="K34:K38" si="14">ROUND(J34*G34,2)</f>
        <v>194.71</v>
      </c>
    </row>
    <row r="35" spans="2:11" ht="28" hidden="1" x14ac:dyDescent="0.25">
      <c r="B35" s="158" t="s">
        <v>33</v>
      </c>
      <c r="C35" s="160" t="s">
        <v>59</v>
      </c>
      <c r="D35" s="160" t="s">
        <v>67</v>
      </c>
      <c r="E35" s="162" t="s">
        <v>60</v>
      </c>
      <c r="F35" s="163" t="s">
        <v>71</v>
      </c>
      <c r="G35" s="164">
        <v>70</v>
      </c>
      <c r="H35" s="165">
        <v>10.61</v>
      </c>
      <c r="I35" s="165">
        <f t="shared" si="12"/>
        <v>742.7</v>
      </c>
      <c r="J35" s="165">
        <f t="shared" si="13"/>
        <v>12.99</v>
      </c>
      <c r="K35" s="166">
        <f t="shared" si="14"/>
        <v>909.3</v>
      </c>
    </row>
    <row r="36" spans="2:11" s="5" customFormat="1" ht="14" x14ac:dyDescent="0.25">
      <c r="B36" s="158" t="s">
        <v>33</v>
      </c>
      <c r="C36" s="160" t="s">
        <v>127</v>
      </c>
      <c r="D36" s="160" t="s">
        <v>51</v>
      </c>
      <c r="E36" s="162" t="s">
        <v>129</v>
      </c>
      <c r="F36" s="163" t="s">
        <v>88</v>
      </c>
      <c r="G36" s="164">
        <v>962.12</v>
      </c>
      <c r="H36" s="165">
        <v>7.01</v>
      </c>
      <c r="I36" s="165">
        <f t="shared" ref="I36" si="15">ROUND(H36*G36,2)</f>
        <v>6744.46</v>
      </c>
      <c r="J36" s="165">
        <f t="shared" ref="J36" si="16">ROUND(H36*1.2247,2)</f>
        <v>8.59</v>
      </c>
      <c r="K36" s="166">
        <f t="shared" ref="K36" si="17">ROUND(J36*G36,2)</f>
        <v>8264.61</v>
      </c>
    </row>
    <row r="37" spans="2:11" s="169" customFormat="1" ht="27.65" customHeight="1" x14ac:dyDescent="0.25">
      <c r="B37" s="158" t="s">
        <v>15</v>
      </c>
      <c r="C37" s="160">
        <v>88489</v>
      </c>
      <c r="D37" s="160" t="s">
        <v>52</v>
      </c>
      <c r="E37" s="162" t="s">
        <v>119</v>
      </c>
      <c r="F37" s="163" t="s">
        <v>88</v>
      </c>
      <c r="G37" s="164">
        <v>570.21</v>
      </c>
      <c r="H37" s="165">
        <v>15.05</v>
      </c>
      <c r="I37" s="165">
        <f t="shared" si="12"/>
        <v>8581.66</v>
      </c>
      <c r="J37" s="165">
        <f t="shared" si="13"/>
        <v>18.43</v>
      </c>
      <c r="K37" s="166">
        <f t="shared" si="14"/>
        <v>10508.97</v>
      </c>
    </row>
    <row r="38" spans="2:11" s="5" customFormat="1" ht="27.65" customHeight="1" x14ac:dyDescent="0.25">
      <c r="B38" s="170" t="s">
        <v>15</v>
      </c>
      <c r="C38" s="163">
        <v>88488</v>
      </c>
      <c r="D38" s="163" t="s">
        <v>53</v>
      </c>
      <c r="E38" s="162" t="s">
        <v>120</v>
      </c>
      <c r="F38" s="163" t="s">
        <v>88</v>
      </c>
      <c r="G38" s="168">
        <v>351.59</v>
      </c>
      <c r="H38" s="171">
        <v>17.95</v>
      </c>
      <c r="I38" s="171">
        <f t="shared" si="12"/>
        <v>6311.04</v>
      </c>
      <c r="J38" s="171">
        <f t="shared" ref="J38" si="18">ROUND(H38*1.2247,2)</f>
        <v>21.98</v>
      </c>
      <c r="K38" s="172">
        <f t="shared" si="14"/>
        <v>7727.95</v>
      </c>
    </row>
    <row r="39" spans="2:11" s="5" customFormat="1" ht="13.25" customHeight="1" x14ac:dyDescent="0.25">
      <c r="B39" s="158" t="s">
        <v>15</v>
      </c>
      <c r="C39" s="160">
        <v>102214</v>
      </c>
      <c r="D39" s="160" t="s">
        <v>128</v>
      </c>
      <c r="E39" s="162" t="s">
        <v>121</v>
      </c>
      <c r="F39" s="163" t="s">
        <v>88</v>
      </c>
      <c r="G39" s="164">
        <v>40.32</v>
      </c>
      <c r="H39" s="165">
        <v>25.6</v>
      </c>
      <c r="I39" s="165">
        <f t="shared" ref="I39" si="19">ROUND(H39*G39,2)</f>
        <v>1032.19</v>
      </c>
      <c r="J39" s="165">
        <f t="shared" ref="J39" si="20">ROUND(H39*1.2247,2)</f>
        <v>31.35</v>
      </c>
      <c r="K39" s="166">
        <f t="shared" ref="K39" si="21">ROUND(J39*G39,2)</f>
        <v>1264.03</v>
      </c>
    </row>
    <row r="40" spans="2:11" s="5" customFormat="1" ht="27.65" customHeight="1" x14ac:dyDescent="0.25">
      <c r="B40" s="116"/>
      <c r="C40" s="117"/>
      <c r="D40" s="117" t="s">
        <v>54</v>
      </c>
      <c r="E40" s="118" t="s">
        <v>126</v>
      </c>
      <c r="F40" s="119"/>
      <c r="G40" s="120"/>
      <c r="H40" s="121"/>
      <c r="I40" s="121"/>
      <c r="J40" s="121"/>
      <c r="K40" s="122">
        <f>SUM(K41:K42:K43)</f>
        <v>16348.800000000001</v>
      </c>
    </row>
    <row r="41" spans="2:11" s="5" customFormat="1" ht="13.25" customHeight="1" x14ac:dyDescent="0.25">
      <c r="B41" s="158" t="s">
        <v>33</v>
      </c>
      <c r="C41" s="160" t="s">
        <v>127</v>
      </c>
      <c r="D41" s="160" t="s">
        <v>55</v>
      </c>
      <c r="E41" s="162" t="s">
        <v>129</v>
      </c>
      <c r="F41" s="163" t="s">
        <v>88</v>
      </c>
      <c r="G41" s="164">
        <v>523.09</v>
      </c>
      <c r="H41" s="165">
        <v>7.01</v>
      </c>
      <c r="I41" s="165">
        <f t="shared" ref="I41" si="22">ROUND(H41*G41,2)</f>
        <v>3666.86</v>
      </c>
      <c r="J41" s="165">
        <f t="shared" ref="J41" si="23">ROUND(H41*1.2247,2)</f>
        <v>8.59</v>
      </c>
      <c r="K41" s="166">
        <f t="shared" ref="K41" si="24">ROUND(J41*G41,2)</f>
        <v>4493.34</v>
      </c>
    </row>
    <row r="42" spans="2:11" s="5" customFormat="1" ht="13.25" customHeight="1" x14ac:dyDescent="0.25">
      <c r="B42" s="158" t="s">
        <v>15</v>
      </c>
      <c r="C42" s="160">
        <v>88489</v>
      </c>
      <c r="D42" s="160" t="s">
        <v>123</v>
      </c>
      <c r="E42" s="162" t="s">
        <v>119</v>
      </c>
      <c r="F42" s="163" t="s">
        <v>88</v>
      </c>
      <c r="G42" s="164">
        <v>469.77</v>
      </c>
      <c r="H42" s="165">
        <v>15.05</v>
      </c>
      <c r="I42" s="165">
        <f t="shared" ref="I42" si="25">ROUND(H42*G42,2)</f>
        <v>7070.04</v>
      </c>
      <c r="J42" s="165">
        <f t="shared" ref="J42" si="26">ROUND(H42*1.2247,2)</f>
        <v>18.43</v>
      </c>
      <c r="K42" s="166">
        <f t="shared" ref="K42" si="27">ROUND(J42*G42,2)</f>
        <v>8657.86</v>
      </c>
    </row>
    <row r="43" spans="2:11" s="5" customFormat="1" ht="14.5" thickBot="1" x14ac:dyDescent="0.3">
      <c r="B43" s="158" t="s">
        <v>33</v>
      </c>
      <c r="C43" s="160" t="s">
        <v>122</v>
      </c>
      <c r="D43" s="160" t="s">
        <v>130</v>
      </c>
      <c r="E43" s="162" t="s">
        <v>124</v>
      </c>
      <c r="F43" s="163" t="s">
        <v>88</v>
      </c>
      <c r="G43" s="164">
        <v>53.32</v>
      </c>
      <c r="H43" s="165">
        <v>48.97</v>
      </c>
      <c r="I43" s="165">
        <f t="shared" ref="I43" si="28">ROUND(H43*G43,2)</f>
        <v>2611.08</v>
      </c>
      <c r="J43" s="165">
        <f t="shared" ref="J43" si="29">ROUND(H43*1.2247,2)</f>
        <v>59.97</v>
      </c>
      <c r="K43" s="166">
        <f t="shared" ref="K43" si="30">ROUND(J43*G43,2)</f>
        <v>3197.6</v>
      </c>
    </row>
    <row r="44" spans="2:11" s="5" customFormat="1" ht="18.5" thickBot="1" x14ac:dyDescent="0.3">
      <c r="B44" s="182" t="s">
        <v>5</v>
      </c>
      <c r="C44" s="183"/>
      <c r="D44" s="183"/>
      <c r="E44" s="183"/>
      <c r="F44" s="183"/>
      <c r="G44" s="183"/>
      <c r="H44" s="183"/>
      <c r="I44" s="183"/>
      <c r="J44" s="184"/>
      <c r="K44" s="173">
        <f>K9+K23+K27+K31+K40</f>
        <v>69266.45</v>
      </c>
    </row>
    <row r="45" spans="2:11" s="5" customFormat="1" ht="15.5" x14ac:dyDescent="0.25">
      <c r="B45" s="41"/>
      <c r="C45" s="42"/>
      <c r="D45" s="42"/>
      <c r="E45" s="42"/>
      <c r="F45" s="42"/>
      <c r="G45" s="67"/>
      <c r="H45" s="42"/>
      <c r="I45" s="42"/>
      <c r="J45" s="42"/>
      <c r="K45" s="43"/>
    </row>
    <row r="46" spans="2:11" s="5" customFormat="1" ht="16" thickBot="1" x14ac:dyDescent="0.3">
      <c r="B46" s="44"/>
      <c r="C46" s="45"/>
      <c r="D46" s="45"/>
      <c r="E46" s="45"/>
      <c r="F46" s="45"/>
      <c r="G46" s="68"/>
      <c r="H46" s="45"/>
      <c r="I46" s="45"/>
      <c r="J46" s="45"/>
      <c r="K46" s="46"/>
    </row>
    <row r="47" spans="2:11" s="5" customFormat="1" ht="16" thickBot="1" x14ac:dyDescent="0.3">
      <c r="B47" s="59"/>
      <c r="C47" s="60"/>
      <c r="D47" s="60"/>
      <c r="E47" s="60"/>
      <c r="F47" s="45"/>
      <c r="G47" s="69"/>
      <c r="H47" s="60"/>
      <c r="I47" s="45"/>
      <c r="J47" s="45"/>
      <c r="K47" s="46"/>
    </row>
    <row r="48" spans="2:11" s="5" customFormat="1" ht="16" thickBot="1" x14ac:dyDescent="0.3">
      <c r="B48" s="59"/>
      <c r="C48" s="60"/>
      <c r="D48" s="60"/>
      <c r="E48" s="60"/>
      <c r="F48" s="45"/>
      <c r="G48" s="69"/>
      <c r="H48" s="60"/>
      <c r="I48" s="45"/>
      <c r="J48" s="45"/>
      <c r="K48" s="46"/>
    </row>
    <row r="49" spans="2:11" s="5" customFormat="1" ht="16" thickBot="1" x14ac:dyDescent="0.3">
      <c r="B49" s="31"/>
      <c r="C49" s="32"/>
      <c r="D49" s="32"/>
      <c r="E49" s="33"/>
      <c r="F49" s="64"/>
      <c r="G49" s="70" t="s">
        <v>125</v>
      </c>
      <c r="H49" s="57"/>
      <c r="I49" s="22"/>
      <c r="J49" s="23"/>
      <c r="K49" s="24"/>
    </row>
    <row r="50" spans="2:11" s="5" customFormat="1" ht="16" thickBot="1" x14ac:dyDescent="0.3">
      <c r="B50" s="34"/>
      <c r="C50" s="35"/>
      <c r="D50" s="35"/>
      <c r="E50" s="203" t="s">
        <v>20</v>
      </c>
      <c r="F50" s="203"/>
      <c r="G50" s="206"/>
      <c r="H50" s="206"/>
      <c r="I50"/>
      <c r="J50" s="55"/>
      <c r="K50" s="56"/>
    </row>
    <row r="51" spans="2:11" s="5" customFormat="1" ht="16" thickBot="1" x14ac:dyDescent="0.35">
      <c r="B51" s="36"/>
      <c r="C51" s="37"/>
      <c r="D51" s="37"/>
      <c r="E51" s="204" t="s">
        <v>72</v>
      </c>
      <c r="F51" s="204"/>
      <c r="G51" s="202" t="s">
        <v>131</v>
      </c>
      <c r="H51" s="202"/>
      <c r="I51"/>
      <c r="J51" s="53"/>
      <c r="K51" s="54"/>
    </row>
    <row r="52" spans="2:11" s="5" customFormat="1" ht="16" thickBot="1" x14ac:dyDescent="0.35">
      <c r="B52" s="36"/>
      <c r="C52" s="37"/>
      <c r="D52" s="37"/>
      <c r="E52" s="204" t="s">
        <v>21</v>
      </c>
      <c r="F52" s="204"/>
      <c r="G52" s="202" t="s">
        <v>132</v>
      </c>
      <c r="H52" s="202"/>
      <c r="I52"/>
      <c r="J52" s="51"/>
      <c r="K52" s="52"/>
    </row>
    <row r="53" spans="2:11" s="5" customFormat="1" ht="16" thickBot="1" x14ac:dyDescent="0.35">
      <c r="B53" s="36"/>
      <c r="C53" s="37"/>
      <c r="D53" s="37"/>
      <c r="E53" s="205" t="s">
        <v>73</v>
      </c>
      <c r="F53" s="205"/>
      <c r="G53" s="71"/>
      <c r="H53"/>
      <c r="I53"/>
      <c r="J53" s="49"/>
      <c r="K53" s="50"/>
    </row>
    <row r="54" spans="2:11" s="5" customFormat="1" ht="16" thickBot="1" x14ac:dyDescent="0.3">
      <c r="B54" s="38"/>
      <c r="C54" s="39"/>
      <c r="D54" s="39"/>
      <c r="E54" s="40"/>
      <c r="F54" s="65"/>
      <c r="G54" s="58"/>
      <c r="H54" s="58"/>
      <c r="I54" s="47"/>
      <c r="J54" s="47"/>
      <c r="K54" s="48"/>
    </row>
    <row r="55" spans="2:11" s="5" customFormat="1" x14ac:dyDescent="0.25">
      <c r="B55" s="1"/>
      <c r="C55" s="6"/>
      <c r="D55" s="6"/>
      <c r="E55" s="13"/>
      <c r="F55" s="8"/>
      <c r="G55" s="7"/>
      <c r="H55" s="16"/>
      <c r="I55" s="16"/>
      <c r="J55" s="17"/>
      <c r="K55" s="15"/>
    </row>
    <row r="56" spans="2:11" s="5" customFormat="1" x14ac:dyDescent="0.25">
      <c r="B56" s="1"/>
      <c r="C56" s="6"/>
      <c r="D56" s="6"/>
      <c r="E56" s="13"/>
      <c r="F56" s="8"/>
      <c r="G56" s="7"/>
      <c r="H56" s="16"/>
      <c r="I56" s="16"/>
      <c r="J56" s="17"/>
      <c r="K56" s="15"/>
    </row>
    <row r="57" spans="2:11" s="5" customFormat="1" x14ac:dyDescent="0.25">
      <c r="B57" s="1"/>
      <c r="C57" s="6"/>
      <c r="D57" s="6"/>
      <c r="E57"/>
      <c r="F57" s="27"/>
      <c r="G57" s="71"/>
      <c r="H57"/>
      <c r="I57"/>
      <c r="J57" s="17"/>
      <c r="K57" s="15"/>
    </row>
    <row r="58" spans="2:11" s="5" customFormat="1" x14ac:dyDescent="0.25">
      <c r="B58" s="1"/>
      <c r="C58" s="6"/>
      <c r="D58" s="6"/>
      <c r="E58"/>
      <c r="F58" s="27"/>
      <c r="G58" s="71"/>
      <c r="H58"/>
      <c r="I58"/>
      <c r="J58" s="17"/>
      <c r="K58" s="15"/>
    </row>
    <row r="59" spans="2:11" s="5" customFormat="1" x14ac:dyDescent="0.25">
      <c r="B59" s="1"/>
      <c r="C59" s="6"/>
      <c r="D59" s="6"/>
      <c r="E59"/>
      <c r="F59" s="27"/>
      <c r="G59" s="71"/>
      <c r="H59"/>
      <c r="I59"/>
      <c r="J59" s="17"/>
      <c r="K59" s="15"/>
    </row>
    <row r="60" spans="2:11" s="5" customFormat="1" x14ac:dyDescent="0.25">
      <c r="B60" s="1"/>
      <c r="C60" s="6"/>
      <c r="D60" s="6"/>
      <c r="E60"/>
      <c r="F60" s="27"/>
      <c r="G60" s="71"/>
      <c r="H60"/>
      <c r="I60"/>
      <c r="J60" s="17"/>
      <c r="K60" s="15"/>
    </row>
    <row r="61" spans="2:11" s="5" customFormat="1" x14ac:dyDescent="0.25">
      <c r="B61" s="1"/>
      <c r="C61" s="6"/>
      <c r="D61" s="6"/>
      <c r="E61"/>
      <c r="F61" s="27"/>
      <c r="G61" s="71"/>
      <c r="H61"/>
      <c r="I61"/>
      <c r="J61" s="17"/>
      <c r="K61" s="15"/>
    </row>
    <row r="62" spans="2:11" s="5" customFormat="1" x14ac:dyDescent="0.25">
      <c r="B62" s="1"/>
      <c r="C62" s="6"/>
      <c r="D62" s="6"/>
      <c r="E62"/>
      <c r="F62" s="27"/>
      <c r="G62" s="71"/>
      <c r="H62"/>
      <c r="I62"/>
      <c r="J62" s="17"/>
      <c r="K62" s="15"/>
    </row>
    <row r="63" spans="2:11" s="5" customFormat="1" x14ac:dyDescent="0.25">
      <c r="B63" s="1"/>
      <c r="C63" s="6"/>
      <c r="D63" s="6"/>
      <c r="E63"/>
      <c r="F63" s="27"/>
      <c r="G63" s="71"/>
      <c r="H63"/>
      <c r="I63"/>
      <c r="J63" s="17"/>
      <c r="K63" s="15"/>
    </row>
    <row r="64" spans="2:11" s="5" customFormat="1" x14ac:dyDescent="0.25">
      <c r="B64" s="1"/>
      <c r="C64" s="6"/>
      <c r="D64" s="6"/>
      <c r="E64"/>
      <c r="F64" s="27"/>
      <c r="G64" s="71"/>
      <c r="H64"/>
      <c r="I64"/>
      <c r="J64" s="17"/>
      <c r="K64" s="15"/>
    </row>
    <row r="65" spans="2:11" s="5" customFormat="1" x14ac:dyDescent="0.25">
      <c r="B65" s="1"/>
      <c r="C65" s="6"/>
      <c r="D65" s="6"/>
      <c r="E65"/>
      <c r="F65" s="27"/>
      <c r="G65" s="71"/>
      <c r="H65"/>
      <c r="I65"/>
      <c r="J65" s="17"/>
      <c r="K65" s="15"/>
    </row>
    <row r="66" spans="2:11" s="5" customFormat="1" x14ac:dyDescent="0.25">
      <c r="B66" s="1"/>
      <c r="C66" s="6"/>
      <c r="D66" s="6"/>
      <c r="E66" s="14"/>
      <c r="F66" s="8"/>
      <c r="G66" s="7"/>
      <c r="H66" s="16"/>
      <c r="I66" s="16"/>
      <c r="J66" s="17"/>
      <c r="K66" s="15"/>
    </row>
    <row r="67" spans="2:11" s="5" customFormat="1" x14ac:dyDescent="0.25">
      <c r="B67" s="1"/>
      <c r="C67" s="6"/>
      <c r="D67" s="6"/>
      <c r="E67" s="14"/>
      <c r="F67" s="8"/>
      <c r="G67" s="7"/>
      <c r="H67" s="16"/>
      <c r="I67" s="16"/>
      <c r="J67" s="17"/>
      <c r="K67" s="15"/>
    </row>
    <row r="68" spans="2:11" s="5" customFormat="1" x14ac:dyDescent="0.25">
      <c r="B68" s="1"/>
      <c r="C68" s="6"/>
      <c r="D68" s="6"/>
      <c r="E68" s="14"/>
      <c r="F68" s="8"/>
      <c r="G68" s="7"/>
      <c r="H68" s="16"/>
      <c r="I68" s="16"/>
      <c r="J68" s="17"/>
      <c r="K68" s="15"/>
    </row>
    <row r="69" spans="2:11" s="5" customFormat="1" x14ac:dyDescent="0.25">
      <c r="B69" s="1"/>
      <c r="C69" s="6"/>
      <c r="D69" s="6"/>
      <c r="E69" s="14"/>
      <c r="F69" s="8"/>
      <c r="G69" s="7"/>
      <c r="H69" s="16"/>
      <c r="I69" s="16"/>
      <c r="J69" s="17"/>
      <c r="K69" s="15"/>
    </row>
    <row r="70" spans="2:11" s="5" customFormat="1" x14ac:dyDescent="0.25">
      <c r="B70" s="1"/>
      <c r="C70" s="6"/>
      <c r="D70" s="6"/>
      <c r="E70" s="14"/>
      <c r="F70" s="8"/>
      <c r="G70" s="7"/>
      <c r="H70" s="16"/>
      <c r="I70" s="16"/>
      <c r="J70" s="17"/>
      <c r="K70" s="15"/>
    </row>
    <row r="71" spans="2:11" x14ac:dyDescent="0.25">
      <c r="E71" s="14"/>
    </row>
    <row r="72" spans="2:11" x14ac:dyDescent="0.25">
      <c r="E72" s="14"/>
    </row>
    <row r="73" spans="2:11" x14ac:dyDescent="0.25">
      <c r="E73" s="14"/>
    </row>
    <row r="74" spans="2:11" x14ac:dyDescent="0.25">
      <c r="E74" s="14"/>
    </row>
    <row r="75" spans="2:11" x14ac:dyDescent="0.25">
      <c r="E75" s="14"/>
    </row>
    <row r="76" spans="2:11" x14ac:dyDescent="0.25">
      <c r="E76" s="14"/>
    </row>
    <row r="77" spans="2:11" x14ac:dyDescent="0.25">
      <c r="E77" s="14"/>
    </row>
    <row r="78" spans="2:11" x14ac:dyDescent="0.25">
      <c r="E78" s="14"/>
    </row>
    <row r="79" spans="2:11" x14ac:dyDescent="0.25">
      <c r="E79" s="14"/>
    </row>
    <row r="80" spans="2:11" x14ac:dyDescent="0.25">
      <c r="E80" s="14"/>
    </row>
    <row r="81" spans="2:11" s="5" customFormat="1" x14ac:dyDescent="0.25">
      <c r="B81" s="1"/>
      <c r="C81" s="6"/>
      <c r="D81" s="6"/>
      <c r="E81" s="14"/>
      <c r="F81" s="8"/>
      <c r="G81" s="7"/>
      <c r="H81" s="16"/>
      <c r="I81" s="16"/>
      <c r="J81" s="17"/>
      <c r="K81" s="15"/>
    </row>
    <row r="82" spans="2:11" x14ac:dyDescent="0.25">
      <c r="E82" s="14"/>
    </row>
    <row r="83" spans="2:11" x14ac:dyDescent="0.25">
      <c r="E83" s="14"/>
    </row>
    <row r="84" spans="2:11" x14ac:dyDescent="0.25">
      <c r="E84" s="14"/>
    </row>
    <row r="85" spans="2:11" x14ac:dyDescent="0.25">
      <c r="E85" s="14"/>
    </row>
    <row r="86" spans="2:11" x14ac:dyDescent="0.25">
      <c r="E86" s="14"/>
    </row>
    <row r="87" spans="2:11" x14ac:dyDescent="0.25">
      <c r="E87" s="14"/>
    </row>
    <row r="88" spans="2:11" x14ac:dyDescent="0.25">
      <c r="E88" s="14"/>
    </row>
    <row r="89" spans="2:11" x14ac:dyDescent="0.25">
      <c r="E89" s="14"/>
    </row>
    <row r="90" spans="2:11" x14ac:dyDescent="0.25">
      <c r="E90" s="14"/>
    </row>
    <row r="91" spans="2:11" x14ac:dyDescent="0.25">
      <c r="E91" s="14"/>
    </row>
    <row r="92" spans="2:11" x14ac:dyDescent="0.25">
      <c r="E92" s="14"/>
    </row>
    <row r="93" spans="2:11" x14ac:dyDescent="0.25">
      <c r="E93" s="14"/>
    </row>
    <row r="94" spans="2:11" x14ac:dyDescent="0.25">
      <c r="E94" s="14"/>
    </row>
    <row r="95" spans="2:11" x14ac:dyDescent="0.25">
      <c r="E95" s="14"/>
    </row>
    <row r="96" spans="2:11" x14ac:dyDescent="0.25">
      <c r="E96" s="14"/>
    </row>
    <row r="97" spans="5:5" x14ac:dyDescent="0.25">
      <c r="E97" s="14"/>
    </row>
    <row r="98" spans="5:5" x14ac:dyDescent="0.25">
      <c r="E98" s="14"/>
    </row>
    <row r="99" spans="5:5" x14ac:dyDescent="0.25">
      <c r="E99" s="14"/>
    </row>
    <row r="100" spans="5:5" x14ac:dyDescent="0.25">
      <c r="E100" s="14"/>
    </row>
    <row r="101" spans="5:5" x14ac:dyDescent="0.25">
      <c r="E101" s="14"/>
    </row>
    <row r="102" spans="5:5" x14ac:dyDescent="0.25">
      <c r="E102" s="14"/>
    </row>
    <row r="103" spans="5:5" x14ac:dyDescent="0.25">
      <c r="E103" s="14"/>
    </row>
    <row r="104" spans="5:5" x14ac:dyDescent="0.25">
      <c r="E104" s="14"/>
    </row>
    <row r="105" spans="5:5" x14ac:dyDescent="0.25">
      <c r="E105" s="14"/>
    </row>
    <row r="107" spans="5:5" x14ac:dyDescent="0.25">
      <c r="E107" s="14"/>
    </row>
    <row r="132" ht="16.5" customHeight="1" x14ac:dyDescent="0.25"/>
    <row r="133" ht="16.5" customHeight="1" x14ac:dyDescent="0.25"/>
  </sheetData>
  <mergeCells count="18">
    <mergeCell ref="G52:H52"/>
    <mergeCell ref="E50:F50"/>
    <mergeCell ref="E51:F51"/>
    <mergeCell ref="E52:F52"/>
    <mergeCell ref="E53:F53"/>
    <mergeCell ref="G50:H50"/>
    <mergeCell ref="G51:H51"/>
    <mergeCell ref="D2:J2"/>
    <mergeCell ref="B44:J44"/>
    <mergeCell ref="B7:B8"/>
    <mergeCell ref="C7:C8"/>
    <mergeCell ref="D7:D8"/>
    <mergeCell ref="E7:E8"/>
    <mergeCell ref="F7:F8"/>
    <mergeCell ref="G7:G8"/>
    <mergeCell ref="B3:K4"/>
    <mergeCell ref="D5:H5"/>
    <mergeCell ref="I5:K5"/>
  </mergeCells>
  <phoneticPr fontId="6" type="noConversion"/>
  <conditionalFormatting sqref="E29">
    <cfRule type="expression" dxfId="3" priority="2" stopIfTrue="1">
      <formula>J29&lt;6</formula>
    </cfRule>
  </conditionalFormatting>
  <conditionalFormatting sqref="E30">
    <cfRule type="expression" dxfId="2" priority="1" stopIfTrue="1">
      <formula>J30&lt;6</formula>
    </cfRule>
  </conditionalFormatting>
  <printOptions horizontalCentered="1"/>
  <pageMargins left="0.59055118110236227" right="0.59055118110236227" top="0.39370078740157483" bottom="0.39370078740157483" header="0" footer="0"/>
  <pageSetup paperSize="9" scale="69" fitToHeight="0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F31"/>
  <sheetViews>
    <sheetView tabSelected="1" view="pageBreakPreview" zoomScale="70" zoomScaleNormal="90" zoomScaleSheetLayoutView="70" workbookViewId="0">
      <selection activeCell="E23" sqref="E23"/>
    </sheetView>
  </sheetViews>
  <sheetFormatPr defaultRowHeight="12.5" x14ac:dyDescent="0.25"/>
  <cols>
    <col min="1" max="1" width="2.54296875" customWidth="1"/>
    <col min="2" max="2" width="15.453125" customWidth="1"/>
    <col min="3" max="3" width="50.90625" customWidth="1"/>
    <col min="4" max="5" width="25.08984375" customWidth="1"/>
    <col min="6" max="6" width="33" customWidth="1"/>
    <col min="255" max="255" width="6.6328125" bestFit="1" customWidth="1"/>
    <col min="256" max="256" width="33.90625" customWidth="1"/>
    <col min="257" max="261" width="12.6328125" customWidth="1"/>
    <col min="262" max="262" width="15.6328125" customWidth="1"/>
    <col min="511" max="511" width="6.6328125" bestFit="1" customWidth="1"/>
    <col min="512" max="512" width="33.90625" customWidth="1"/>
    <col min="513" max="517" width="12.6328125" customWidth="1"/>
    <col min="518" max="518" width="15.6328125" customWidth="1"/>
    <col min="767" max="767" width="6.6328125" bestFit="1" customWidth="1"/>
    <col min="768" max="768" width="33.90625" customWidth="1"/>
    <col min="769" max="773" width="12.6328125" customWidth="1"/>
    <col min="774" max="774" width="15.6328125" customWidth="1"/>
    <col min="1023" max="1023" width="6.6328125" bestFit="1" customWidth="1"/>
    <col min="1024" max="1024" width="33.90625" customWidth="1"/>
    <col min="1025" max="1029" width="12.6328125" customWidth="1"/>
    <col min="1030" max="1030" width="15.6328125" customWidth="1"/>
    <col min="1279" max="1279" width="6.6328125" bestFit="1" customWidth="1"/>
    <col min="1280" max="1280" width="33.90625" customWidth="1"/>
    <col min="1281" max="1285" width="12.6328125" customWidth="1"/>
    <col min="1286" max="1286" width="15.6328125" customWidth="1"/>
    <col min="1535" max="1535" width="6.6328125" bestFit="1" customWidth="1"/>
    <col min="1536" max="1536" width="33.90625" customWidth="1"/>
    <col min="1537" max="1541" width="12.6328125" customWidth="1"/>
    <col min="1542" max="1542" width="15.6328125" customWidth="1"/>
    <col min="1791" max="1791" width="6.6328125" bestFit="1" customWidth="1"/>
    <col min="1792" max="1792" width="33.90625" customWidth="1"/>
    <col min="1793" max="1797" width="12.6328125" customWidth="1"/>
    <col min="1798" max="1798" width="15.6328125" customWidth="1"/>
    <col min="2047" max="2047" width="6.6328125" bestFit="1" customWidth="1"/>
    <col min="2048" max="2048" width="33.90625" customWidth="1"/>
    <col min="2049" max="2053" width="12.6328125" customWidth="1"/>
    <col min="2054" max="2054" width="15.6328125" customWidth="1"/>
    <col min="2303" max="2303" width="6.6328125" bestFit="1" customWidth="1"/>
    <col min="2304" max="2304" width="33.90625" customWidth="1"/>
    <col min="2305" max="2309" width="12.6328125" customWidth="1"/>
    <col min="2310" max="2310" width="15.6328125" customWidth="1"/>
    <col min="2559" max="2559" width="6.6328125" bestFit="1" customWidth="1"/>
    <col min="2560" max="2560" width="33.90625" customWidth="1"/>
    <col min="2561" max="2565" width="12.6328125" customWidth="1"/>
    <col min="2566" max="2566" width="15.6328125" customWidth="1"/>
    <col min="2815" max="2815" width="6.6328125" bestFit="1" customWidth="1"/>
    <col min="2816" max="2816" width="33.90625" customWidth="1"/>
    <col min="2817" max="2821" width="12.6328125" customWidth="1"/>
    <col min="2822" max="2822" width="15.6328125" customWidth="1"/>
    <col min="3071" max="3071" width="6.6328125" bestFit="1" customWidth="1"/>
    <col min="3072" max="3072" width="33.90625" customWidth="1"/>
    <col min="3073" max="3077" width="12.6328125" customWidth="1"/>
    <col min="3078" max="3078" width="15.6328125" customWidth="1"/>
    <col min="3327" max="3327" width="6.6328125" bestFit="1" customWidth="1"/>
    <col min="3328" max="3328" width="33.90625" customWidth="1"/>
    <col min="3329" max="3333" width="12.6328125" customWidth="1"/>
    <col min="3334" max="3334" width="15.6328125" customWidth="1"/>
    <col min="3583" max="3583" width="6.6328125" bestFit="1" customWidth="1"/>
    <col min="3584" max="3584" width="33.90625" customWidth="1"/>
    <col min="3585" max="3589" width="12.6328125" customWidth="1"/>
    <col min="3590" max="3590" width="15.6328125" customWidth="1"/>
    <col min="3839" max="3839" width="6.6328125" bestFit="1" customWidth="1"/>
    <col min="3840" max="3840" width="33.90625" customWidth="1"/>
    <col min="3841" max="3845" width="12.6328125" customWidth="1"/>
    <col min="3846" max="3846" width="15.6328125" customWidth="1"/>
    <col min="4095" max="4095" width="6.6328125" bestFit="1" customWidth="1"/>
    <col min="4096" max="4096" width="33.90625" customWidth="1"/>
    <col min="4097" max="4101" width="12.6328125" customWidth="1"/>
    <col min="4102" max="4102" width="15.6328125" customWidth="1"/>
    <col min="4351" max="4351" width="6.6328125" bestFit="1" customWidth="1"/>
    <col min="4352" max="4352" width="33.90625" customWidth="1"/>
    <col min="4353" max="4357" width="12.6328125" customWidth="1"/>
    <col min="4358" max="4358" width="15.6328125" customWidth="1"/>
    <col min="4607" max="4607" width="6.6328125" bestFit="1" customWidth="1"/>
    <col min="4608" max="4608" width="33.90625" customWidth="1"/>
    <col min="4609" max="4613" width="12.6328125" customWidth="1"/>
    <col min="4614" max="4614" width="15.6328125" customWidth="1"/>
    <col min="4863" max="4863" width="6.6328125" bestFit="1" customWidth="1"/>
    <col min="4864" max="4864" width="33.90625" customWidth="1"/>
    <col min="4865" max="4869" width="12.6328125" customWidth="1"/>
    <col min="4870" max="4870" width="15.6328125" customWidth="1"/>
    <col min="5119" max="5119" width="6.6328125" bestFit="1" customWidth="1"/>
    <col min="5120" max="5120" width="33.90625" customWidth="1"/>
    <col min="5121" max="5125" width="12.6328125" customWidth="1"/>
    <col min="5126" max="5126" width="15.6328125" customWidth="1"/>
    <col min="5375" max="5375" width="6.6328125" bestFit="1" customWidth="1"/>
    <col min="5376" max="5376" width="33.90625" customWidth="1"/>
    <col min="5377" max="5381" width="12.6328125" customWidth="1"/>
    <col min="5382" max="5382" width="15.6328125" customWidth="1"/>
    <col min="5631" max="5631" width="6.6328125" bestFit="1" customWidth="1"/>
    <col min="5632" max="5632" width="33.90625" customWidth="1"/>
    <col min="5633" max="5637" width="12.6328125" customWidth="1"/>
    <col min="5638" max="5638" width="15.6328125" customWidth="1"/>
    <col min="5887" max="5887" width="6.6328125" bestFit="1" customWidth="1"/>
    <col min="5888" max="5888" width="33.90625" customWidth="1"/>
    <col min="5889" max="5893" width="12.6328125" customWidth="1"/>
    <col min="5894" max="5894" width="15.6328125" customWidth="1"/>
    <col min="6143" max="6143" width="6.6328125" bestFit="1" customWidth="1"/>
    <col min="6144" max="6144" width="33.90625" customWidth="1"/>
    <col min="6145" max="6149" width="12.6328125" customWidth="1"/>
    <col min="6150" max="6150" width="15.6328125" customWidth="1"/>
    <col min="6399" max="6399" width="6.6328125" bestFit="1" customWidth="1"/>
    <col min="6400" max="6400" width="33.90625" customWidth="1"/>
    <col min="6401" max="6405" width="12.6328125" customWidth="1"/>
    <col min="6406" max="6406" width="15.6328125" customWidth="1"/>
    <col min="6655" max="6655" width="6.6328125" bestFit="1" customWidth="1"/>
    <col min="6656" max="6656" width="33.90625" customWidth="1"/>
    <col min="6657" max="6661" width="12.6328125" customWidth="1"/>
    <col min="6662" max="6662" width="15.6328125" customWidth="1"/>
    <col min="6911" max="6911" width="6.6328125" bestFit="1" customWidth="1"/>
    <col min="6912" max="6912" width="33.90625" customWidth="1"/>
    <col min="6913" max="6917" width="12.6328125" customWidth="1"/>
    <col min="6918" max="6918" width="15.6328125" customWidth="1"/>
    <col min="7167" max="7167" width="6.6328125" bestFit="1" customWidth="1"/>
    <col min="7168" max="7168" width="33.90625" customWidth="1"/>
    <col min="7169" max="7173" width="12.6328125" customWidth="1"/>
    <col min="7174" max="7174" width="15.6328125" customWidth="1"/>
    <col min="7423" max="7423" width="6.6328125" bestFit="1" customWidth="1"/>
    <col min="7424" max="7424" width="33.90625" customWidth="1"/>
    <col min="7425" max="7429" width="12.6328125" customWidth="1"/>
    <col min="7430" max="7430" width="15.6328125" customWidth="1"/>
    <col min="7679" max="7679" width="6.6328125" bestFit="1" customWidth="1"/>
    <col min="7680" max="7680" width="33.90625" customWidth="1"/>
    <col min="7681" max="7685" width="12.6328125" customWidth="1"/>
    <col min="7686" max="7686" width="15.6328125" customWidth="1"/>
    <col min="7935" max="7935" width="6.6328125" bestFit="1" customWidth="1"/>
    <col min="7936" max="7936" width="33.90625" customWidth="1"/>
    <col min="7937" max="7941" width="12.6328125" customWidth="1"/>
    <col min="7942" max="7942" width="15.6328125" customWidth="1"/>
    <col min="8191" max="8191" width="6.6328125" bestFit="1" customWidth="1"/>
    <col min="8192" max="8192" width="33.90625" customWidth="1"/>
    <col min="8193" max="8197" width="12.6328125" customWidth="1"/>
    <col min="8198" max="8198" width="15.6328125" customWidth="1"/>
    <col min="8447" max="8447" width="6.6328125" bestFit="1" customWidth="1"/>
    <col min="8448" max="8448" width="33.90625" customWidth="1"/>
    <col min="8449" max="8453" width="12.6328125" customWidth="1"/>
    <col min="8454" max="8454" width="15.6328125" customWidth="1"/>
    <col min="8703" max="8703" width="6.6328125" bestFit="1" customWidth="1"/>
    <col min="8704" max="8704" width="33.90625" customWidth="1"/>
    <col min="8705" max="8709" width="12.6328125" customWidth="1"/>
    <col min="8710" max="8710" width="15.6328125" customWidth="1"/>
    <col min="8959" max="8959" width="6.6328125" bestFit="1" customWidth="1"/>
    <col min="8960" max="8960" width="33.90625" customWidth="1"/>
    <col min="8961" max="8965" width="12.6328125" customWidth="1"/>
    <col min="8966" max="8966" width="15.6328125" customWidth="1"/>
    <col min="9215" max="9215" width="6.6328125" bestFit="1" customWidth="1"/>
    <col min="9216" max="9216" width="33.90625" customWidth="1"/>
    <col min="9217" max="9221" width="12.6328125" customWidth="1"/>
    <col min="9222" max="9222" width="15.6328125" customWidth="1"/>
    <col min="9471" max="9471" width="6.6328125" bestFit="1" customWidth="1"/>
    <col min="9472" max="9472" width="33.90625" customWidth="1"/>
    <col min="9473" max="9477" width="12.6328125" customWidth="1"/>
    <col min="9478" max="9478" width="15.6328125" customWidth="1"/>
    <col min="9727" max="9727" width="6.6328125" bestFit="1" customWidth="1"/>
    <col min="9728" max="9728" width="33.90625" customWidth="1"/>
    <col min="9729" max="9733" width="12.6328125" customWidth="1"/>
    <col min="9734" max="9734" width="15.6328125" customWidth="1"/>
    <col min="9983" max="9983" width="6.6328125" bestFit="1" customWidth="1"/>
    <col min="9984" max="9984" width="33.90625" customWidth="1"/>
    <col min="9985" max="9989" width="12.6328125" customWidth="1"/>
    <col min="9990" max="9990" width="15.6328125" customWidth="1"/>
    <col min="10239" max="10239" width="6.6328125" bestFit="1" customWidth="1"/>
    <col min="10240" max="10240" width="33.90625" customWidth="1"/>
    <col min="10241" max="10245" width="12.6328125" customWidth="1"/>
    <col min="10246" max="10246" width="15.6328125" customWidth="1"/>
    <col min="10495" max="10495" width="6.6328125" bestFit="1" customWidth="1"/>
    <col min="10496" max="10496" width="33.90625" customWidth="1"/>
    <col min="10497" max="10501" width="12.6328125" customWidth="1"/>
    <col min="10502" max="10502" width="15.6328125" customWidth="1"/>
    <col min="10751" max="10751" width="6.6328125" bestFit="1" customWidth="1"/>
    <col min="10752" max="10752" width="33.90625" customWidth="1"/>
    <col min="10753" max="10757" width="12.6328125" customWidth="1"/>
    <col min="10758" max="10758" width="15.6328125" customWidth="1"/>
    <col min="11007" max="11007" width="6.6328125" bestFit="1" customWidth="1"/>
    <col min="11008" max="11008" width="33.90625" customWidth="1"/>
    <col min="11009" max="11013" width="12.6328125" customWidth="1"/>
    <col min="11014" max="11014" width="15.6328125" customWidth="1"/>
    <col min="11263" max="11263" width="6.6328125" bestFit="1" customWidth="1"/>
    <col min="11264" max="11264" width="33.90625" customWidth="1"/>
    <col min="11265" max="11269" width="12.6328125" customWidth="1"/>
    <col min="11270" max="11270" width="15.6328125" customWidth="1"/>
    <col min="11519" max="11519" width="6.6328125" bestFit="1" customWidth="1"/>
    <col min="11520" max="11520" width="33.90625" customWidth="1"/>
    <col min="11521" max="11525" width="12.6328125" customWidth="1"/>
    <col min="11526" max="11526" width="15.6328125" customWidth="1"/>
    <col min="11775" max="11775" width="6.6328125" bestFit="1" customWidth="1"/>
    <col min="11776" max="11776" width="33.90625" customWidth="1"/>
    <col min="11777" max="11781" width="12.6328125" customWidth="1"/>
    <col min="11782" max="11782" width="15.6328125" customWidth="1"/>
    <col min="12031" max="12031" width="6.6328125" bestFit="1" customWidth="1"/>
    <col min="12032" max="12032" width="33.90625" customWidth="1"/>
    <col min="12033" max="12037" width="12.6328125" customWidth="1"/>
    <col min="12038" max="12038" width="15.6328125" customWidth="1"/>
    <col min="12287" max="12287" width="6.6328125" bestFit="1" customWidth="1"/>
    <col min="12288" max="12288" width="33.90625" customWidth="1"/>
    <col min="12289" max="12293" width="12.6328125" customWidth="1"/>
    <col min="12294" max="12294" width="15.6328125" customWidth="1"/>
    <col min="12543" max="12543" width="6.6328125" bestFit="1" customWidth="1"/>
    <col min="12544" max="12544" width="33.90625" customWidth="1"/>
    <col min="12545" max="12549" width="12.6328125" customWidth="1"/>
    <col min="12550" max="12550" width="15.6328125" customWidth="1"/>
    <col min="12799" max="12799" width="6.6328125" bestFit="1" customWidth="1"/>
    <col min="12800" max="12800" width="33.90625" customWidth="1"/>
    <col min="12801" max="12805" width="12.6328125" customWidth="1"/>
    <col min="12806" max="12806" width="15.6328125" customWidth="1"/>
    <col min="13055" max="13055" width="6.6328125" bestFit="1" customWidth="1"/>
    <col min="13056" max="13056" width="33.90625" customWidth="1"/>
    <col min="13057" max="13061" width="12.6328125" customWidth="1"/>
    <col min="13062" max="13062" width="15.6328125" customWidth="1"/>
    <col min="13311" max="13311" width="6.6328125" bestFit="1" customWidth="1"/>
    <col min="13312" max="13312" width="33.90625" customWidth="1"/>
    <col min="13313" max="13317" width="12.6328125" customWidth="1"/>
    <col min="13318" max="13318" width="15.6328125" customWidth="1"/>
    <col min="13567" max="13567" width="6.6328125" bestFit="1" customWidth="1"/>
    <col min="13568" max="13568" width="33.90625" customWidth="1"/>
    <col min="13569" max="13573" width="12.6328125" customWidth="1"/>
    <col min="13574" max="13574" width="15.6328125" customWidth="1"/>
    <col min="13823" max="13823" width="6.6328125" bestFit="1" customWidth="1"/>
    <col min="13824" max="13824" width="33.90625" customWidth="1"/>
    <col min="13825" max="13829" width="12.6328125" customWidth="1"/>
    <col min="13830" max="13830" width="15.6328125" customWidth="1"/>
    <col min="14079" max="14079" width="6.6328125" bestFit="1" customWidth="1"/>
    <col min="14080" max="14080" width="33.90625" customWidth="1"/>
    <col min="14081" max="14085" width="12.6328125" customWidth="1"/>
    <col min="14086" max="14086" width="15.6328125" customWidth="1"/>
    <col min="14335" max="14335" width="6.6328125" bestFit="1" customWidth="1"/>
    <col min="14336" max="14336" width="33.90625" customWidth="1"/>
    <col min="14337" max="14341" width="12.6328125" customWidth="1"/>
    <col min="14342" max="14342" width="15.6328125" customWidth="1"/>
    <col min="14591" max="14591" width="6.6328125" bestFit="1" customWidth="1"/>
    <col min="14592" max="14592" width="33.90625" customWidth="1"/>
    <col min="14593" max="14597" width="12.6328125" customWidth="1"/>
    <col min="14598" max="14598" width="15.6328125" customWidth="1"/>
    <col min="14847" max="14847" width="6.6328125" bestFit="1" customWidth="1"/>
    <col min="14848" max="14848" width="33.90625" customWidth="1"/>
    <col min="14849" max="14853" width="12.6328125" customWidth="1"/>
    <col min="14854" max="14854" width="15.6328125" customWidth="1"/>
    <col min="15103" max="15103" width="6.6328125" bestFit="1" customWidth="1"/>
    <col min="15104" max="15104" width="33.90625" customWidth="1"/>
    <col min="15105" max="15109" width="12.6328125" customWidth="1"/>
    <col min="15110" max="15110" width="15.6328125" customWidth="1"/>
    <col min="15359" max="15359" width="6.6328125" bestFit="1" customWidth="1"/>
    <col min="15360" max="15360" width="33.90625" customWidth="1"/>
    <col min="15361" max="15365" width="12.6328125" customWidth="1"/>
    <col min="15366" max="15366" width="15.6328125" customWidth="1"/>
    <col min="15615" max="15615" width="6.6328125" bestFit="1" customWidth="1"/>
    <col min="15616" max="15616" width="33.90625" customWidth="1"/>
    <col min="15617" max="15621" width="12.6328125" customWidth="1"/>
    <col min="15622" max="15622" width="15.6328125" customWidth="1"/>
    <col min="15871" max="15871" width="6.6328125" bestFit="1" customWidth="1"/>
    <col min="15872" max="15872" width="33.90625" customWidth="1"/>
    <col min="15873" max="15877" width="12.6328125" customWidth="1"/>
    <col min="15878" max="15878" width="15.6328125" customWidth="1"/>
    <col min="16127" max="16127" width="6.6328125" bestFit="1" customWidth="1"/>
    <col min="16128" max="16128" width="33.90625" customWidth="1"/>
    <col min="16129" max="16133" width="12.6328125" customWidth="1"/>
    <col min="16134" max="16134" width="15.6328125" customWidth="1"/>
  </cols>
  <sheetData>
    <row r="1" spans="2:6" ht="33" customHeight="1" x14ac:dyDescent="0.25">
      <c r="B1" s="211" t="s">
        <v>11</v>
      </c>
      <c r="C1" s="212"/>
      <c r="D1" s="212"/>
      <c r="E1" s="212"/>
      <c r="F1" s="213"/>
    </row>
    <row r="2" spans="2:6" ht="33" customHeight="1" x14ac:dyDescent="0.25">
      <c r="B2" s="214" t="str">
        <f>Orçamento!B3</f>
        <v xml:space="preserve">                       OBRA: "REFORMA E ADAPTAÇÃO DA CRECHE CATHARINA PERLATTI PARA IMPLANTAÇÃO DE UBS"</v>
      </c>
      <c r="C2" s="215"/>
      <c r="D2" s="215"/>
      <c r="E2" s="215"/>
      <c r="F2" s="216"/>
    </row>
    <row r="3" spans="2:6" ht="61.5" customHeight="1" thickBot="1" x14ac:dyDescent="0.3">
      <c r="B3" s="217" t="s">
        <v>17</v>
      </c>
      <c r="C3" s="218"/>
      <c r="D3" s="218"/>
      <c r="E3" s="218"/>
      <c r="F3" s="219"/>
    </row>
    <row r="4" spans="2:6" ht="16.5" customHeight="1" x14ac:dyDescent="0.25">
      <c r="B4" s="220" t="s">
        <v>2</v>
      </c>
      <c r="C4" s="222" t="s">
        <v>1</v>
      </c>
      <c r="D4" s="226" t="s">
        <v>64</v>
      </c>
      <c r="E4" s="227"/>
      <c r="F4" s="224" t="s">
        <v>16</v>
      </c>
    </row>
    <row r="5" spans="2:6" ht="13" x14ac:dyDescent="0.25">
      <c r="B5" s="221"/>
      <c r="C5" s="223"/>
      <c r="D5" s="130">
        <v>1</v>
      </c>
      <c r="E5" s="130">
        <v>2</v>
      </c>
      <c r="F5" s="225"/>
    </row>
    <row r="6" spans="2:6" ht="13" x14ac:dyDescent="0.25">
      <c r="B6" s="131"/>
      <c r="C6" s="132"/>
      <c r="D6" s="132"/>
      <c r="E6" s="132"/>
      <c r="F6" s="133"/>
    </row>
    <row r="7" spans="2:6" ht="30" customHeight="1" x14ac:dyDescent="0.25">
      <c r="B7" s="207">
        <v>1</v>
      </c>
      <c r="C7" s="208" t="str">
        <f>Orçamento!E9</f>
        <v>FECHAMENTOS</v>
      </c>
      <c r="D7" s="134">
        <v>17088.07</v>
      </c>
      <c r="E7" s="134"/>
      <c r="F7" s="210"/>
    </row>
    <row r="8" spans="2:6" ht="5.15" customHeight="1" x14ac:dyDescent="0.25">
      <c r="B8" s="207"/>
      <c r="C8" s="209"/>
      <c r="D8" s="138"/>
      <c r="E8" s="146"/>
      <c r="F8" s="210"/>
    </row>
    <row r="9" spans="2:6" ht="30" customHeight="1" x14ac:dyDescent="0.25">
      <c r="B9" s="207">
        <v>2</v>
      </c>
      <c r="C9" s="208" t="s">
        <v>133</v>
      </c>
      <c r="D9" s="134">
        <v>610.67999999999995</v>
      </c>
      <c r="E9" s="134"/>
      <c r="F9" s="210"/>
    </row>
    <row r="10" spans="2:6" ht="5.15" customHeight="1" x14ac:dyDescent="0.25">
      <c r="B10" s="207"/>
      <c r="C10" s="209"/>
      <c r="D10" s="138"/>
      <c r="E10" s="138"/>
      <c r="F10" s="210"/>
    </row>
    <row r="11" spans="2:6" ht="30" customHeight="1" x14ac:dyDescent="0.25">
      <c r="B11" s="175">
        <v>3</v>
      </c>
      <c r="C11" s="176" t="s">
        <v>134</v>
      </c>
      <c r="D11" s="134">
        <v>7453.34</v>
      </c>
      <c r="E11" s="134"/>
      <c r="F11" s="177"/>
    </row>
    <row r="12" spans="2:6" ht="30" customHeight="1" x14ac:dyDescent="0.25">
      <c r="B12" s="207">
        <v>4</v>
      </c>
      <c r="C12" s="208" t="s">
        <v>118</v>
      </c>
      <c r="D12" s="134" t="s">
        <v>136</v>
      </c>
      <c r="E12" s="134"/>
      <c r="F12" s="210"/>
    </row>
    <row r="13" spans="2:6" ht="5.15" customHeight="1" x14ac:dyDescent="0.25">
      <c r="B13" s="207"/>
      <c r="C13" s="209"/>
      <c r="D13" s="150"/>
      <c r="E13" s="150"/>
      <c r="F13" s="210"/>
    </row>
    <row r="14" spans="2:6" ht="33.5" customHeight="1" x14ac:dyDescent="0.25">
      <c r="B14" s="148">
        <v>5</v>
      </c>
      <c r="C14" s="149" t="s">
        <v>135</v>
      </c>
      <c r="D14" s="134">
        <v>8174.4</v>
      </c>
      <c r="E14" s="134">
        <v>8174.4</v>
      </c>
      <c r="F14" s="177"/>
    </row>
    <row r="15" spans="2:6" ht="33.5" customHeight="1" x14ac:dyDescent="0.25">
      <c r="B15" s="178">
        <v>6</v>
      </c>
      <c r="C15" s="179" t="s">
        <v>137</v>
      </c>
      <c r="D15" s="134"/>
      <c r="E15" s="134">
        <v>6163.37</v>
      </c>
      <c r="F15" s="180"/>
    </row>
    <row r="16" spans="2:6" ht="30" customHeight="1" x14ac:dyDescent="0.25">
      <c r="B16" s="228" t="s">
        <v>18</v>
      </c>
      <c r="C16" s="229"/>
      <c r="D16" s="147">
        <v>61092.05</v>
      </c>
      <c r="E16" s="147">
        <v>14337.77</v>
      </c>
      <c r="F16" s="135">
        <v>75429.820000000007</v>
      </c>
    </row>
    <row r="17" spans="2:6" ht="35.25" customHeight="1" thickBot="1" x14ac:dyDescent="0.35">
      <c r="B17" s="230" t="s">
        <v>19</v>
      </c>
      <c r="C17" s="231"/>
      <c r="D17" s="136"/>
      <c r="E17" s="136"/>
      <c r="F17" s="137"/>
    </row>
    <row r="18" spans="2:6" ht="38.25" customHeight="1" x14ac:dyDescent="0.25">
      <c r="B18" s="25"/>
      <c r="F18" s="26"/>
    </row>
    <row r="19" spans="2:6" ht="38.25" customHeight="1" x14ac:dyDescent="0.3">
      <c r="B19" s="25"/>
      <c r="F19" s="62"/>
    </row>
    <row r="20" spans="2:6" ht="34.5" customHeight="1" x14ac:dyDescent="0.25">
      <c r="B20" s="25"/>
      <c r="F20" s="26"/>
    </row>
    <row r="21" spans="2:6" ht="48" customHeight="1" x14ac:dyDescent="0.25">
      <c r="B21" s="25"/>
      <c r="C21" s="203" t="s">
        <v>20</v>
      </c>
      <c r="D21" s="203"/>
      <c r="E21" s="174" t="s">
        <v>138</v>
      </c>
      <c r="F21" s="63"/>
    </row>
    <row r="22" spans="2:6" ht="24.75" customHeight="1" x14ac:dyDescent="0.3">
      <c r="B22" s="25"/>
      <c r="C22" s="204" t="str">
        <f>Orçamento!E51</f>
        <v>MARCO AURELIO FERNANDES VALDO</v>
      </c>
      <c r="D22" s="204"/>
      <c r="E22" s="61"/>
      <c r="F22" s="63"/>
    </row>
    <row r="23" spans="2:6" ht="15.75" customHeight="1" x14ac:dyDescent="0.3">
      <c r="B23" s="25"/>
      <c r="C23" s="204" t="s">
        <v>21</v>
      </c>
      <c r="D23" s="204"/>
      <c r="E23" s="61" t="s">
        <v>139</v>
      </c>
      <c r="F23" s="63"/>
    </row>
    <row r="24" spans="2:6" ht="12.75" customHeight="1" x14ac:dyDescent="0.3">
      <c r="B24" s="25"/>
      <c r="C24" s="204" t="str">
        <f>Orçamento!E53</f>
        <v>CREA 5071008323</v>
      </c>
      <c r="D24" s="204"/>
      <c r="E24" s="61" t="s">
        <v>140</v>
      </c>
      <c r="F24" s="26"/>
    </row>
    <row r="25" spans="2:6" x14ac:dyDescent="0.25">
      <c r="B25" s="25"/>
      <c r="F25" s="26"/>
    </row>
    <row r="26" spans="2:6" x14ac:dyDescent="0.25">
      <c r="B26" s="28"/>
      <c r="C26" s="29"/>
      <c r="D26" s="29"/>
      <c r="E26" s="29"/>
      <c r="F26" s="30"/>
    </row>
    <row r="31" spans="2:6" ht="25.5" customHeight="1" x14ac:dyDescent="0.25"/>
  </sheetData>
  <mergeCells count="22">
    <mergeCell ref="B9:B10"/>
    <mergeCell ref="C9:C10"/>
    <mergeCell ref="F9:F10"/>
    <mergeCell ref="B12:B13"/>
    <mergeCell ref="C12:C13"/>
    <mergeCell ref="F12:F13"/>
    <mergeCell ref="C24:D24"/>
    <mergeCell ref="C21:D21"/>
    <mergeCell ref="C22:D22"/>
    <mergeCell ref="C23:D23"/>
    <mergeCell ref="B16:C16"/>
    <mergeCell ref="B17:C17"/>
    <mergeCell ref="B7:B8"/>
    <mergeCell ref="C7:C8"/>
    <mergeCell ref="F7:F8"/>
    <mergeCell ref="B1:F1"/>
    <mergeCell ref="B2:F2"/>
    <mergeCell ref="B3:F3"/>
    <mergeCell ref="B4:B5"/>
    <mergeCell ref="C4:C5"/>
    <mergeCell ref="F4:F5"/>
    <mergeCell ref="D4:E4"/>
  </mergeCells>
  <pageMargins left="0.25" right="0.25" top="0.75" bottom="0.75" header="0.3" footer="0.3"/>
  <pageSetup paperSize="9" scale="72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V25"/>
  <sheetViews>
    <sheetView view="pageBreakPreview" zoomScale="85" zoomScaleNormal="100" zoomScaleSheetLayoutView="85" workbookViewId="0">
      <selection activeCell="H15" sqref="H15"/>
    </sheetView>
  </sheetViews>
  <sheetFormatPr defaultColWidth="9.08984375" defaultRowHeight="14.5" x14ac:dyDescent="0.35"/>
  <cols>
    <col min="1" max="1" width="6.08984375" style="72" customWidth="1"/>
    <col min="2" max="2" width="9.453125" style="72" customWidth="1"/>
    <col min="3" max="3" width="15" style="72" customWidth="1"/>
    <col min="4" max="4" width="57.6328125" style="82" customWidth="1"/>
    <col min="5" max="5" width="9" style="82" customWidth="1"/>
    <col min="6" max="6" width="9.36328125" style="83" customWidth="1"/>
    <col min="7" max="7" width="11.36328125" style="79" customWidth="1"/>
    <col min="8" max="8" width="12.54296875" style="78" customWidth="1"/>
    <col min="9" max="9" width="12" style="78" customWidth="1"/>
    <col min="10" max="10" width="15.54296875" style="79" customWidth="1"/>
    <col min="11" max="11" width="15.6328125" style="79" customWidth="1"/>
    <col min="12" max="12" width="12.453125" style="80" customWidth="1"/>
    <col min="13" max="13" width="13.54296875" style="80" customWidth="1"/>
    <col min="14" max="14" width="16.54296875" style="80" customWidth="1"/>
    <col min="15" max="16384" width="9.08984375" style="80"/>
  </cols>
  <sheetData>
    <row r="1" spans="1:256" x14ac:dyDescent="0.35">
      <c r="D1" s="73"/>
      <c r="E1" s="74"/>
      <c r="F1" s="75"/>
      <c r="G1" s="76"/>
      <c r="H1" s="77"/>
    </row>
    <row r="2" spans="1:256" x14ac:dyDescent="0.35">
      <c r="D2" s="106" t="str">
        <f>[1]CRONOGRAMA!$A$2</f>
        <v>PREFEITURA MUNICIPAL TORRINHA</v>
      </c>
      <c r="H2" s="84"/>
    </row>
    <row r="3" spans="1:256" x14ac:dyDescent="0.35">
      <c r="D3" s="81" t="str">
        <f>Orçamento!B3</f>
        <v xml:space="preserve">                       OBRA: "REFORMA E ADAPTAÇÃO DA CRECHE CATHARINA PERLATTI PARA IMPLANTAÇÃO DE UBS"</v>
      </c>
      <c r="H3" s="84"/>
    </row>
    <row r="4" spans="1:256" x14ac:dyDescent="0.35">
      <c r="D4" s="85"/>
      <c r="H4" s="84"/>
    </row>
    <row r="5" spans="1:256" x14ac:dyDescent="0.35">
      <c r="D5" s="85"/>
      <c r="H5" s="84"/>
    </row>
    <row r="6" spans="1:256" s="91" customFormat="1" ht="15" customHeight="1" x14ac:dyDescent="0.3">
      <c r="A6" s="86"/>
      <c r="B6" s="87"/>
      <c r="C6" s="86"/>
      <c r="D6" s="139" t="s">
        <v>22</v>
      </c>
      <c r="E6" s="140"/>
      <c r="F6" s="140"/>
      <c r="G6" s="140"/>
      <c r="H6" s="141"/>
      <c r="I6" s="88"/>
      <c r="J6" s="88"/>
      <c r="K6" s="88"/>
      <c r="L6" s="89"/>
      <c r="M6" s="89"/>
      <c r="N6" s="89"/>
      <c r="O6" s="89"/>
      <c r="P6" s="89"/>
      <c r="Q6" s="89"/>
      <c r="R6" s="90"/>
    </row>
    <row r="7" spans="1:256" s="91" customFormat="1" ht="15" customHeight="1" x14ac:dyDescent="0.3">
      <c r="A7" s="86"/>
      <c r="B7" s="87"/>
      <c r="C7" s="86"/>
      <c r="D7" s="143" t="s">
        <v>23</v>
      </c>
      <c r="E7" s="144"/>
      <c r="F7" s="144"/>
      <c r="G7" s="144"/>
      <c r="H7" s="92">
        <v>0.03</v>
      </c>
      <c r="I7" s="88"/>
      <c r="J7" s="88"/>
      <c r="K7" s="88"/>
      <c r="L7" s="89"/>
      <c r="M7" s="89"/>
      <c r="N7" s="89"/>
      <c r="O7" s="89"/>
      <c r="P7" s="89"/>
      <c r="Q7" s="89"/>
      <c r="R7" s="90"/>
    </row>
    <row r="8" spans="1:256" s="91" customFormat="1" ht="15" customHeight="1" x14ac:dyDescent="0.3">
      <c r="A8" s="86"/>
      <c r="B8" s="87"/>
      <c r="C8" s="86"/>
      <c r="D8" s="143" t="s">
        <v>24</v>
      </c>
      <c r="E8" s="144"/>
      <c r="F8" s="144"/>
      <c r="G8" s="144"/>
      <c r="H8" s="92">
        <v>8.0000000000000002E-3</v>
      </c>
      <c r="I8" s="88"/>
      <c r="J8" s="88"/>
      <c r="K8" s="88"/>
      <c r="L8" s="89"/>
      <c r="M8" s="89"/>
      <c r="N8" s="89"/>
      <c r="O8" s="89"/>
      <c r="P8" s="89"/>
      <c r="Q8" s="89"/>
      <c r="R8" s="90"/>
    </row>
    <row r="9" spans="1:256" s="91" customFormat="1" ht="15" customHeight="1" x14ac:dyDescent="0.3">
      <c r="A9" s="86"/>
      <c r="B9" s="87"/>
      <c r="C9" s="86"/>
      <c r="D9" s="143" t="s">
        <v>25</v>
      </c>
      <c r="E9" s="144"/>
      <c r="F9" s="144"/>
      <c r="G9" s="144"/>
      <c r="H9" s="92">
        <v>9.7000000000000003E-3</v>
      </c>
      <c r="I9" s="88"/>
      <c r="J9" s="88"/>
      <c r="K9" s="88"/>
      <c r="L9" s="89"/>
      <c r="M9" s="89"/>
      <c r="N9" s="89"/>
      <c r="O9" s="89"/>
      <c r="P9" s="89"/>
      <c r="Q9" s="89"/>
      <c r="R9" s="90"/>
    </row>
    <row r="10" spans="1:256" s="91" customFormat="1" ht="15" customHeight="1" x14ac:dyDescent="0.3">
      <c r="A10" s="86"/>
      <c r="B10" s="87"/>
      <c r="C10" s="86"/>
      <c r="D10" s="143" t="s">
        <v>26</v>
      </c>
      <c r="E10" s="144"/>
      <c r="F10" s="144"/>
      <c r="G10" s="144"/>
      <c r="H10" s="92">
        <v>5.8999999999999999E-3</v>
      </c>
      <c r="I10" s="88"/>
      <c r="J10" s="88"/>
      <c r="K10" s="88"/>
      <c r="L10" s="89"/>
      <c r="M10" s="89"/>
      <c r="N10" s="89"/>
      <c r="O10" s="89"/>
      <c r="P10" s="89"/>
      <c r="Q10" s="89"/>
      <c r="R10" s="90"/>
    </row>
    <row r="11" spans="1:256" s="91" customFormat="1" ht="15" customHeight="1" x14ac:dyDescent="0.3">
      <c r="A11" s="86"/>
      <c r="B11" s="87"/>
      <c r="C11" s="86"/>
      <c r="D11" s="143" t="s">
        <v>27</v>
      </c>
      <c r="E11" s="144"/>
      <c r="F11" s="144"/>
      <c r="G11" s="144"/>
      <c r="H11" s="92">
        <v>6.1600000000000002E-2</v>
      </c>
      <c r="I11" s="88"/>
      <c r="J11" s="88"/>
      <c r="K11" s="88"/>
      <c r="L11" s="89"/>
      <c r="M11" s="89"/>
      <c r="N11" s="89"/>
      <c r="O11" s="89"/>
      <c r="P11" s="89"/>
      <c r="Q11" s="89"/>
      <c r="R11" s="90"/>
    </row>
    <row r="12" spans="1:256" s="91" customFormat="1" ht="15" customHeight="1" x14ac:dyDescent="0.3">
      <c r="A12" s="86"/>
      <c r="B12" s="87"/>
      <c r="C12" s="86"/>
      <c r="D12" s="232" t="s">
        <v>28</v>
      </c>
      <c r="E12" s="233"/>
      <c r="F12" s="233"/>
      <c r="G12" s="234"/>
      <c r="H12" s="92">
        <v>3.6499999999999998E-2</v>
      </c>
      <c r="I12" s="88"/>
      <c r="J12" s="88"/>
      <c r="K12" s="88"/>
      <c r="L12" s="89"/>
      <c r="M12" s="89"/>
      <c r="N12" s="89"/>
      <c r="O12" s="89"/>
      <c r="P12" s="89"/>
      <c r="Q12" s="89"/>
      <c r="R12" s="90"/>
    </row>
    <row r="13" spans="1:256" s="90" customFormat="1" ht="15" customHeight="1" x14ac:dyDescent="0.3">
      <c r="A13" s="86"/>
      <c r="B13" s="87"/>
      <c r="C13" s="86"/>
      <c r="D13" s="232" t="s">
        <v>29</v>
      </c>
      <c r="E13" s="233"/>
      <c r="F13" s="233"/>
      <c r="G13" s="234"/>
      <c r="H13" s="145">
        <v>0.05</v>
      </c>
      <c r="I13" s="88"/>
      <c r="J13" s="88"/>
      <c r="K13" s="88"/>
      <c r="L13" s="89"/>
      <c r="M13" s="89"/>
      <c r="N13" s="89"/>
      <c r="O13" s="89"/>
      <c r="P13" s="89"/>
      <c r="Q13" s="89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  <c r="IB13" s="91"/>
      <c r="IC13" s="91"/>
      <c r="ID13" s="91"/>
      <c r="IE13" s="91"/>
      <c r="IF13" s="91"/>
      <c r="IG13" s="91"/>
      <c r="IH13" s="91"/>
      <c r="II13" s="91"/>
      <c r="IJ13" s="91"/>
      <c r="IK13" s="91"/>
      <c r="IL13" s="91"/>
      <c r="IM13" s="91"/>
      <c r="IN13" s="91"/>
      <c r="IO13" s="91"/>
      <c r="IP13" s="91"/>
      <c r="IQ13" s="91"/>
      <c r="IR13" s="91"/>
      <c r="IS13" s="91"/>
      <c r="IT13" s="91"/>
      <c r="IU13" s="91"/>
      <c r="IV13" s="91"/>
    </row>
    <row r="14" spans="1:256" s="90" customFormat="1" ht="15" customHeight="1" thickBot="1" x14ac:dyDescent="0.35">
      <c r="A14" s="86"/>
      <c r="B14" s="87"/>
      <c r="C14" s="86"/>
      <c r="D14" s="232" t="s">
        <v>30</v>
      </c>
      <c r="E14" s="233"/>
      <c r="F14" s="233"/>
      <c r="G14" s="234"/>
      <c r="H14" s="145">
        <v>0</v>
      </c>
      <c r="I14" s="88"/>
      <c r="J14" s="88"/>
      <c r="K14" s="88"/>
      <c r="L14" s="89"/>
      <c r="M14" s="89"/>
      <c r="N14" s="89"/>
      <c r="O14" s="89"/>
      <c r="P14" s="89"/>
      <c r="Q14" s="89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1"/>
      <c r="FF14" s="91"/>
      <c r="FG14" s="91"/>
      <c r="FH14" s="91"/>
      <c r="FI14" s="91"/>
      <c r="FJ14" s="91"/>
      <c r="FK14" s="91"/>
      <c r="FL14" s="91"/>
      <c r="FM14" s="91"/>
      <c r="FN14" s="91"/>
      <c r="FO14" s="91"/>
      <c r="FP14" s="91"/>
      <c r="FQ14" s="91"/>
      <c r="FR14" s="91"/>
      <c r="FS14" s="91"/>
      <c r="FT14" s="91"/>
      <c r="FU14" s="91"/>
      <c r="FV14" s="91"/>
      <c r="FW14" s="91"/>
      <c r="FX14" s="91"/>
      <c r="FY14" s="91"/>
      <c r="FZ14" s="91"/>
      <c r="GA14" s="91"/>
      <c r="GB14" s="91"/>
      <c r="GC14" s="91"/>
      <c r="GD14" s="91"/>
      <c r="GE14" s="91"/>
      <c r="GF14" s="91"/>
      <c r="GG14" s="91"/>
      <c r="GH14" s="91"/>
      <c r="GI14" s="91"/>
      <c r="GJ14" s="91"/>
      <c r="GK14" s="91"/>
      <c r="GL14" s="91"/>
      <c r="GM14" s="91"/>
      <c r="GN14" s="91"/>
      <c r="GO14" s="91"/>
      <c r="GP14" s="91"/>
      <c r="GQ14" s="91"/>
      <c r="GR14" s="91"/>
      <c r="GS14" s="91"/>
      <c r="GT14" s="91"/>
      <c r="GU14" s="91"/>
      <c r="GV14" s="91"/>
      <c r="GW14" s="91"/>
      <c r="GX14" s="91"/>
      <c r="GY14" s="91"/>
      <c r="GZ14" s="91"/>
      <c r="HA14" s="91"/>
      <c r="HB14" s="91"/>
      <c r="HC14" s="91"/>
      <c r="HD14" s="91"/>
      <c r="HE14" s="91"/>
      <c r="HF14" s="91"/>
      <c r="HG14" s="91"/>
      <c r="HH14" s="91"/>
      <c r="HI14" s="91"/>
      <c r="HJ14" s="91"/>
      <c r="HK14" s="91"/>
      <c r="HL14" s="91"/>
      <c r="HM14" s="91"/>
      <c r="HN14" s="91"/>
      <c r="HO14" s="91"/>
      <c r="HP14" s="91"/>
      <c r="HQ14" s="91"/>
      <c r="HR14" s="91"/>
      <c r="HS14" s="91"/>
      <c r="HT14" s="91"/>
      <c r="HU14" s="91"/>
      <c r="HV14" s="91"/>
      <c r="HW14" s="91"/>
      <c r="HX14" s="91"/>
      <c r="HY14" s="91"/>
      <c r="HZ14" s="91"/>
      <c r="IA14" s="91"/>
      <c r="IB14" s="91"/>
      <c r="IC14" s="91"/>
      <c r="ID14" s="91"/>
      <c r="IE14" s="91"/>
      <c r="IF14" s="91"/>
      <c r="IG14" s="91"/>
      <c r="IH14" s="91"/>
      <c r="II14" s="91"/>
      <c r="IJ14" s="91"/>
      <c r="IK14" s="91"/>
      <c r="IL14" s="91"/>
      <c r="IM14" s="91"/>
      <c r="IN14" s="91"/>
      <c r="IO14" s="91"/>
      <c r="IP14" s="91"/>
      <c r="IQ14" s="91"/>
      <c r="IR14" s="91"/>
      <c r="IS14" s="91"/>
      <c r="IT14" s="91"/>
      <c r="IU14" s="91"/>
      <c r="IV14" s="91"/>
    </row>
    <row r="15" spans="1:256" ht="15" customHeight="1" thickBot="1" x14ac:dyDescent="0.4">
      <c r="A15" s="86"/>
      <c r="B15" s="87"/>
      <c r="C15" s="86"/>
      <c r="D15" s="235" t="s">
        <v>31</v>
      </c>
      <c r="E15" s="236"/>
      <c r="F15" s="236"/>
      <c r="G15" s="237"/>
      <c r="H15" s="142">
        <f>((1+H7+H8+H9)*(1+H10)*(1+H11))/(1-H12-H13-H14)-1</f>
        <v>0.22474058685057496</v>
      </c>
      <c r="I15" s="88"/>
      <c r="J15" s="88"/>
      <c r="K15" s="88"/>
      <c r="L15" s="89"/>
      <c r="M15" s="89"/>
      <c r="N15" s="89"/>
      <c r="O15" s="89"/>
      <c r="P15" s="89"/>
      <c r="Q15" s="89"/>
      <c r="R15" s="90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  <c r="EZ15" s="91"/>
      <c r="FA15" s="91"/>
      <c r="FB15" s="91"/>
      <c r="FC15" s="91"/>
      <c r="FD15" s="91"/>
      <c r="FE15" s="91"/>
      <c r="FF15" s="91"/>
      <c r="FG15" s="91"/>
      <c r="FH15" s="91"/>
      <c r="FI15" s="91"/>
      <c r="FJ15" s="91"/>
      <c r="FK15" s="91"/>
      <c r="FL15" s="91"/>
      <c r="FM15" s="91"/>
      <c r="FN15" s="91"/>
      <c r="FO15" s="91"/>
      <c r="FP15" s="91"/>
      <c r="FQ15" s="91"/>
      <c r="FR15" s="91"/>
      <c r="FS15" s="91"/>
      <c r="FT15" s="91"/>
      <c r="FU15" s="91"/>
      <c r="FV15" s="91"/>
      <c r="FW15" s="91"/>
      <c r="FX15" s="91"/>
      <c r="FY15" s="91"/>
      <c r="FZ15" s="91"/>
      <c r="GA15" s="91"/>
      <c r="GB15" s="91"/>
      <c r="GC15" s="91"/>
      <c r="GD15" s="91"/>
      <c r="GE15" s="91"/>
      <c r="GF15" s="91"/>
      <c r="GG15" s="91"/>
      <c r="GH15" s="91"/>
      <c r="GI15" s="91"/>
      <c r="GJ15" s="91"/>
      <c r="GK15" s="91"/>
      <c r="GL15" s="91"/>
      <c r="GM15" s="91"/>
      <c r="GN15" s="91"/>
      <c r="GO15" s="91"/>
      <c r="GP15" s="91"/>
      <c r="GQ15" s="91"/>
      <c r="GR15" s="91"/>
      <c r="GS15" s="91"/>
      <c r="GT15" s="91"/>
      <c r="GU15" s="91"/>
      <c r="GV15" s="91"/>
      <c r="GW15" s="91"/>
      <c r="GX15" s="91"/>
      <c r="GY15" s="91"/>
      <c r="GZ15" s="91"/>
      <c r="HA15" s="91"/>
      <c r="HB15" s="91"/>
      <c r="HC15" s="91"/>
      <c r="HD15" s="91"/>
      <c r="HE15" s="91"/>
      <c r="HF15" s="91"/>
      <c r="HG15" s="91"/>
      <c r="HH15" s="91"/>
      <c r="HI15" s="91"/>
      <c r="HJ15" s="91"/>
      <c r="HK15" s="91"/>
      <c r="HL15" s="91"/>
      <c r="HM15" s="91"/>
      <c r="HN15" s="91"/>
      <c r="HO15" s="91"/>
      <c r="HP15" s="91"/>
      <c r="HQ15" s="91"/>
      <c r="HR15" s="91"/>
      <c r="HS15" s="91"/>
      <c r="HT15" s="91"/>
      <c r="HU15" s="91"/>
      <c r="HV15" s="91"/>
      <c r="HW15" s="91"/>
      <c r="HX15" s="91"/>
      <c r="HY15" s="91"/>
      <c r="HZ15" s="91"/>
      <c r="IA15" s="91"/>
      <c r="IB15" s="91"/>
      <c r="IC15" s="91"/>
      <c r="ID15" s="91"/>
      <c r="IE15" s="91"/>
      <c r="IF15" s="91"/>
      <c r="IG15" s="91"/>
      <c r="IH15" s="91"/>
      <c r="II15" s="91"/>
      <c r="IJ15" s="91"/>
      <c r="IK15" s="91"/>
      <c r="IL15" s="91"/>
      <c r="IM15" s="91"/>
      <c r="IN15" s="91"/>
      <c r="IO15" s="91"/>
      <c r="IP15" s="91"/>
      <c r="IQ15" s="91"/>
      <c r="IR15" s="91"/>
      <c r="IS15" s="91"/>
      <c r="IT15" s="91"/>
      <c r="IU15" s="91"/>
      <c r="IV15" s="91"/>
    </row>
    <row r="16" spans="1:256" ht="15.75" customHeight="1" x14ac:dyDescent="0.35">
      <c r="A16" s="86"/>
      <c r="B16" s="87"/>
      <c r="C16" s="93"/>
      <c r="D16" s="94"/>
      <c r="E16" s="93"/>
      <c r="F16" s="93"/>
      <c r="G16" s="93"/>
      <c r="H16" s="95"/>
      <c r="I16" s="93"/>
      <c r="J16" s="93"/>
      <c r="K16" s="88"/>
      <c r="L16" s="89"/>
      <c r="M16" s="89"/>
      <c r="N16" s="89"/>
      <c r="O16" s="89"/>
      <c r="P16" s="89"/>
      <c r="Q16" s="89"/>
      <c r="R16" s="90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  <c r="IB16" s="91"/>
      <c r="IC16" s="91"/>
      <c r="ID16" s="91"/>
      <c r="IE16" s="91"/>
      <c r="IF16" s="91"/>
      <c r="IG16" s="91"/>
      <c r="IH16" s="91"/>
      <c r="II16" s="91"/>
      <c r="IJ16" s="91"/>
      <c r="IK16" s="91"/>
      <c r="IL16" s="91"/>
      <c r="IM16" s="91"/>
      <c r="IN16" s="91"/>
      <c r="IO16" s="91"/>
      <c r="IP16" s="91"/>
      <c r="IQ16" s="91"/>
      <c r="IR16" s="91"/>
      <c r="IS16" s="91"/>
      <c r="IT16" s="91"/>
      <c r="IU16" s="91"/>
      <c r="IV16" s="91"/>
    </row>
    <row r="17" spans="1:256" ht="15" customHeight="1" x14ac:dyDescent="0.35">
      <c r="A17" s="96"/>
      <c r="B17" s="87"/>
      <c r="C17" s="96"/>
      <c r="D17" s="97"/>
      <c r="E17" s="98"/>
      <c r="F17" s="99"/>
      <c r="G17" s="100"/>
      <c r="H17" s="101"/>
      <c r="I17" s="102"/>
      <c r="J17" s="93"/>
      <c r="K17" s="93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  <c r="DQ17" s="90"/>
      <c r="DR17" s="90"/>
      <c r="DS17" s="90"/>
      <c r="DT17" s="90"/>
      <c r="DU17" s="90"/>
      <c r="DV17" s="90"/>
      <c r="DW17" s="90"/>
      <c r="DX17" s="90"/>
      <c r="DY17" s="90"/>
      <c r="DZ17" s="90"/>
      <c r="EA17" s="90"/>
      <c r="EB17" s="90"/>
      <c r="EC17" s="90"/>
      <c r="ED17" s="90"/>
      <c r="EE17" s="90"/>
      <c r="EF17" s="90"/>
      <c r="EG17" s="90"/>
      <c r="EH17" s="90"/>
      <c r="EI17" s="90"/>
      <c r="EJ17" s="90"/>
      <c r="EK17" s="90"/>
      <c r="EL17" s="90"/>
      <c r="EM17" s="90"/>
      <c r="EN17" s="90"/>
      <c r="EO17" s="90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C17" s="90"/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  <c r="GO17" s="90"/>
      <c r="GP17" s="90"/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90"/>
      <c r="HB17" s="90"/>
      <c r="HC17" s="90"/>
      <c r="HD17" s="90"/>
      <c r="HE17" s="90"/>
      <c r="HF17" s="90"/>
      <c r="HG17" s="90"/>
      <c r="HH17" s="90"/>
      <c r="HI17" s="90"/>
      <c r="HJ17" s="90"/>
      <c r="HK17" s="90"/>
      <c r="HL17" s="90"/>
      <c r="HM17" s="90"/>
      <c r="HN17" s="90"/>
      <c r="HO17" s="90"/>
      <c r="HP17" s="90"/>
      <c r="HQ17" s="90"/>
      <c r="HR17" s="90"/>
      <c r="HS17" s="90"/>
      <c r="HT17" s="90"/>
      <c r="HU17" s="90"/>
      <c r="HV17" s="90"/>
      <c r="HW17" s="90"/>
      <c r="HX17" s="90"/>
      <c r="HY17" s="90"/>
      <c r="HZ17" s="90"/>
      <c r="IA17" s="90"/>
      <c r="IB17" s="90"/>
      <c r="IC17" s="90"/>
      <c r="ID17" s="90"/>
      <c r="IE17" s="90"/>
      <c r="IF17" s="90"/>
      <c r="IG17" s="90"/>
      <c r="IH17" s="90"/>
      <c r="II17" s="90"/>
      <c r="IJ17" s="90"/>
      <c r="IK17" s="90"/>
      <c r="IL17" s="90"/>
      <c r="IM17" s="90"/>
      <c r="IN17" s="90"/>
      <c r="IO17" s="90"/>
      <c r="IP17" s="90"/>
      <c r="IQ17" s="90"/>
      <c r="IR17" s="90"/>
      <c r="IS17" s="90"/>
      <c r="IT17" s="90"/>
      <c r="IU17" s="90"/>
      <c r="IV17" s="90"/>
    </row>
    <row r="18" spans="1:256" ht="15" customHeight="1" x14ac:dyDescent="0.35">
      <c r="A18" s="96"/>
      <c r="B18" s="87"/>
      <c r="C18" s="103"/>
      <c r="D18" s="104"/>
      <c r="E18" s="238"/>
      <c r="F18" s="238"/>
      <c r="G18" s="238"/>
      <c r="H18" s="101"/>
      <c r="I18" s="88"/>
      <c r="J18" s="93"/>
      <c r="K18" s="93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  <c r="DO18" s="90"/>
      <c r="DP18" s="90"/>
      <c r="DQ18" s="90"/>
      <c r="DR18" s="90"/>
      <c r="DS18" s="90"/>
      <c r="DT18" s="90"/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  <c r="FL18" s="90"/>
      <c r="FM18" s="90"/>
      <c r="FN18" s="90"/>
      <c r="FO18" s="90"/>
      <c r="FP18" s="90"/>
      <c r="FQ18" s="90"/>
      <c r="FR18" s="90"/>
      <c r="FS18" s="90"/>
      <c r="FT18" s="90"/>
      <c r="FU18" s="90"/>
      <c r="FV18" s="90"/>
      <c r="FW18" s="90"/>
      <c r="FX18" s="90"/>
      <c r="FY18" s="90"/>
      <c r="FZ18" s="90"/>
      <c r="GA18" s="90"/>
      <c r="GB18" s="90"/>
      <c r="GC18" s="90"/>
      <c r="GD18" s="90"/>
      <c r="GE18" s="90"/>
      <c r="GF18" s="90"/>
      <c r="GG18" s="90"/>
      <c r="GH18" s="90"/>
      <c r="GI18" s="90"/>
      <c r="GJ18" s="90"/>
      <c r="GK18" s="90"/>
      <c r="GL18" s="90"/>
      <c r="GM18" s="90"/>
      <c r="GN18" s="90"/>
      <c r="GO18" s="90"/>
      <c r="GP18" s="90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  <c r="HF18" s="90"/>
      <c r="HG18" s="90"/>
      <c r="HH18" s="90"/>
      <c r="HI18" s="90"/>
      <c r="HJ18" s="90"/>
      <c r="HK18" s="90"/>
      <c r="HL18" s="90"/>
      <c r="HM18" s="90"/>
      <c r="HN18" s="90"/>
      <c r="HO18" s="90"/>
      <c r="HP18" s="90"/>
      <c r="HQ18" s="90"/>
      <c r="HR18" s="90"/>
      <c r="HS18" s="90"/>
      <c r="HT18" s="90"/>
      <c r="HU18" s="90"/>
      <c r="HV18" s="90"/>
      <c r="HW18" s="90"/>
      <c r="HX18" s="90"/>
      <c r="HY18" s="90"/>
      <c r="HZ18" s="90"/>
      <c r="IA18" s="90"/>
      <c r="IB18" s="90"/>
      <c r="IC18" s="90"/>
      <c r="ID18" s="90"/>
      <c r="IE18" s="90"/>
      <c r="IF18" s="90"/>
      <c r="IG18" s="90"/>
      <c r="IH18" s="90"/>
      <c r="II18" s="90"/>
      <c r="IJ18" s="90"/>
      <c r="IK18" s="90"/>
      <c r="IL18" s="90"/>
      <c r="IM18" s="90"/>
      <c r="IN18" s="90"/>
      <c r="IO18" s="90"/>
      <c r="IP18" s="90"/>
      <c r="IQ18" s="90"/>
      <c r="IR18" s="90"/>
      <c r="IS18" s="90"/>
      <c r="IT18" s="90"/>
      <c r="IU18" s="90"/>
      <c r="IV18" s="90"/>
    </row>
    <row r="19" spans="1:256" ht="15" customHeight="1" x14ac:dyDescent="0.35">
      <c r="A19" s="96"/>
      <c r="B19" s="87"/>
      <c r="C19" s="103"/>
      <c r="D19" s="104"/>
      <c r="E19" s="105"/>
      <c r="F19" s="105"/>
      <c r="G19" s="105"/>
      <c r="H19" s="101"/>
      <c r="I19" s="88"/>
      <c r="J19" s="93"/>
      <c r="K19" s="93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0"/>
      <c r="HH19" s="90"/>
      <c r="HI19" s="90"/>
      <c r="HJ19" s="90"/>
      <c r="HK19" s="90"/>
      <c r="HL19" s="90"/>
      <c r="HM19" s="90"/>
      <c r="HN19" s="90"/>
      <c r="HO19" s="90"/>
      <c r="HP19" s="90"/>
      <c r="HQ19" s="90"/>
      <c r="HR19" s="90"/>
      <c r="HS19" s="90"/>
      <c r="HT19" s="90"/>
      <c r="HU19" s="90"/>
      <c r="HV19" s="90"/>
      <c r="HW19" s="90"/>
      <c r="HX19" s="90"/>
      <c r="HY19" s="90"/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  <c r="IS19" s="90"/>
      <c r="IT19" s="90"/>
      <c r="IU19" s="90"/>
      <c r="IV19" s="90"/>
    </row>
    <row r="20" spans="1:256" ht="15" customHeight="1" x14ac:dyDescent="0.35">
      <c r="A20" s="96"/>
      <c r="B20" s="87"/>
      <c r="C20" s="103"/>
      <c r="D20" s="104"/>
      <c r="E20" s="105"/>
      <c r="F20" s="105"/>
      <c r="G20" s="105"/>
      <c r="H20" s="101"/>
      <c r="I20" s="88"/>
      <c r="J20" s="93"/>
      <c r="K20" s="93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</row>
    <row r="21" spans="1:256" s="72" customFormat="1" ht="27" customHeight="1" x14ac:dyDescent="0.35">
      <c r="D21" s="85"/>
      <c r="E21" s="82"/>
      <c r="F21" s="83"/>
      <c r="G21" s="79"/>
      <c r="H21" s="84"/>
      <c r="I21" s="78"/>
      <c r="J21" s="79"/>
      <c r="K21" s="79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  <c r="IS21" s="80"/>
      <c r="IT21" s="80"/>
      <c r="IU21" s="80"/>
      <c r="IV21" s="80"/>
    </row>
    <row r="22" spans="1:256" x14ac:dyDescent="0.35">
      <c r="D22" s="85"/>
      <c r="H22" s="84"/>
    </row>
    <row r="23" spans="1:256" x14ac:dyDescent="0.35">
      <c r="D23" s="106" t="str">
        <f>Orçamento!E51</f>
        <v>MARCO AURELIO FERNANDES VALDO</v>
      </c>
      <c r="H23" s="84"/>
    </row>
    <row r="24" spans="1:256" x14ac:dyDescent="0.35">
      <c r="D24" s="106" t="str">
        <f>[1]CRONOGRAMA!B26</f>
        <v>ENGENHEIRO CIVIL</v>
      </c>
      <c r="H24" s="84"/>
    </row>
    <row r="25" spans="1:256" ht="15" thickBot="1" x14ac:dyDescent="0.4">
      <c r="D25" s="107" t="str">
        <f>Orçamento!E53</f>
        <v>CREA 5071008323</v>
      </c>
      <c r="E25" s="108"/>
      <c r="F25" s="109"/>
      <c r="G25" s="110"/>
      <c r="H25" s="111"/>
    </row>
  </sheetData>
  <mergeCells count="5">
    <mergeCell ref="D12:G12"/>
    <mergeCell ref="D13:G13"/>
    <mergeCell ref="D14:G14"/>
    <mergeCell ref="D15:G15"/>
    <mergeCell ref="E18:G18"/>
  </mergeCells>
  <conditionalFormatting sqref="D15:H15">
    <cfRule type="expression" dxfId="1" priority="2" stopIfTrue="1">
      <formula>#REF!&lt;&gt;0</formula>
    </cfRule>
  </conditionalFormatting>
  <conditionalFormatting sqref="H7:H11">
    <cfRule type="cellIs" dxfId="0" priority="1" stopIfTrue="1" operator="between">
      <formula>$D7</formula>
      <formula>$F7</formula>
    </cfRule>
  </conditionalFormatting>
  <pageMargins left="0.51181102362204722" right="0.51181102362204722" top="0.39370078740157483" bottom="0.39370078740157483" header="0.31496062992125984" footer="0.31496062992125984"/>
  <pageSetup paperSize="9"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CFF</vt:lpstr>
      <vt:lpstr>BDI</vt:lpstr>
      <vt:lpstr>BDI!Area_de_impressao</vt:lpstr>
      <vt:lpstr>Orçamento!Area_de_impressao</vt:lpstr>
      <vt:lpstr>Orçamento!Titulos_de_impressao</vt:lpstr>
    </vt:vector>
  </TitlesOfParts>
  <Company>PMM - TORRINHA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</dc:creator>
  <cp:lastModifiedBy>Engenharia</cp:lastModifiedBy>
  <cp:lastPrinted>2026-04-15T13:34:16Z</cp:lastPrinted>
  <dcterms:created xsi:type="dcterms:W3CDTF">2011-05-11T11:57:53Z</dcterms:created>
  <dcterms:modified xsi:type="dcterms:W3CDTF">2026-04-15T13:34:21Z</dcterms:modified>
</cp:coreProperties>
</file>