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ADMINISTRATIVO\NOVAS CONTRATAÇÕES 2026\COMPRAS EM ANDAMENTO\REVISAO PLANO DRENAGEM\"/>
    </mc:Choice>
  </mc:AlternateContent>
  <xr:revisionPtr revIDLastSave="0" documentId="13_ncr:1_{B651AB8A-17EB-44A8-B632-B247C25482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ilha Orçamentari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9" i="1" l="1"/>
  <c r="I49" i="1" s="1"/>
  <c r="K50" i="1"/>
  <c r="I50" i="1" s="1"/>
  <c r="K51" i="1"/>
  <c r="I51" i="1" s="1"/>
  <c r="K52" i="1"/>
  <c r="I52" i="1" s="1"/>
  <c r="K48" i="1"/>
  <c r="I48" i="1" s="1"/>
  <c r="K46" i="1"/>
  <c r="I46" i="1" s="1"/>
  <c r="K45" i="1"/>
  <c r="I45" i="1" s="1"/>
  <c r="K40" i="1"/>
  <c r="I40" i="1" s="1"/>
  <c r="K41" i="1"/>
  <c r="I41" i="1" s="1"/>
  <c r="K42" i="1"/>
  <c r="I42" i="1" s="1"/>
  <c r="K43" i="1"/>
  <c r="I43" i="1" s="1"/>
  <c r="K39" i="1"/>
  <c r="I39" i="1" s="1"/>
  <c r="K34" i="1"/>
  <c r="I34" i="1" s="1"/>
  <c r="K35" i="1"/>
  <c r="I35" i="1" s="1"/>
  <c r="K36" i="1"/>
  <c r="I36" i="1" s="1"/>
  <c r="K37" i="1"/>
  <c r="I37" i="1" s="1"/>
  <c r="K33" i="1"/>
  <c r="I33" i="1" s="1"/>
  <c r="K28" i="1"/>
  <c r="I28" i="1" s="1"/>
  <c r="K29" i="1"/>
  <c r="I29" i="1" s="1"/>
  <c r="K30" i="1"/>
  <c r="I30" i="1" s="1"/>
  <c r="K31" i="1"/>
  <c r="I31" i="1" s="1"/>
  <c r="K27" i="1"/>
  <c r="I27" i="1" s="1"/>
  <c r="K20" i="1"/>
  <c r="I20" i="1" s="1"/>
  <c r="K21" i="1"/>
  <c r="I21" i="1" s="1"/>
  <c r="K22" i="1"/>
  <c r="I22" i="1" s="1"/>
  <c r="K23" i="1"/>
  <c r="I23" i="1" s="1"/>
  <c r="K24" i="1"/>
  <c r="I24" i="1" s="1"/>
  <c r="K25" i="1"/>
  <c r="I25" i="1" s="1"/>
  <c r="K19" i="1"/>
  <c r="I19" i="1" s="1"/>
  <c r="K13" i="1"/>
  <c r="I13" i="1" s="1"/>
  <c r="K14" i="1"/>
  <c r="I14" i="1" s="1"/>
  <c r="K15" i="1"/>
  <c r="I15" i="1" s="1"/>
  <c r="K16" i="1"/>
  <c r="I16" i="1" s="1"/>
  <c r="K17" i="1"/>
  <c r="I17" i="1" s="1"/>
  <c r="K12" i="1"/>
  <c r="I12" i="1" s="1"/>
  <c r="K8" i="1"/>
  <c r="I8" i="1" s="1"/>
  <c r="K9" i="1"/>
  <c r="I9" i="1" s="1"/>
  <c r="K10" i="1"/>
  <c r="I10" i="1" s="1"/>
  <c r="K7" i="1"/>
  <c r="I7" i="1" s="1"/>
  <c r="H47" i="1" l="1"/>
  <c r="I47" i="1"/>
  <c r="J47" i="1"/>
  <c r="K47" i="1"/>
  <c r="G47" i="1"/>
  <c r="H44" i="1"/>
  <c r="I44" i="1"/>
  <c r="J44" i="1"/>
  <c r="K44" i="1"/>
  <c r="G44" i="1"/>
  <c r="H38" i="1"/>
  <c r="I38" i="1"/>
  <c r="J38" i="1"/>
  <c r="K38" i="1"/>
  <c r="G38" i="1"/>
  <c r="H32" i="1"/>
  <c r="I32" i="1"/>
  <c r="J32" i="1"/>
  <c r="K32" i="1"/>
  <c r="G32" i="1"/>
  <c r="H26" i="1"/>
  <c r="I26" i="1"/>
  <c r="J26" i="1"/>
  <c r="K26" i="1"/>
  <c r="G26" i="1"/>
  <c r="H18" i="1"/>
  <c r="I18" i="1"/>
  <c r="J18" i="1"/>
  <c r="K18" i="1"/>
  <c r="G18" i="1"/>
  <c r="H11" i="1"/>
  <c r="I11" i="1"/>
  <c r="J11" i="1"/>
  <c r="K11" i="1"/>
  <c r="G11" i="1"/>
  <c r="H6" i="1"/>
  <c r="I6" i="1"/>
  <c r="J6" i="1"/>
  <c r="K6" i="1"/>
  <c r="G6" i="1"/>
  <c r="K53" i="1" l="1"/>
  <c r="I53" i="1"/>
  <c r="H53" i="1"/>
</calcChain>
</file>

<file path=xl/sharedStrings.xml><?xml version="1.0" encoding="utf-8"?>
<sst xmlns="http://schemas.openxmlformats.org/spreadsheetml/2006/main" count="222" uniqueCount="90">
  <si>
    <t>GOVERNO DO ESTADO DE SÃO PAULO</t>
  </si>
  <si>
    <t>PLANILHA DE ORÇAMENTO</t>
  </si>
  <si>
    <t>SECRETARIA DE MEIO AMBIENTE, INFRAESTRUTURA E LOGÍSTICA</t>
  </si>
  <si>
    <t>TOMADOR:</t>
  </si>
  <si>
    <t>MUNICÍPIO DE VINHEDO</t>
  </si>
  <si>
    <t>FUNDO ESTADUAL DE RECURSOS HÍDRICOS - FEHIDRO</t>
  </si>
  <si>
    <t>EMPREENDIMENTO:</t>
  </si>
  <si>
    <t>ELABORAÇÃO DA REVISÃO DO DIRETOR DE DRENAGEM DE VINHEDO</t>
  </si>
  <si>
    <t>Ordem</t>
  </si>
  <si>
    <t>Descrição do Item</t>
  </si>
  <si>
    <t>Refêrencia de Preço</t>
  </si>
  <si>
    <t>Código da Referência</t>
  </si>
  <si>
    <t>Unidade</t>
  </si>
  <si>
    <t>Quantidade</t>
  </si>
  <si>
    <t>Valor Unitário (R$)</t>
  </si>
  <si>
    <t>Valor FEHIDRO (R$)</t>
  </si>
  <si>
    <t>Valor Contrapartida (R$)</t>
  </si>
  <si>
    <t>Valor Outras Fontes (R$)</t>
  </si>
  <si>
    <t>Valor Total (R$)</t>
  </si>
  <si>
    <t>1</t>
  </si>
  <si>
    <t>Plano de Trabalho</t>
  </si>
  <si>
    <t/>
  </si>
  <si>
    <t>1.1</t>
  </si>
  <si>
    <t>Engenheiro - Sênior</t>
  </si>
  <si>
    <t>Hora</t>
  </si>
  <si>
    <t>1.2</t>
  </si>
  <si>
    <t>Engenheiro - Pleno</t>
  </si>
  <si>
    <t>1.3</t>
  </si>
  <si>
    <t>Engenheiro - Júnior</t>
  </si>
  <si>
    <t>1.4</t>
  </si>
  <si>
    <t>Geógrafo</t>
  </si>
  <si>
    <t>2</t>
  </si>
  <si>
    <t>Levantamento de dados</t>
  </si>
  <si>
    <t>2.4</t>
  </si>
  <si>
    <t>2.5</t>
  </si>
  <si>
    <t>2.6</t>
  </si>
  <si>
    <t>2.7</t>
  </si>
  <si>
    <t>2.8</t>
  </si>
  <si>
    <t>Topografo - Pleno</t>
  </si>
  <si>
    <t>2.9</t>
  </si>
  <si>
    <t>Desenhista Cadista</t>
  </si>
  <si>
    <t>3</t>
  </si>
  <si>
    <t>Serviços de Campo</t>
  </si>
  <si>
    <t>3.1</t>
  </si>
  <si>
    <t>Mobilização/desmobilização - Distancia entre 61 até 150km</t>
  </si>
  <si>
    <t>3.2</t>
  </si>
  <si>
    <t>Locação e levantamento planialtimétrico de seções topográficas transversais</t>
  </si>
  <si>
    <t>Quilômetro</t>
  </si>
  <si>
    <t>3.3</t>
  </si>
  <si>
    <t>Levantamento planialtimétrico e cadastral de áreas especiais até 3.000m²</t>
  </si>
  <si>
    <t>3.4</t>
  </si>
  <si>
    <t>Engenheiro Sênior</t>
  </si>
  <si>
    <t>3.5</t>
  </si>
  <si>
    <t>3.6</t>
  </si>
  <si>
    <t xml:space="preserve">Auxiliar de topografia </t>
  </si>
  <si>
    <t>3.7</t>
  </si>
  <si>
    <t>4</t>
  </si>
  <si>
    <t>Análise e diagnóstico da situação atual</t>
  </si>
  <si>
    <t>4.1</t>
  </si>
  <si>
    <t>4.2</t>
  </si>
  <si>
    <t>4.3</t>
  </si>
  <si>
    <t>4.4</t>
  </si>
  <si>
    <t>4.5</t>
  </si>
  <si>
    <t>5</t>
  </si>
  <si>
    <t>Prognóstico</t>
  </si>
  <si>
    <t>5.1</t>
  </si>
  <si>
    <t>5.2</t>
  </si>
  <si>
    <t>5.3</t>
  </si>
  <si>
    <t>5.4</t>
  </si>
  <si>
    <t>5.5</t>
  </si>
  <si>
    <t>6</t>
  </si>
  <si>
    <t>Programas, projetos e ações propostas</t>
  </si>
  <si>
    <t>6.1</t>
  </si>
  <si>
    <t>6.2</t>
  </si>
  <si>
    <t>6.3</t>
  </si>
  <si>
    <t>6.4</t>
  </si>
  <si>
    <t>6.5</t>
  </si>
  <si>
    <t>7</t>
  </si>
  <si>
    <t>Treinamento e Capacitação</t>
  </si>
  <si>
    <t>7.1</t>
  </si>
  <si>
    <t>7.2</t>
  </si>
  <si>
    <t>8</t>
  </si>
  <si>
    <t>Relatório Final e Síntese</t>
  </si>
  <si>
    <t>8.1</t>
  </si>
  <si>
    <t>8.2</t>
  </si>
  <si>
    <t>8.3</t>
  </si>
  <si>
    <t>8.4</t>
  </si>
  <si>
    <t>8.5</t>
  </si>
  <si>
    <t>TOTAL</t>
  </si>
  <si>
    <t>SABESP - Mar/26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</si>
</sst>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name val="Calibri"/>
    </font>
    <font>
      <b/>
      <sz val="11"/>
      <name val="Calibri"/>
    </font>
    <font>
      <b/>
      <sz val="14"/>
      <name val="Calibri"/>
    </font>
    <font>
      <b/>
      <sz val="10"/>
      <name val="Calibri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53">
    <xf numFmtId="0" fontId="0" fillId="0" borderId="0" xfId="0" applyNumberFormat="1" applyFont="1" applyProtection="1"/>
    <xf numFmtId="0" fontId="0" fillId="2" borderId="0" xfId="0" applyNumberFormat="1" applyFont="1" applyFill="1" applyProtection="1"/>
    <xf numFmtId="0" fontId="0" fillId="2" borderId="1" xfId="0" applyNumberFormat="1" applyFont="1" applyFill="1" applyBorder="1" applyProtection="1"/>
    <xf numFmtId="0" fontId="0" fillId="2" borderId="3" xfId="0" applyNumberFormat="1" applyFont="1" applyFill="1" applyBorder="1" applyProtection="1"/>
    <xf numFmtId="0" fontId="1" fillId="2" borderId="2" xfId="0" applyNumberFormat="1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0" fillId="2" borderId="2" xfId="0" applyNumberFormat="1" applyFont="1" applyFill="1" applyBorder="1" applyAlignment="1" applyProtection="1">
      <alignment horizontal="center" vertical="center"/>
    </xf>
    <xf numFmtId="0" fontId="0" fillId="2" borderId="2" xfId="0" applyNumberFormat="1" applyFont="1" applyFill="1" applyBorder="1" applyAlignment="1" applyProtection="1">
      <alignment horizontal="left" vertical="center" wrapText="1"/>
    </xf>
    <xf numFmtId="0" fontId="0" fillId="2" borderId="2" xfId="0" applyNumberFormat="1" applyFont="1" applyFill="1" applyBorder="1" applyAlignment="1" applyProtection="1">
      <alignment horizontal="center" vertical="center" wrapText="1"/>
    </xf>
    <xf numFmtId="0" fontId="0" fillId="2" borderId="2" xfId="0" applyNumberFormat="1" applyFont="1" applyFill="1" applyBorder="1" applyAlignment="1" applyProtection="1">
      <alignment horizontal="right" vertical="center" wrapText="1"/>
    </xf>
    <xf numFmtId="0" fontId="1" fillId="2" borderId="2" xfId="0" applyNumberFormat="1" applyFont="1" applyFill="1" applyBorder="1" applyAlignment="1" applyProtection="1">
      <alignment horizontal="left" vertical="center" wrapText="1"/>
    </xf>
    <xf numFmtId="0" fontId="1" fillId="2" borderId="2" xfId="0" applyNumberFormat="1" applyFont="1" applyFill="1" applyBorder="1" applyAlignment="1" applyProtection="1">
      <alignment horizontal="right" vertical="center" wrapText="1"/>
    </xf>
    <xf numFmtId="4" fontId="1" fillId="2" borderId="2" xfId="0" applyNumberFormat="1" applyFont="1" applyFill="1" applyBorder="1" applyAlignment="1" applyProtection="1">
      <alignment horizontal="right" vertical="center"/>
    </xf>
    <xf numFmtId="4" fontId="1" fillId="2" borderId="2" xfId="0" applyNumberFormat="1" applyFont="1" applyFill="1" applyBorder="1" applyAlignment="1" applyProtection="1">
      <alignment horizontal="right"/>
    </xf>
    <xf numFmtId="0" fontId="0" fillId="0" borderId="2" xfId="0" applyNumberFormat="1" applyFont="1" applyFill="1" applyBorder="1" applyAlignment="1" applyProtection="1">
      <alignment horizontal="right" vertical="center" wrapText="1"/>
    </xf>
    <xf numFmtId="0" fontId="0" fillId="0" borderId="2" xfId="0" applyNumberFormat="1" applyFont="1" applyFill="1" applyBorder="1" applyAlignment="1" applyProtection="1">
      <alignment horizontal="right" vertical="center" wrapText="1"/>
    </xf>
    <xf numFmtId="0" fontId="0" fillId="0" borderId="2" xfId="0" applyNumberFormat="1" applyFont="1" applyFill="1" applyBorder="1" applyAlignment="1" applyProtection="1">
      <alignment horizontal="right" vertical="center" wrapText="1"/>
    </xf>
    <xf numFmtId="0" fontId="0" fillId="0" borderId="2" xfId="0" applyNumberFormat="1" applyFont="1" applyFill="1" applyBorder="1" applyAlignment="1" applyProtection="1">
      <alignment horizontal="right" vertical="center" wrapText="1"/>
    </xf>
    <xf numFmtId="0" fontId="0" fillId="0" borderId="2" xfId="0" applyNumberFormat="1" applyFont="1" applyFill="1" applyBorder="1" applyAlignment="1" applyProtection="1">
      <alignment horizontal="right" vertical="center" wrapText="1"/>
    </xf>
    <xf numFmtId="0" fontId="0" fillId="0" borderId="2" xfId="0" applyNumberFormat="1" applyFont="1" applyFill="1" applyBorder="1" applyAlignment="1" applyProtection="1">
      <alignment horizontal="right" vertical="center" wrapText="1"/>
    </xf>
    <xf numFmtId="0" fontId="0" fillId="0" borderId="2" xfId="0" applyNumberFormat="1" applyFont="1" applyFill="1" applyBorder="1" applyAlignment="1" applyProtection="1">
      <alignment horizontal="right" vertical="center" wrapText="1"/>
    </xf>
    <xf numFmtId="0" fontId="0" fillId="0" borderId="2" xfId="0" applyNumberFormat="1" applyFont="1" applyFill="1" applyBorder="1" applyAlignment="1" applyProtection="1">
      <alignment horizontal="right" vertical="center" wrapText="1"/>
    </xf>
    <xf numFmtId="0" fontId="0" fillId="0" borderId="2" xfId="0" applyNumberFormat="1" applyFont="1" applyFill="1" applyBorder="1" applyAlignment="1" applyProtection="1">
      <alignment horizontal="right" vertical="center"/>
    </xf>
    <xf numFmtId="0" fontId="0" fillId="0" borderId="2" xfId="0" applyNumberFormat="1" applyFont="1" applyFill="1" applyBorder="1" applyAlignment="1" applyProtection="1">
      <alignment horizontal="right" vertical="center"/>
    </xf>
    <xf numFmtId="4" fontId="0" fillId="0" borderId="2" xfId="0" applyNumberFormat="1" applyFont="1" applyFill="1" applyBorder="1" applyAlignment="1" applyProtection="1">
      <alignment horizontal="right" vertical="center"/>
    </xf>
    <xf numFmtId="4" fontId="1" fillId="2" borderId="2" xfId="0" applyNumberFormat="1" applyFont="1" applyFill="1" applyBorder="1" applyAlignment="1" applyProtection="1">
      <alignment horizontal="right" vertical="center"/>
    </xf>
    <xf numFmtId="4" fontId="1" fillId="2" borderId="2" xfId="0" applyNumberFormat="1" applyFont="1" applyFill="1" applyBorder="1" applyAlignment="1" applyProtection="1">
      <alignment horizontal="right" vertical="center"/>
    </xf>
    <xf numFmtId="0" fontId="0" fillId="0" borderId="2" xfId="0" applyNumberFormat="1" applyFont="1" applyFill="1" applyBorder="1" applyAlignment="1" applyProtection="1">
      <alignment horizontal="right" vertical="center"/>
    </xf>
    <xf numFmtId="2" fontId="0" fillId="2" borderId="2" xfId="0" applyNumberFormat="1" applyFont="1" applyFill="1" applyBorder="1" applyAlignment="1" applyProtection="1">
      <alignment horizontal="right" vertical="center"/>
    </xf>
    <xf numFmtId="43" fontId="0" fillId="2" borderId="0" xfId="1" applyFont="1" applyFill="1" applyProtection="1"/>
    <xf numFmtId="0" fontId="0" fillId="0" borderId="2" xfId="0" applyNumberFormat="1" applyFont="1" applyFill="1" applyBorder="1" applyAlignment="1" applyProtection="1">
      <alignment horizontal="right" vertical="center"/>
    </xf>
    <xf numFmtId="0" fontId="0" fillId="0" borderId="2" xfId="0" applyNumberFormat="1" applyFont="1" applyFill="1" applyBorder="1" applyAlignment="1" applyProtection="1">
      <alignment horizontal="right" vertical="center"/>
    </xf>
    <xf numFmtId="4" fontId="0" fillId="0" borderId="2" xfId="0" applyNumberFormat="1" applyFont="1" applyFill="1" applyBorder="1" applyAlignment="1" applyProtection="1">
      <alignment horizontal="right" vertical="center"/>
    </xf>
    <xf numFmtId="0" fontId="0" fillId="0" borderId="2" xfId="0" applyNumberFormat="1" applyFont="1" applyFill="1" applyBorder="1" applyAlignment="1" applyProtection="1">
      <alignment horizontal="right" vertical="center"/>
    </xf>
    <xf numFmtId="0" fontId="0" fillId="0" borderId="2" xfId="0" applyNumberFormat="1" applyFont="1" applyFill="1" applyBorder="1" applyAlignment="1" applyProtection="1">
      <alignment horizontal="right" vertical="center"/>
    </xf>
    <xf numFmtId="0" fontId="0" fillId="0" borderId="2" xfId="0" applyNumberFormat="1" applyFont="1" applyFill="1" applyBorder="1" applyAlignment="1" applyProtection="1">
      <alignment horizontal="right" vertical="center"/>
    </xf>
    <xf numFmtId="0" fontId="0" fillId="0" borderId="2" xfId="0" applyNumberFormat="1" applyFont="1" applyFill="1" applyBorder="1" applyAlignment="1" applyProtection="1">
      <alignment horizontal="right" vertical="center"/>
    </xf>
    <xf numFmtId="4" fontId="1" fillId="2" borderId="2" xfId="0" applyNumberFormat="1" applyFont="1" applyFill="1" applyBorder="1" applyAlignment="1" applyProtection="1">
      <alignment horizontal="right"/>
    </xf>
    <xf numFmtId="0" fontId="0" fillId="0" borderId="2" xfId="0" applyNumberFormat="1" applyFont="1" applyFill="1" applyBorder="1" applyAlignment="1" applyProtection="1">
      <alignment horizontal="right" vertical="center"/>
    </xf>
    <xf numFmtId="4" fontId="0" fillId="0" borderId="2" xfId="0" applyNumberFormat="1" applyFont="1" applyFill="1" applyBorder="1" applyAlignment="1" applyProtection="1">
      <alignment horizontal="right" vertical="center"/>
    </xf>
    <xf numFmtId="43" fontId="0" fillId="2" borderId="0" xfId="0" applyNumberFormat="1" applyFont="1" applyFill="1" applyProtection="1"/>
    <xf numFmtId="0" fontId="0" fillId="2" borderId="4" xfId="0" applyNumberFormat="1" applyFont="1" applyFill="1" applyBorder="1" applyAlignment="1" applyProtection="1">
      <alignment horizontal="center"/>
    </xf>
    <xf numFmtId="0" fontId="0" fillId="2" borderId="4" xfId="0" applyNumberFormat="1" applyFont="1" applyFill="1" applyBorder="1" applyProtection="1"/>
    <xf numFmtId="0" fontId="2" fillId="2" borderId="4" xfId="0" applyNumberFormat="1" applyFont="1" applyFill="1" applyBorder="1" applyAlignment="1" applyProtection="1">
      <alignment horizontal="center"/>
    </xf>
    <xf numFmtId="0" fontId="1" fillId="2" borderId="2" xfId="0" applyNumberFormat="1" applyFont="1" applyFill="1" applyBorder="1" applyAlignment="1" applyProtection="1">
      <alignment horizontal="right" vertical="center"/>
    </xf>
    <xf numFmtId="0" fontId="0" fillId="2" borderId="4" xfId="0" applyNumberFormat="1" applyFont="1" applyFill="1" applyBorder="1" applyAlignment="1" applyProtection="1">
      <alignment horizontal="left" wrapText="1"/>
    </xf>
    <xf numFmtId="0" fontId="0" fillId="2" borderId="4" xfId="0" applyNumberFormat="1" applyFont="1" applyFill="1" applyBorder="1" applyAlignment="1" applyProtection="1">
      <alignment wrapText="1"/>
    </xf>
    <xf numFmtId="0" fontId="0" fillId="2" borderId="6" xfId="0" applyNumberFormat="1" applyFont="1" applyFill="1" applyBorder="1" applyAlignment="1" applyProtection="1">
      <alignment wrapText="1"/>
    </xf>
    <xf numFmtId="0" fontId="3" fillId="2" borderId="5" xfId="0" applyNumberFormat="1" applyFont="1" applyFill="1" applyBorder="1" applyAlignment="1" applyProtection="1">
      <alignment horizontal="left"/>
    </xf>
    <xf numFmtId="0" fontId="0" fillId="2" borderId="6" xfId="0" applyNumberFormat="1" applyFont="1" applyFill="1" applyBorder="1" applyAlignment="1" applyProtection="1">
      <alignment horizontal="left" wrapText="1"/>
    </xf>
    <xf numFmtId="0" fontId="0" fillId="2" borderId="4" xfId="0" applyNumberFormat="1" applyFont="1" applyFill="1" applyBorder="1" applyAlignment="1" applyProtection="1">
      <alignment horizontal="left"/>
    </xf>
    <xf numFmtId="0" fontId="1" fillId="2" borderId="5" xfId="0" applyNumberFormat="1" applyFont="1" applyFill="1" applyBorder="1" applyAlignment="1" applyProtection="1">
      <alignment horizontal="center"/>
    </xf>
    <xf numFmtId="0" fontId="0" fillId="2" borderId="6" xfId="0" applyNumberFormat="1" applyFont="1" applyFill="1" applyBorder="1" applyProtection="1"/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0</xdr:row>
      <xdr:rowOff>0</xdr:rowOff>
    </xdr:from>
    <xdr:ext cx="981075" cy="1276350"/>
    <xdr:pic>
      <xdr:nvPicPr>
        <xdr:cNvPr id="2" name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8"/>
  <sheetViews>
    <sheetView tabSelected="1" topLeftCell="B1" zoomScale="115" zoomScaleNormal="115" workbookViewId="0">
      <selection activeCell="K47" sqref="K47"/>
    </sheetView>
  </sheetViews>
  <sheetFormatPr defaultColWidth="9.140625" defaultRowHeight="15" x14ac:dyDescent="0.25"/>
  <cols>
    <col min="1" max="1" width="8" style="1" customWidth="1"/>
    <col min="2" max="2" width="37" style="1" customWidth="1"/>
    <col min="3" max="3" width="17.85546875" style="1" bestFit="1" customWidth="1"/>
    <col min="4" max="4" width="12" style="1" customWidth="1"/>
    <col min="5" max="5" width="14" style="1" customWidth="1"/>
    <col min="6" max="6" width="13" style="1" customWidth="1"/>
    <col min="7" max="7" width="16" style="1" customWidth="1"/>
    <col min="8" max="8" width="14" style="1" customWidth="1"/>
    <col min="9" max="9" width="18" style="1" customWidth="1"/>
    <col min="10" max="10" width="16" style="1" customWidth="1"/>
    <col min="11" max="11" width="15" style="1" customWidth="1"/>
    <col min="12" max="12" width="9.140625" style="1" customWidth="1"/>
    <col min="13" max="16384" width="9.140625" style="1"/>
  </cols>
  <sheetData>
    <row r="1" spans="1:11" ht="34.15" customHeight="1" x14ac:dyDescent="0.3">
      <c r="A1" s="43" t="s">
        <v>0</v>
      </c>
      <c r="B1" s="42"/>
      <c r="C1" s="42"/>
      <c r="D1" s="42"/>
      <c r="E1" s="42"/>
      <c r="F1" s="51" t="s">
        <v>1</v>
      </c>
      <c r="G1" s="42"/>
      <c r="H1" s="42"/>
      <c r="I1" s="42"/>
      <c r="J1" s="52"/>
      <c r="K1" s="2"/>
    </row>
    <row r="2" spans="1:11" ht="34.15" customHeight="1" x14ac:dyDescent="0.25">
      <c r="A2" s="41" t="s">
        <v>2</v>
      </c>
      <c r="B2" s="42"/>
      <c r="C2" s="42"/>
      <c r="D2" s="42"/>
      <c r="E2" s="42"/>
      <c r="F2" s="48" t="s">
        <v>3</v>
      </c>
      <c r="G2" s="50"/>
      <c r="H2" s="45" t="s">
        <v>4</v>
      </c>
      <c r="I2" s="45"/>
      <c r="J2" s="49"/>
      <c r="K2" s="2"/>
    </row>
    <row r="3" spans="1:11" ht="34.15" customHeight="1" x14ac:dyDescent="0.25">
      <c r="A3" s="41" t="s">
        <v>5</v>
      </c>
      <c r="B3" s="42"/>
      <c r="C3" s="42"/>
      <c r="D3" s="42"/>
      <c r="E3" s="42"/>
      <c r="F3" s="48" t="s">
        <v>6</v>
      </c>
      <c r="G3" s="42"/>
      <c r="H3" s="45" t="s">
        <v>7</v>
      </c>
      <c r="I3" s="46"/>
      <c r="J3" s="47"/>
      <c r="K3" s="3"/>
    </row>
    <row r="5" spans="1:11" ht="28.15" customHeight="1" x14ac:dyDescent="0.25">
      <c r="A5" s="5" t="s">
        <v>8</v>
      </c>
      <c r="B5" s="5" t="s">
        <v>9</v>
      </c>
      <c r="C5" s="5" t="s">
        <v>10</v>
      </c>
      <c r="D5" s="5" t="s">
        <v>11</v>
      </c>
      <c r="E5" s="5" t="s">
        <v>12</v>
      </c>
      <c r="F5" s="5" t="s">
        <v>13</v>
      </c>
      <c r="G5" s="5" t="s">
        <v>14</v>
      </c>
      <c r="H5" s="5" t="s">
        <v>15</v>
      </c>
      <c r="I5" s="5" t="s">
        <v>16</v>
      </c>
      <c r="J5" s="5" t="s">
        <v>17</v>
      </c>
      <c r="K5" s="5" t="s">
        <v>18</v>
      </c>
    </row>
    <row r="6" spans="1:11" x14ac:dyDescent="0.25">
      <c r="A6" s="4" t="s">
        <v>19</v>
      </c>
      <c r="B6" s="10" t="s">
        <v>20</v>
      </c>
      <c r="C6" s="5" t="s">
        <v>21</v>
      </c>
      <c r="D6" s="11" t="s">
        <v>21</v>
      </c>
      <c r="E6" s="11"/>
      <c r="F6" s="12" t="s">
        <v>21</v>
      </c>
      <c r="G6" s="25">
        <f>ROUND(SUM(G7:G10),2)</f>
        <v>1007.71</v>
      </c>
      <c r="H6" s="26">
        <f t="shared" ref="H6:K6" si="0">ROUND(SUM(H7:H10),2)</f>
        <v>17871.48</v>
      </c>
      <c r="I6" s="26">
        <f t="shared" si="0"/>
        <v>1557.56</v>
      </c>
      <c r="J6" s="26">
        <f t="shared" si="0"/>
        <v>0</v>
      </c>
      <c r="K6" s="26">
        <f t="shared" si="0"/>
        <v>19429.04</v>
      </c>
    </row>
    <row r="7" spans="1:11" x14ac:dyDescent="0.25">
      <c r="A7" s="6" t="s">
        <v>22</v>
      </c>
      <c r="B7" s="7" t="s">
        <v>23</v>
      </c>
      <c r="C7" s="8" t="s">
        <v>89</v>
      </c>
      <c r="D7" s="14">
        <v>100003481</v>
      </c>
      <c r="E7" s="9" t="s">
        <v>24</v>
      </c>
      <c r="F7" s="28">
        <v>16</v>
      </c>
      <c r="G7" s="27">
        <v>356.76</v>
      </c>
      <c r="H7" s="24">
        <v>5250.54</v>
      </c>
      <c r="I7" s="24">
        <f>ROUND(K7-H7,2)</f>
        <v>457.62</v>
      </c>
      <c r="J7" s="23">
        <v>0</v>
      </c>
      <c r="K7" s="24">
        <f>ROUND(F7*G7,2)</f>
        <v>5708.16</v>
      </c>
    </row>
    <row r="8" spans="1:11" x14ac:dyDescent="0.25">
      <c r="A8" s="6" t="s">
        <v>25</v>
      </c>
      <c r="B8" s="7" t="s">
        <v>26</v>
      </c>
      <c r="C8" s="8" t="s">
        <v>89</v>
      </c>
      <c r="D8" s="14">
        <v>100003480</v>
      </c>
      <c r="E8" s="9" t="s">
        <v>24</v>
      </c>
      <c r="F8" s="28">
        <v>16</v>
      </c>
      <c r="G8" s="27">
        <v>237.74</v>
      </c>
      <c r="H8" s="39">
        <v>3498.89</v>
      </c>
      <c r="I8" s="39">
        <f t="shared" ref="I8:I52" si="1">ROUND(K8-H8,2)</f>
        <v>304.95</v>
      </c>
      <c r="J8" s="23">
        <v>0</v>
      </c>
      <c r="K8" s="39">
        <f t="shared" ref="K8:K10" si="2">ROUND(F8*G8,2)</f>
        <v>3803.84</v>
      </c>
    </row>
    <row r="9" spans="1:11" x14ac:dyDescent="0.25">
      <c r="A9" s="6" t="s">
        <v>27</v>
      </c>
      <c r="B9" s="7" t="s">
        <v>28</v>
      </c>
      <c r="C9" s="8" t="s">
        <v>89</v>
      </c>
      <c r="D9" s="14">
        <v>100003479</v>
      </c>
      <c r="E9" s="9" t="s">
        <v>24</v>
      </c>
      <c r="F9" s="28">
        <v>24</v>
      </c>
      <c r="G9" s="27">
        <v>223.29</v>
      </c>
      <c r="H9" s="39">
        <v>4929.3600000000006</v>
      </c>
      <c r="I9" s="39">
        <f t="shared" si="1"/>
        <v>429.6</v>
      </c>
      <c r="J9" s="23">
        <v>0</v>
      </c>
      <c r="K9" s="39">
        <f t="shared" si="2"/>
        <v>5358.96</v>
      </c>
    </row>
    <row r="10" spans="1:11" x14ac:dyDescent="0.25">
      <c r="A10" s="6" t="s">
        <v>29</v>
      </c>
      <c r="B10" s="7" t="s">
        <v>30</v>
      </c>
      <c r="C10" s="8" t="s">
        <v>89</v>
      </c>
      <c r="D10" s="14">
        <v>100003484</v>
      </c>
      <c r="E10" s="9" t="s">
        <v>24</v>
      </c>
      <c r="F10" s="28">
        <v>24</v>
      </c>
      <c r="G10" s="27">
        <v>189.92</v>
      </c>
      <c r="H10" s="39">
        <v>4192.6899999999996</v>
      </c>
      <c r="I10" s="39">
        <f t="shared" si="1"/>
        <v>365.39</v>
      </c>
      <c r="J10" s="23">
        <v>0</v>
      </c>
      <c r="K10" s="39">
        <f t="shared" si="2"/>
        <v>4558.08</v>
      </c>
    </row>
    <row r="11" spans="1:11" x14ac:dyDescent="0.25">
      <c r="A11" s="4" t="s">
        <v>31</v>
      </c>
      <c r="B11" s="10" t="s">
        <v>32</v>
      </c>
      <c r="C11" s="5" t="s">
        <v>21</v>
      </c>
      <c r="D11" s="11" t="s">
        <v>21</v>
      </c>
      <c r="E11" s="11"/>
      <c r="F11" s="12" t="s">
        <v>21</v>
      </c>
      <c r="G11" s="26">
        <f>ROUND(SUM(G12:G17),2)</f>
        <v>1179.8399999999999</v>
      </c>
      <c r="H11" s="26">
        <f t="shared" ref="H11:K11" si="3">ROUND(SUM(H12:H17),2)</f>
        <v>38257.949999999997</v>
      </c>
      <c r="I11" s="26">
        <f t="shared" si="3"/>
        <v>3334.53</v>
      </c>
      <c r="J11" s="26">
        <f t="shared" si="3"/>
        <v>0</v>
      </c>
      <c r="K11" s="26">
        <f t="shared" si="3"/>
        <v>41592.480000000003</v>
      </c>
    </row>
    <row r="12" spans="1:11" x14ac:dyDescent="0.25">
      <c r="A12" s="6" t="s">
        <v>33</v>
      </c>
      <c r="B12" s="7" t="s">
        <v>23</v>
      </c>
      <c r="C12" s="8" t="s">
        <v>89</v>
      </c>
      <c r="D12" s="15">
        <v>100003481</v>
      </c>
      <c r="E12" s="9" t="s">
        <v>24</v>
      </c>
      <c r="F12" s="28">
        <v>24</v>
      </c>
      <c r="G12" s="30">
        <v>356.76</v>
      </c>
      <c r="H12" s="39">
        <v>7875.7999999999993</v>
      </c>
      <c r="I12" s="39">
        <f t="shared" si="1"/>
        <v>686.44</v>
      </c>
      <c r="J12" s="22">
        <v>0</v>
      </c>
      <c r="K12" s="39">
        <f>ROUND(F12*G12,2)</f>
        <v>8562.24</v>
      </c>
    </row>
    <row r="13" spans="1:11" x14ac:dyDescent="0.25">
      <c r="A13" s="6" t="s">
        <v>34</v>
      </c>
      <c r="B13" s="7" t="s">
        <v>26</v>
      </c>
      <c r="C13" s="8" t="s">
        <v>89</v>
      </c>
      <c r="D13" s="15">
        <v>100003480</v>
      </c>
      <c r="E13" s="9" t="s">
        <v>24</v>
      </c>
      <c r="F13" s="28">
        <v>32</v>
      </c>
      <c r="G13" s="30">
        <v>237.74</v>
      </c>
      <c r="H13" s="39">
        <v>6997.78</v>
      </c>
      <c r="I13" s="39">
        <f t="shared" si="1"/>
        <v>609.9</v>
      </c>
      <c r="J13" s="22">
        <v>0</v>
      </c>
      <c r="K13" s="39">
        <f t="shared" ref="K13:K52" si="4">ROUND(F13*G13,2)</f>
        <v>7607.68</v>
      </c>
    </row>
    <row r="14" spans="1:11" x14ac:dyDescent="0.25">
      <c r="A14" s="6" t="s">
        <v>35</v>
      </c>
      <c r="B14" s="7" t="s">
        <v>28</v>
      </c>
      <c r="C14" s="8" t="s">
        <v>89</v>
      </c>
      <c r="D14" s="15">
        <v>100003479</v>
      </c>
      <c r="E14" s="9" t="s">
        <v>24</v>
      </c>
      <c r="F14" s="28">
        <v>40</v>
      </c>
      <c r="G14" s="30">
        <v>223.29</v>
      </c>
      <c r="H14" s="39">
        <v>8215.6</v>
      </c>
      <c r="I14" s="39">
        <f t="shared" si="1"/>
        <v>716</v>
      </c>
      <c r="J14" s="22">
        <v>0</v>
      </c>
      <c r="K14" s="39">
        <f t="shared" si="4"/>
        <v>8931.6</v>
      </c>
    </row>
    <row r="15" spans="1:11" x14ac:dyDescent="0.25">
      <c r="A15" s="6" t="s">
        <v>36</v>
      </c>
      <c r="B15" s="7" t="s">
        <v>30</v>
      </c>
      <c r="C15" s="8" t="s">
        <v>89</v>
      </c>
      <c r="D15" s="15">
        <v>100003484</v>
      </c>
      <c r="E15" s="9" t="s">
        <v>24</v>
      </c>
      <c r="F15" s="28">
        <v>40</v>
      </c>
      <c r="G15" s="30">
        <v>189.92</v>
      </c>
      <c r="H15" s="39">
        <v>6987.8200000000006</v>
      </c>
      <c r="I15" s="39">
        <f t="shared" si="1"/>
        <v>608.98</v>
      </c>
      <c r="J15" s="22">
        <v>0</v>
      </c>
      <c r="K15" s="39">
        <f t="shared" si="4"/>
        <v>7596.8</v>
      </c>
    </row>
    <row r="16" spans="1:11" x14ac:dyDescent="0.25">
      <c r="A16" s="6" t="s">
        <v>37</v>
      </c>
      <c r="B16" s="7" t="s">
        <v>38</v>
      </c>
      <c r="C16" s="8" t="s">
        <v>89</v>
      </c>
      <c r="D16" s="15">
        <v>100003507</v>
      </c>
      <c r="E16" s="9" t="s">
        <v>24</v>
      </c>
      <c r="F16" s="28">
        <v>48</v>
      </c>
      <c r="G16" s="30">
        <v>93.14</v>
      </c>
      <c r="H16" s="39">
        <v>4112.21</v>
      </c>
      <c r="I16" s="39">
        <f t="shared" si="1"/>
        <v>358.51</v>
      </c>
      <c r="J16" s="22">
        <v>0</v>
      </c>
      <c r="K16" s="39">
        <f t="shared" si="4"/>
        <v>4470.72</v>
      </c>
    </row>
    <row r="17" spans="1:11" x14ac:dyDescent="0.25">
      <c r="A17" s="6" t="s">
        <v>39</v>
      </c>
      <c r="B17" s="7" t="s">
        <v>40</v>
      </c>
      <c r="C17" s="8" t="s">
        <v>89</v>
      </c>
      <c r="D17" s="15">
        <v>100003474</v>
      </c>
      <c r="E17" s="9" t="s">
        <v>24</v>
      </c>
      <c r="F17" s="28">
        <v>56</v>
      </c>
      <c r="G17" s="30">
        <v>78.989999999999995</v>
      </c>
      <c r="H17" s="39">
        <v>4068.7400000000002</v>
      </c>
      <c r="I17" s="39">
        <f t="shared" si="1"/>
        <v>354.7</v>
      </c>
      <c r="J17" s="22">
        <v>0</v>
      </c>
      <c r="K17" s="39">
        <f t="shared" si="4"/>
        <v>4423.4399999999996</v>
      </c>
    </row>
    <row r="18" spans="1:11" x14ac:dyDescent="0.25">
      <c r="A18" s="4" t="s">
        <v>41</v>
      </c>
      <c r="B18" s="10" t="s">
        <v>42</v>
      </c>
      <c r="C18" s="5" t="s">
        <v>21</v>
      </c>
      <c r="D18" s="11" t="s">
        <v>21</v>
      </c>
      <c r="E18" s="11"/>
      <c r="F18" s="12" t="s">
        <v>21</v>
      </c>
      <c r="G18" s="26">
        <f>ROUND(SUM(G19:G25),2)</f>
        <v>10747.74</v>
      </c>
      <c r="H18" s="26">
        <f t="shared" ref="H18:K18" si="5">ROUND(SUM(H19:H25),2)</f>
        <v>422330.5</v>
      </c>
      <c r="I18" s="26">
        <f t="shared" si="5"/>
        <v>142475.04999999999</v>
      </c>
      <c r="J18" s="26">
        <f t="shared" si="5"/>
        <v>0</v>
      </c>
      <c r="K18" s="26">
        <f t="shared" si="5"/>
        <v>564805.55000000005</v>
      </c>
    </row>
    <row r="19" spans="1:11" ht="30" x14ac:dyDescent="0.25">
      <c r="A19" s="6" t="s">
        <v>43</v>
      </c>
      <c r="B19" s="7" t="s">
        <v>44</v>
      </c>
      <c r="C19" s="8" t="s">
        <v>89</v>
      </c>
      <c r="D19" s="16">
        <v>100003603</v>
      </c>
      <c r="E19" s="9" t="s">
        <v>12</v>
      </c>
      <c r="F19" s="28">
        <v>1</v>
      </c>
      <c r="G19" s="32">
        <v>1748.98</v>
      </c>
      <c r="H19" s="39">
        <v>1528.74</v>
      </c>
      <c r="I19" s="39">
        <f t="shared" si="1"/>
        <v>220.24</v>
      </c>
      <c r="J19" s="22">
        <v>0</v>
      </c>
      <c r="K19" s="39">
        <f t="shared" si="4"/>
        <v>1748.98</v>
      </c>
    </row>
    <row r="20" spans="1:11" ht="45" x14ac:dyDescent="0.25">
      <c r="A20" s="6" t="s">
        <v>45</v>
      </c>
      <c r="B20" s="7" t="s">
        <v>46</v>
      </c>
      <c r="C20" s="8" t="s">
        <v>89</v>
      </c>
      <c r="D20" s="16">
        <v>100003592</v>
      </c>
      <c r="E20" s="9" t="s">
        <v>47</v>
      </c>
      <c r="F20" s="28">
        <v>39.299999999999997</v>
      </c>
      <c r="G20" s="32">
        <v>6162.27</v>
      </c>
      <c r="H20" s="39">
        <v>212270.38</v>
      </c>
      <c r="I20" s="39">
        <f t="shared" si="1"/>
        <v>29906.83</v>
      </c>
      <c r="J20" s="22">
        <v>0</v>
      </c>
      <c r="K20" s="39">
        <f t="shared" si="4"/>
        <v>242177.21</v>
      </c>
    </row>
    <row r="21" spans="1:11" ht="30" x14ac:dyDescent="0.25">
      <c r="A21" s="6" t="s">
        <v>48</v>
      </c>
      <c r="B21" s="7" t="s">
        <v>49</v>
      </c>
      <c r="C21" s="8" t="s">
        <v>89</v>
      </c>
      <c r="D21" s="16">
        <v>100003571</v>
      </c>
      <c r="E21" s="9" t="s">
        <v>12</v>
      </c>
      <c r="F21" s="28">
        <v>16</v>
      </c>
      <c r="G21" s="32">
        <v>2120.56</v>
      </c>
      <c r="H21" s="39">
        <v>29714.019999999997</v>
      </c>
      <c r="I21" s="39">
        <f t="shared" si="1"/>
        <v>4214.9399999999996</v>
      </c>
      <c r="J21" s="22">
        <v>0</v>
      </c>
      <c r="K21" s="39">
        <f t="shared" si="4"/>
        <v>33928.959999999999</v>
      </c>
    </row>
    <row r="22" spans="1:11" x14ac:dyDescent="0.25">
      <c r="A22" s="6" t="s">
        <v>50</v>
      </c>
      <c r="B22" s="7" t="s">
        <v>51</v>
      </c>
      <c r="C22" s="8" t="s">
        <v>89</v>
      </c>
      <c r="D22" s="16">
        <v>100003481</v>
      </c>
      <c r="E22" s="9" t="s">
        <v>24</v>
      </c>
      <c r="F22" s="28">
        <v>160</v>
      </c>
      <c r="G22" s="38">
        <v>356.76</v>
      </c>
      <c r="H22" s="39">
        <v>52505.36</v>
      </c>
      <c r="I22" s="39">
        <f t="shared" si="1"/>
        <v>4576.24</v>
      </c>
      <c r="J22" s="22">
        <v>0</v>
      </c>
      <c r="K22" s="39">
        <f t="shared" si="4"/>
        <v>57081.599999999999</v>
      </c>
    </row>
    <row r="23" spans="1:11" x14ac:dyDescent="0.25">
      <c r="A23" s="6" t="s">
        <v>52</v>
      </c>
      <c r="B23" s="7" t="s">
        <v>38</v>
      </c>
      <c r="C23" s="8" t="s">
        <v>89</v>
      </c>
      <c r="D23" s="16">
        <v>100003480</v>
      </c>
      <c r="E23" s="9" t="s">
        <v>24</v>
      </c>
      <c r="F23" s="28">
        <v>640</v>
      </c>
      <c r="G23" s="31">
        <v>237.74</v>
      </c>
      <c r="H23" s="39">
        <v>54829.439999999995</v>
      </c>
      <c r="I23" s="39">
        <f t="shared" si="1"/>
        <v>97324.160000000003</v>
      </c>
      <c r="J23" s="22">
        <v>0</v>
      </c>
      <c r="K23" s="39">
        <f t="shared" si="4"/>
        <v>152153.60000000001</v>
      </c>
    </row>
    <row r="24" spans="1:11" x14ac:dyDescent="0.25">
      <c r="A24" s="6" t="s">
        <v>53</v>
      </c>
      <c r="B24" s="7" t="s">
        <v>54</v>
      </c>
      <c r="C24" s="8" t="s">
        <v>89</v>
      </c>
      <c r="D24" s="16">
        <v>100003469</v>
      </c>
      <c r="E24" s="9" t="s">
        <v>24</v>
      </c>
      <c r="F24" s="28">
        <v>640</v>
      </c>
      <c r="G24" s="31">
        <v>42.44</v>
      </c>
      <c r="H24" s="39">
        <v>24982.719999999998</v>
      </c>
      <c r="I24" s="39">
        <f t="shared" si="1"/>
        <v>2178.88</v>
      </c>
      <c r="J24" s="22">
        <v>0</v>
      </c>
      <c r="K24" s="39">
        <f t="shared" si="4"/>
        <v>27161.599999999999</v>
      </c>
    </row>
    <row r="25" spans="1:11" x14ac:dyDescent="0.25">
      <c r="A25" s="6" t="s">
        <v>55</v>
      </c>
      <c r="B25" s="7" t="s">
        <v>40</v>
      </c>
      <c r="C25" s="8" t="s">
        <v>89</v>
      </c>
      <c r="D25" s="16">
        <v>100003474</v>
      </c>
      <c r="E25" s="9" t="s">
        <v>24</v>
      </c>
      <c r="F25" s="28">
        <v>640</v>
      </c>
      <c r="G25" s="31">
        <v>78.989999999999995</v>
      </c>
      <c r="H25" s="39">
        <v>46499.839999999997</v>
      </c>
      <c r="I25" s="39">
        <f t="shared" si="1"/>
        <v>4053.76</v>
      </c>
      <c r="J25" s="22">
        <v>0</v>
      </c>
      <c r="K25" s="39">
        <f t="shared" si="4"/>
        <v>50553.599999999999</v>
      </c>
    </row>
    <row r="26" spans="1:11" x14ac:dyDescent="0.25">
      <c r="A26" s="4" t="s">
        <v>56</v>
      </c>
      <c r="B26" s="10" t="s">
        <v>57</v>
      </c>
      <c r="C26" s="5" t="s">
        <v>21</v>
      </c>
      <c r="D26" s="11" t="s">
        <v>21</v>
      </c>
      <c r="E26" s="11"/>
      <c r="F26" s="28" t="s">
        <v>21</v>
      </c>
      <c r="G26" s="26">
        <f>ROUND(SUM(G27:G31),2)</f>
        <v>1086.7</v>
      </c>
      <c r="H26" s="26">
        <f t="shared" ref="H26:K26" si="6">ROUND(SUM(H27:H31),2)</f>
        <v>43656.75</v>
      </c>
      <c r="I26" s="26">
        <f t="shared" si="6"/>
        <v>3805.01</v>
      </c>
      <c r="J26" s="26">
        <f t="shared" si="6"/>
        <v>0</v>
      </c>
      <c r="K26" s="26">
        <f t="shared" si="6"/>
        <v>47461.760000000002</v>
      </c>
    </row>
    <row r="27" spans="1:11" x14ac:dyDescent="0.25">
      <c r="A27" s="6" t="s">
        <v>58</v>
      </c>
      <c r="B27" s="7" t="s">
        <v>23</v>
      </c>
      <c r="C27" s="8" t="s">
        <v>89</v>
      </c>
      <c r="D27" s="17">
        <v>100003481</v>
      </c>
      <c r="E27" s="9" t="s">
        <v>24</v>
      </c>
      <c r="F27" s="28">
        <v>32</v>
      </c>
      <c r="G27" s="33">
        <v>356.76</v>
      </c>
      <c r="H27" s="39">
        <v>10501.07</v>
      </c>
      <c r="I27" s="39">
        <f t="shared" si="1"/>
        <v>915.25</v>
      </c>
      <c r="J27" s="22">
        <v>0</v>
      </c>
      <c r="K27" s="39">
        <f t="shared" si="4"/>
        <v>11416.32</v>
      </c>
    </row>
    <row r="28" spans="1:11" x14ac:dyDescent="0.25">
      <c r="A28" s="6" t="s">
        <v>59</v>
      </c>
      <c r="B28" s="7" t="s">
        <v>26</v>
      </c>
      <c r="C28" s="8" t="s">
        <v>89</v>
      </c>
      <c r="D28" s="17">
        <v>100003480</v>
      </c>
      <c r="E28" s="9" t="s">
        <v>24</v>
      </c>
      <c r="F28" s="28">
        <v>48</v>
      </c>
      <c r="G28" s="33">
        <v>237.74</v>
      </c>
      <c r="H28" s="39">
        <v>10496.66</v>
      </c>
      <c r="I28" s="39">
        <f t="shared" si="1"/>
        <v>914.86</v>
      </c>
      <c r="J28" s="22">
        <v>0</v>
      </c>
      <c r="K28" s="39">
        <f t="shared" si="4"/>
        <v>11411.52</v>
      </c>
    </row>
    <row r="29" spans="1:11" x14ac:dyDescent="0.25">
      <c r="A29" s="6" t="s">
        <v>60</v>
      </c>
      <c r="B29" s="7" t="s">
        <v>28</v>
      </c>
      <c r="C29" s="8" t="s">
        <v>89</v>
      </c>
      <c r="D29" s="17">
        <v>100003479</v>
      </c>
      <c r="E29" s="9" t="s">
        <v>24</v>
      </c>
      <c r="F29" s="28">
        <v>48</v>
      </c>
      <c r="G29" s="33">
        <v>223.29</v>
      </c>
      <c r="H29" s="39">
        <v>9858.7200000000012</v>
      </c>
      <c r="I29" s="39">
        <f t="shared" si="1"/>
        <v>859.2</v>
      </c>
      <c r="J29" s="22">
        <v>0</v>
      </c>
      <c r="K29" s="39">
        <f t="shared" si="4"/>
        <v>10717.92</v>
      </c>
    </row>
    <row r="30" spans="1:11" x14ac:dyDescent="0.25">
      <c r="A30" s="6" t="s">
        <v>61</v>
      </c>
      <c r="B30" s="7" t="s">
        <v>30</v>
      </c>
      <c r="C30" s="8" t="s">
        <v>89</v>
      </c>
      <c r="D30" s="17">
        <v>100003484</v>
      </c>
      <c r="E30" s="9" t="s">
        <v>24</v>
      </c>
      <c r="F30" s="28">
        <v>40</v>
      </c>
      <c r="G30" s="33">
        <v>189.92</v>
      </c>
      <c r="H30" s="39">
        <v>6987.8200000000006</v>
      </c>
      <c r="I30" s="39">
        <f t="shared" si="1"/>
        <v>608.98</v>
      </c>
      <c r="J30" s="22">
        <v>0</v>
      </c>
      <c r="K30" s="39">
        <f t="shared" si="4"/>
        <v>7596.8</v>
      </c>
    </row>
    <row r="31" spans="1:11" x14ac:dyDescent="0.25">
      <c r="A31" s="6" t="s">
        <v>62</v>
      </c>
      <c r="B31" s="7" t="s">
        <v>40</v>
      </c>
      <c r="C31" s="8" t="s">
        <v>89</v>
      </c>
      <c r="D31" s="17">
        <v>100003474</v>
      </c>
      <c r="E31" s="9" t="s">
        <v>24</v>
      </c>
      <c r="F31" s="28">
        <v>80</v>
      </c>
      <c r="G31" s="33">
        <v>78.989999999999995</v>
      </c>
      <c r="H31" s="39">
        <v>5812.48</v>
      </c>
      <c r="I31" s="39">
        <f t="shared" si="1"/>
        <v>506.72</v>
      </c>
      <c r="J31" s="22">
        <v>0</v>
      </c>
      <c r="K31" s="39">
        <f t="shared" si="4"/>
        <v>6319.2</v>
      </c>
    </row>
    <row r="32" spans="1:11" x14ac:dyDescent="0.25">
      <c r="A32" s="4" t="s">
        <v>63</v>
      </c>
      <c r="B32" s="10" t="s">
        <v>64</v>
      </c>
      <c r="C32" s="5" t="s">
        <v>21</v>
      </c>
      <c r="D32" s="11" t="s">
        <v>21</v>
      </c>
      <c r="E32" s="11"/>
      <c r="F32" s="12" t="s">
        <v>21</v>
      </c>
      <c r="G32" s="26">
        <f>ROUND(SUM(G33:G37),2)</f>
        <v>1086.7</v>
      </c>
      <c r="H32" s="26">
        <f t="shared" ref="H32:K32" si="7">ROUND(SUM(H33:H37),2)</f>
        <v>48676.25</v>
      </c>
      <c r="I32" s="26">
        <f t="shared" si="7"/>
        <v>4242.47</v>
      </c>
      <c r="J32" s="26">
        <f t="shared" si="7"/>
        <v>0</v>
      </c>
      <c r="K32" s="26">
        <f t="shared" si="7"/>
        <v>52918.720000000001</v>
      </c>
    </row>
    <row r="33" spans="1:11" x14ac:dyDescent="0.25">
      <c r="A33" s="6" t="s">
        <v>65</v>
      </c>
      <c r="B33" s="7" t="s">
        <v>23</v>
      </c>
      <c r="C33" s="8" t="s">
        <v>89</v>
      </c>
      <c r="D33" s="18">
        <v>100003481</v>
      </c>
      <c r="E33" s="9" t="s">
        <v>24</v>
      </c>
      <c r="F33" s="28">
        <v>32</v>
      </c>
      <c r="G33" s="34">
        <v>356.76</v>
      </c>
      <c r="H33" s="39">
        <v>10501.07</v>
      </c>
      <c r="I33" s="39">
        <f t="shared" si="1"/>
        <v>915.25</v>
      </c>
      <c r="J33" s="22">
        <v>0</v>
      </c>
      <c r="K33" s="39">
        <f t="shared" si="4"/>
        <v>11416.32</v>
      </c>
    </row>
    <row r="34" spans="1:11" x14ac:dyDescent="0.25">
      <c r="A34" s="6" t="s">
        <v>66</v>
      </c>
      <c r="B34" s="7" t="s">
        <v>26</v>
      </c>
      <c r="C34" s="8" t="s">
        <v>89</v>
      </c>
      <c r="D34" s="18">
        <v>100003480</v>
      </c>
      <c r="E34" s="9" t="s">
        <v>24</v>
      </c>
      <c r="F34" s="28">
        <v>48</v>
      </c>
      <c r="G34" s="34">
        <v>237.74</v>
      </c>
      <c r="H34" s="39">
        <v>10496.66</v>
      </c>
      <c r="I34" s="39">
        <f t="shared" si="1"/>
        <v>914.86</v>
      </c>
      <c r="J34" s="22">
        <v>0</v>
      </c>
      <c r="K34" s="39">
        <f t="shared" si="4"/>
        <v>11411.52</v>
      </c>
    </row>
    <row r="35" spans="1:11" x14ac:dyDescent="0.25">
      <c r="A35" s="6" t="s">
        <v>67</v>
      </c>
      <c r="B35" s="7" t="s">
        <v>28</v>
      </c>
      <c r="C35" s="8" t="s">
        <v>89</v>
      </c>
      <c r="D35" s="18">
        <v>100003479</v>
      </c>
      <c r="E35" s="9" t="s">
        <v>24</v>
      </c>
      <c r="F35" s="28">
        <v>56</v>
      </c>
      <c r="G35" s="34">
        <v>223.29</v>
      </c>
      <c r="H35" s="39">
        <v>11501.84</v>
      </c>
      <c r="I35" s="39">
        <f t="shared" si="1"/>
        <v>1002.4</v>
      </c>
      <c r="J35" s="22">
        <v>0</v>
      </c>
      <c r="K35" s="39">
        <f t="shared" si="4"/>
        <v>12504.24</v>
      </c>
    </row>
    <row r="36" spans="1:11" x14ac:dyDescent="0.25">
      <c r="A36" s="6" t="s">
        <v>68</v>
      </c>
      <c r="B36" s="7" t="s">
        <v>30</v>
      </c>
      <c r="C36" s="8" t="s">
        <v>89</v>
      </c>
      <c r="D36" s="18">
        <v>100003484</v>
      </c>
      <c r="E36" s="9" t="s">
        <v>24</v>
      </c>
      <c r="F36" s="28">
        <v>56</v>
      </c>
      <c r="G36" s="34">
        <v>189.92</v>
      </c>
      <c r="H36" s="39">
        <v>9782.9500000000007</v>
      </c>
      <c r="I36" s="39">
        <f t="shared" si="1"/>
        <v>852.57</v>
      </c>
      <c r="J36" s="22">
        <v>0</v>
      </c>
      <c r="K36" s="39">
        <f t="shared" si="4"/>
        <v>10635.52</v>
      </c>
    </row>
    <row r="37" spans="1:11" x14ac:dyDescent="0.25">
      <c r="A37" s="6" t="s">
        <v>69</v>
      </c>
      <c r="B37" s="7" t="s">
        <v>40</v>
      </c>
      <c r="C37" s="8" t="s">
        <v>89</v>
      </c>
      <c r="D37" s="18">
        <v>100003474</v>
      </c>
      <c r="E37" s="9" t="s">
        <v>24</v>
      </c>
      <c r="F37" s="28">
        <v>88</v>
      </c>
      <c r="G37" s="34">
        <v>78.989999999999995</v>
      </c>
      <c r="H37" s="39">
        <v>6393.73</v>
      </c>
      <c r="I37" s="39">
        <f t="shared" si="1"/>
        <v>557.39</v>
      </c>
      <c r="J37" s="22">
        <v>0</v>
      </c>
      <c r="K37" s="39">
        <f t="shared" si="4"/>
        <v>6951.12</v>
      </c>
    </row>
    <row r="38" spans="1:11" x14ac:dyDescent="0.25">
      <c r="A38" s="4" t="s">
        <v>70</v>
      </c>
      <c r="B38" s="10" t="s">
        <v>71</v>
      </c>
      <c r="C38" s="5" t="s">
        <v>21</v>
      </c>
      <c r="D38" s="11" t="s">
        <v>21</v>
      </c>
      <c r="E38" s="11"/>
      <c r="F38" s="28" t="s">
        <v>21</v>
      </c>
      <c r="G38" s="26">
        <f>ROUND(SUM(G39:G43),2)</f>
        <v>1086.7</v>
      </c>
      <c r="H38" s="26">
        <f t="shared" ref="H38:K38" si="8">ROUND(SUM(H39:H43),2)</f>
        <v>60480.88</v>
      </c>
      <c r="I38" s="26">
        <f t="shared" si="8"/>
        <v>5271.28</v>
      </c>
      <c r="J38" s="26">
        <f t="shared" si="8"/>
        <v>0</v>
      </c>
      <c r="K38" s="26">
        <f t="shared" si="8"/>
        <v>65752.160000000003</v>
      </c>
    </row>
    <row r="39" spans="1:11" x14ac:dyDescent="0.25">
      <c r="A39" s="6" t="s">
        <v>72</v>
      </c>
      <c r="B39" s="7" t="s">
        <v>23</v>
      </c>
      <c r="C39" s="8" t="s">
        <v>89</v>
      </c>
      <c r="D39" s="19">
        <v>100003481</v>
      </c>
      <c r="E39" s="9" t="s">
        <v>24</v>
      </c>
      <c r="F39" s="28">
        <v>32</v>
      </c>
      <c r="G39" s="35">
        <v>356.76</v>
      </c>
      <c r="H39" s="39">
        <v>10501.07</v>
      </c>
      <c r="I39" s="39">
        <f t="shared" si="1"/>
        <v>915.25</v>
      </c>
      <c r="J39" s="22">
        <v>0</v>
      </c>
      <c r="K39" s="39">
        <f t="shared" si="4"/>
        <v>11416.32</v>
      </c>
    </row>
    <row r="40" spans="1:11" x14ac:dyDescent="0.25">
      <c r="A40" s="6" t="s">
        <v>73</v>
      </c>
      <c r="B40" s="7" t="s">
        <v>26</v>
      </c>
      <c r="C40" s="8" t="s">
        <v>89</v>
      </c>
      <c r="D40" s="19">
        <v>100003480</v>
      </c>
      <c r="E40" s="9" t="s">
        <v>24</v>
      </c>
      <c r="F40" s="28">
        <v>64</v>
      </c>
      <c r="G40" s="35">
        <v>237.74</v>
      </c>
      <c r="H40" s="39">
        <v>13995.55</v>
      </c>
      <c r="I40" s="39">
        <f t="shared" si="1"/>
        <v>1219.81</v>
      </c>
      <c r="J40" s="22">
        <v>0</v>
      </c>
      <c r="K40" s="39">
        <f t="shared" si="4"/>
        <v>15215.36</v>
      </c>
    </row>
    <row r="41" spans="1:11" x14ac:dyDescent="0.25">
      <c r="A41" s="6" t="s">
        <v>74</v>
      </c>
      <c r="B41" s="7" t="s">
        <v>28</v>
      </c>
      <c r="C41" s="8" t="s">
        <v>89</v>
      </c>
      <c r="D41" s="19">
        <v>100003479</v>
      </c>
      <c r="E41" s="9" t="s">
        <v>24</v>
      </c>
      <c r="F41" s="28">
        <v>80</v>
      </c>
      <c r="G41" s="35">
        <v>223.29</v>
      </c>
      <c r="H41" s="39">
        <v>16431.2</v>
      </c>
      <c r="I41" s="39">
        <f t="shared" si="1"/>
        <v>1432</v>
      </c>
      <c r="J41" s="22">
        <v>0</v>
      </c>
      <c r="K41" s="39">
        <f t="shared" si="4"/>
        <v>17863.2</v>
      </c>
    </row>
    <row r="42" spans="1:11" x14ac:dyDescent="0.25">
      <c r="A42" s="6" t="s">
        <v>75</v>
      </c>
      <c r="B42" s="7" t="s">
        <v>30</v>
      </c>
      <c r="C42" s="8" t="s">
        <v>89</v>
      </c>
      <c r="D42" s="19">
        <v>100003484</v>
      </c>
      <c r="E42" s="9" t="s">
        <v>24</v>
      </c>
      <c r="F42" s="28">
        <v>72</v>
      </c>
      <c r="G42" s="35">
        <v>189.92</v>
      </c>
      <c r="H42" s="39">
        <v>12578.08</v>
      </c>
      <c r="I42" s="39">
        <f t="shared" si="1"/>
        <v>1096.1600000000001</v>
      </c>
      <c r="J42" s="22">
        <v>0</v>
      </c>
      <c r="K42" s="39">
        <f t="shared" si="4"/>
        <v>13674.24</v>
      </c>
    </row>
    <row r="43" spans="1:11" x14ac:dyDescent="0.25">
      <c r="A43" s="6" t="s">
        <v>76</v>
      </c>
      <c r="B43" s="7" t="s">
        <v>40</v>
      </c>
      <c r="C43" s="8" t="s">
        <v>89</v>
      </c>
      <c r="D43" s="19">
        <v>100003474</v>
      </c>
      <c r="E43" s="9" t="s">
        <v>24</v>
      </c>
      <c r="F43" s="28">
        <v>96</v>
      </c>
      <c r="G43" s="35">
        <v>78.989999999999995</v>
      </c>
      <c r="H43" s="39">
        <v>6974.98</v>
      </c>
      <c r="I43" s="39">
        <f t="shared" si="1"/>
        <v>608.05999999999995</v>
      </c>
      <c r="J43" s="22">
        <v>0</v>
      </c>
      <c r="K43" s="39">
        <f t="shared" si="4"/>
        <v>7583.04</v>
      </c>
    </row>
    <row r="44" spans="1:11" x14ac:dyDescent="0.25">
      <c r="A44" s="4" t="s">
        <v>77</v>
      </c>
      <c r="B44" s="10" t="s">
        <v>78</v>
      </c>
      <c r="C44" s="5" t="s">
        <v>21</v>
      </c>
      <c r="D44" s="11" t="s">
        <v>21</v>
      </c>
      <c r="E44" s="11"/>
      <c r="F44" s="28" t="s">
        <v>21</v>
      </c>
      <c r="G44" s="26">
        <f>ROUND(SUM(G45:G46),2)</f>
        <v>594.5</v>
      </c>
      <c r="H44" s="26">
        <f t="shared" ref="H44:K44" si="9">ROUND(SUM(H45:H46),2)</f>
        <v>8749.43</v>
      </c>
      <c r="I44" s="26">
        <f t="shared" si="9"/>
        <v>762.57</v>
      </c>
      <c r="J44" s="26">
        <f t="shared" si="9"/>
        <v>0</v>
      </c>
      <c r="K44" s="26">
        <f t="shared" si="9"/>
        <v>9512</v>
      </c>
    </row>
    <row r="45" spans="1:11" x14ac:dyDescent="0.25">
      <c r="A45" s="6" t="s">
        <v>79</v>
      </c>
      <c r="B45" s="7" t="s">
        <v>23</v>
      </c>
      <c r="C45" s="8" t="s">
        <v>89</v>
      </c>
      <c r="D45" s="20">
        <v>100003481</v>
      </c>
      <c r="E45" s="9" t="s">
        <v>24</v>
      </c>
      <c r="F45" s="28">
        <v>16</v>
      </c>
      <c r="G45" s="36">
        <v>356.76</v>
      </c>
      <c r="H45" s="39">
        <v>5250.54</v>
      </c>
      <c r="I45" s="39">
        <f t="shared" si="1"/>
        <v>457.62</v>
      </c>
      <c r="J45" s="22">
        <v>0</v>
      </c>
      <c r="K45" s="39">
        <f t="shared" si="4"/>
        <v>5708.16</v>
      </c>
    </row>
    <row r="46" spans="1:11" x14ac:dyDescent="0.25">
      <c r="A46" s="6" t="s">
        <v>80</v>
      </c>
      <c r="B46" s="7" t="s">
        <v>26</v>
      </c>
      <c r="C46" s="8" t="s">
        <v>89</v>
      </c>
      <c r="D46" s="20">
        <v>100003480</v>
      </c>
      <c r="E46" s="9" t="s">
        <v>24</v>
      </c>
      <c r="F46" s="28">
        <v>16</v>
      </c>
      <c r="G46" s="36">
        <v>237.74</v>
      </c>
      <c r="H46" s="39">
        <v>3498.89</v>
      </c>
      <c r="I46" s="39">
        <f t="shared" si="1"/>
        <v>304.95</v>
      </c>
      <c r="J46" s="22">
        <v>0</v>
      </c>
      <c r="K46" s="39">
        <f t="shared" si="4"/>
        <v>3803.84</v>
      </c>
    </row>
    <row r="47" spans="1:11" x14ac:dyDescent="0.25">
      <c r="A47" s="4" t="s">
        <v>81</v>
      </c>
      <c r="B47" s="10" t="s">
        <v>82</v>
      </c>
      <c r="C47" s="5" t="s">
        <v>21</v>
      </c>
      <c r="D47" s="11" t="s">
        <v>21</v>
      </c>
      <c r="E47" s="11"/>
      <c r="F47" s="28" t="s">
        <v>21</v>
      </c>
      <c r="G47" s="26">
        <f>ROUND(SUM(G48:G52),2)</f>
        <v>1086.7</v>
      </c>
      <c r="H47" s="26">
        <f t="shared" ref="H47:K47" si="10">ROUND(SUM(H48:H52),2)</f>
        <v>27317.3</v>
      </c>
      <c r="I47" s="26">
        <f t="shared" si="10"/>
        <v>2380.86</v>
      </c>
      <c r="J47" s="26">
        <f t="shared" si="10"/>
        <v>0</v>
      </c>
      <c r="K47" s="26">
        <f t="shared" si="10"/>
        <v>29698.16</v>
      </c>
    </row>
    <row r="48" spans="1:11" x14ac:dyDescent="0.25">
      <c r="A48" s="6" t="s">
        <v>83</v>
      </c>
      <c r="B48" s="7" t="s">
        <v>23</v>
      </c>
      <c r="C48" s="8" t="s">
        <v>89</v>
      </c>
      <c r="D48" s="21">
        <v>100003481</v>
      </c>
      <c r="E48" s="9" t="s">
        <v>24</v>
      </c>
      <c r="F48" s="28">
        <v>16</v>
      </c>
      <c r="G48" s="38">
        <v>356.76</v>
      </c>
      <c r="H48" s="39">
        <v>5250.54</v>
      </c>
      <c r="I48" s="39">
        <f t="shared" si="1"/>
        <v>457.62</v>
      </c>
      <c r="J48" s="22">
        <v>0</v>
      </c>
      <c r="K48" s="39">
        <f t="shared" si="4"/>
        <v>5708.16</v>
      </c>
    </row>
    <row r="49" spans="1:11" x14ac:dyDescent="0.25">
      <c r="A49" s="6" t="s">
        <v>84</v>
      </c>
      <c r="B49" s="7" t="s">
        <v>26</v>
      </c>
      <c r="C49" s="8" t="s">
        <v>89</v>
      </c>
      <c r="D49" s="21">
        <v>100003480</v>
      </c>
      <c r="E49" s="9" t="s">
        <v>24</v>
      </c>
      <c r="F49" s="28">
        <v>32</v>
      </c>
      <c r="G49" s="38">
        <v>237.74</v>
      </c>
      <c r="H49" s="39">
        <v>6997.78</v>
      </c>
      <c r="I49" s="39">
        <f t="shared" si="1"/>
        <v>609.9</v>
      </c>
      <c r="J49" s="22">
        <v>0</v>
      </c>
      <c r="K49" s="39">
        <f t="shared" si="4"/>
        <v>7607.68</v>
      </c>
    </row>
    <row r="50" spans="1:11" x14ac:dyDescent="0.25">
      <c r="A50" s="6" t="s">
        <v>85</v>
      </c>
      <c r="B50" s="7" t="s">
        <v>28</v>
      </c>
      <c r="C50" s="8" t="s">
        <v>89</v>
      </c>
      <c r="D50" s="21">
        <v>100003479</v>
      </c>
      <c r="E50" s="9" t="s">
        <v>24</v>
      </c>
      <c r="F50" s="28">
        <v>32</v>
      </c>
      <c r="G50" s="38">
        <v>223.29</v>
      </c>
      <c r="H50" s="39">
        <v>6572.48</v>
      </c>
      <c r="I50" s="39">
        <f t="shared" si="1"/>
        <v>572.79999999999995</v>
      </c>
      <c r="J50" s="22">
        <v>0</v>
      </c>
      <c r="K50" s="39">
        <f t="shared" si="4"/>
        <v>7145.28</v>
      </c>
    </row>
    <row r="51" spans="1:11" x14ac:dyDescent="0.25">
      <c r="A51" s="6" t="s">
        <v>86</v>
      </c>
      <c r="B51" s="7" t="s">
        <v>30</v>
      </c>
      <c r="C51" s="8" t="s">
        <v>89</v>
      </c>
      <c r="D51" s="21">
        <v>100003484</v>
      </c>
      <c r="E51" s="9" t="s">
        <v>24</v>
      </c>
      <c r="F51" s="28">
        <v>32</v>
      </c>
      <c r="G51" s="38">
        <v>189.92</v>
      </c>
      <c r="H51" s="39">
        <v>5590.2599999999993</v>
      </c>
      <c r="I51" s="39">
        <f t="shared" si="1"/>
        <v>487.18</v>
      </c>
      <c r="J51" s="22">
        <v>0</v>
      </c>
      <c r="K51" s="39">
        <f t="shared" si="4"/>
        <v>6077.44</v>
      </c>
    </row>
    <row r="52" spans="1:11" x14ac:dyDescent="0.25">
      <c r="A52" s="6" t="s">
        <v>87</v>
      </c>
      <c r="B52" s="7" t="s">
        <v>40</v>
      </c>
      <c r="C52" s="8" t="s">
        <v>89</v>
      </c>
      <c r="D52" s="21">
        <v>100003474</v>
      </c>
      <c r="E52" s="9" t="s">
        <v>24</v>
      </c>
      <c r="F52" s="28">
        <v>40</v>
      </c>
      <c r="G52" s="38">
        <v>78.989999999999995</v>
      </c>
      <c r="H52" s="39">
        <v>2906.24</v>
      </c>
      <c r="I52" s="39">
        <f t="shared" si="1"/>
        <v>253.36</v>
      </c>
      <c r="J52" s="22">
        <v>0</v>
      </c>
      <c r="K52" s="39">
        <f t="shared" si="4"/>
        <v>3159.6</v>
      </c>
    </row>
    <row r="53" spans="1:11" x14ac:dyDescent="0.25">
      <c r="A53" s="44" t="s">
        <v>88</v>
      </c>
      <c r="B53" s="44" t="s">
        <v>88</v>
      </c>
      <c r="C53" s="44" t="s">
        <v>88</v>
      </c>
      <c r="D53" s="44" t="s">
        <v>88</v>
      </c>
      <c r="E53" s="44" t="s">
        <v>88</v>
      </c>
      <c r="F53" s="44" t="s">
        <v>88</v>
      </c>
      <c r="G53" s="44" t="s">
        <v>88</v>
      </c>
      <c r="H53" s="13">
        <f>H6+H11+H18+H26+H32+H38+H44+H47</f>
        <v>667340.54</v>
      </c>
      <c r="I53" s="37">
        <f t="shared" ref="I53:K53" si="11">I6+I11+I18+I26+I32+I38+I44+I47</f>
        <v>163829.32999999999</v>
      </c>
      <c r="J53" s="37"/>
      <c r="K53" s="37">
        <f t="shared" si="11"/>
        <v>831169.87000000011</v>
      </c>
    </row>
    <row r="57" spans="1:11" x14ac:dyDescent="0.25">
      <c r="H57" s="29"/>
    </row>
    <row r="58" spans="1:11" x14ac:dyDescent="0.25">
      <c r="H58" s="40"/>
    </row>
  </sheetData>
  <mergeCells count="9">
    <mergeCell ref="A3:E3"/>
    <mergeCell ref="A2:E2"/>
    <mergeCell ref="A1:E1"/>
    <mergeCell ref="A53:G53"/>
    <mergeCell ref="H3:J3"/>
    <mergeCell ref="F3:G3"/>
    <mergeCell ref="H2:J2"/>
    <mergeCell ref="F2:G2"/>
    <mergeCell ref="F1:J1"/>
  </mergeCells>
  <pageMargins left="0.25" right="0.25" top="0.75" bottom="0.75" header="0.3" footer="0.3"/>
  <pageSetup paperSize="9" scale="7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Orçamentaria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Elaine Cristina de Almeida Lima</cp:lastModifiedBy>
  <cp:lastPrinted>2026-06-18T15:15:40Z</cp:lastPrinted>
  <dcterms:modified xsi:type="dcterms:W3CDTF">2026-06-18T15:20:57Z</dcterms:modified>
</cp:coreProperties>
</file>