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155" yWindow="90" windowWidth="15600" windowHeight="11760" activeTab="1"/>
  </bookViews>
  <sheets>
    <sheet name="Gráf1" sheetId="6" r:id="rId1"/>
    <sheet name="Final" sheetId="5" r:id="rId2"/>
    <sheet name="Plan2" sheetId="2" r:id="rId3"/>
    <sheet name="Plan3" sheetId="3" r:id="rId4"/>
  </sheets>
  <externalReferences>
    <externalReference r:id="rId5"/>
  </externalReferences>
  <definedNames>
    <definedName name="_xlnm.Print_Area" localSheetId="1">Final!$A$1:$R$45</definedName>
    <definedName name="Import.Município" hidden="1">[1]DADOS!$F$6</definedName>
    <definedName name="Import.RespOrçamento" hidden="1">[1]DADOS!$F$22:$F$24</definedName>
    <definedName name="_xlnm.Print_Titles" localSheetId="1">Final!$5:$14</definedName>
  </definedNames>
  <calcPr calcId="125725"/>
</workbook>
</file>

<file path=xl/calcChain.xml><?xml version="1.0" encoding="utf-8"?>
<calcChain xmlns="http://schemas.openxmlformats.org/spreadsheetml/2006/main">
  <c r="E29" i="5"/>
  <c r="E30" s="1"/>
  <c r="P25" l="1"/>
  <c r="R19"/>
  <c r="Q19"/>
  <c r="P19"/>
  <c r="O19"/>
  <c r="N19"/>
  <c r="M19"/>
  <c r="L19"/>
  <c r="K19"/>
  <c r="J19"/>
  <c r="G19"/>
  <c r="H19"/>
  <c r="I19"/>
  <c r="M28" l="1"/>
  <c r="R25"/>
  <c r="R28" s="1"/>
  <c r="Q25"/>
  <c r="O25"/>
  <c r="N25"/>
  <c r="M25"/>
  <c r="L25"/>
  <c r="K25"/>
  <c r="J25"/>
  <c r="I25"/>
  <c r="G25"/>
  <c r="G23"/>
  <c r="H23"/>
  <c r="I23"/>
  <c r="J23"/>
  <c r="K23"/>
  <c r="L23"/>
  <c r="M23"/>
  <c r="N23"/>
  <c r="O23"/>
  <c r="P23"/>
  <c r="Q23"/>
  <c r="R23"/>
  <c r="G21"/>
  <c r="H21"/>
  <c r="I21"/>
  <c r="J21"/>
  <c r="K21"/>
  <c r="L21"/>
  <c r="M21"/>
  <c r="N21"/>
  <c r="N29" s="1"/>
  <c r="O21"/>
  <c r="P21"/>
  <c r="Q21"/>
  <c r="R21"/>
  <c r="G17"/>
  <c r="H17"/>
  <c r="I17"/>
  <c r="J17"/>
  <c r="K17"/>
  <c r="L17"/>
  <c r="N17"/>
  <c r="O17"/>
  <c r="R17"/>
  <c r="Q17"/>
  <c r="R15"/>
  <c r="Q15"/>
  <c r="P15"/>
  <c r="O15"/>
  <c r="N15"/>
  <c r="M15"/>
  <c r="L15"/>
  <c r="K15"/>
  <c r="J15"/>
  <c r="I15"/>
  <c r="G15"/>
  <c r="Q13"/>
  <c r="P13"/>
  <c r="N13"/>
  <c r="M13"/>
  <c r="K13"/>
  <c r="J13"/>
  <c r="I13"/>
  <c r="H13"/>
  <c r="P17"/>
  <c r="M17"/>
  <c r="B27"/>
  <c r="D29"/>
  <c r="H25"/>
  <c r="H15"/>
  <c r="L13"/>
  <c r="L29" s="1"/>
  <c r="O13"/>
  <c r="O29" s="1"/>
  <c r="R13"/>
  <c r="G13"/>
  <c r="G28" l="1"/>
  <c r="G30" s="1"/>
  <c r="H28"/>
  <c r="I29"/>
  <c r="M29"/>
  <c r="K29"/>
  <c r="J29"/>
  <c r="J28"/>
  <c r="R29"/>
  <c r="G29"/>
  <c r="G31" s="1"/>
  <c r="Q29"/>
  <c r="H29"/>
  <c r="P29"/>
  <c r="I28"/>
  <c r="Q28"/>
  <c r="L28"/>
  <c r="P28"/>
  <c r="K28"/>
  <c r="O28"/>
  <c r="N28"/>
  <c r="G27"/>
  <c r="H27" s="1"/>
  <c r="I27" s="1"/>
  <c r="H31" l="1"/>
  <c r="I31" s="1"/>
  <c r="J31" s="1"/>
  <c r="K31" s="1"/>
  <c r="L31" s="1"/>
  <c r="M31" s="1"/>
  <c r="N31" s="1"/>
  <c r="O31" s="1"/>
  <c r="P31" s="1"/>
  <c r="Q31" s="1"/>
  <c r="R31" s="1"/>
  <c r="H30"/>
  <c r="I30" s="1"/>
  <c r="J30" s="1"/>
  <c r="K30" s="1"/>
  <c r="L30" s="1"/>
  <c r="M30" s="1"/>
  <c r="N30" s="1"/>
  <c r="O30" s="1"/>
  <c r="P30" s="1"/>
  <c r="Q30" s="1"/>
  <c r="R30" s="1"/>
  <c r="J27"/>
  <c r="K27" s="1"/>
  <c r="L27" s="1"/>
  <c r="M27" s="1"/>
  <c r="N27" s="1"/>
  <c r="O27" s="1"/>
  <c r="P27" s="1"/>
  <c r="Q27" s="1"/>
  <c r="R27" s="1"/>
</calcChain>
</file>

<file path=xl/sharedStrings.xml><?xml version="1.0" encoding="utf-8"?>
<sst xmlns="http://schemas.openxmlformats.org/spreadsheetml/2006/main" count="70" uniqueCount="64">
  <si>
    <t>Nº OPERAÇÃO</t>
  </si>
  <si>
    <t>Nº SICONV</t>
  </si>
  <si>
    <t>DESCRIÇÃO DO LOTE</t>
  </si>
  <si>
    <t>CARAGUATATUBA/SP</t>
  </si>
  <si>
    <t>Item</t>
  </si>
  <si>
    <t>Descrição</t>
  </si>
  <si>
    <t>1.</t>
  </si>
  <si>
    <t>2.</t>
  </si>
  <si>
    <t>3.</t>
  </si>
  <si>
    <t>4.</t>
  </si>
  <si>
    <t>5.</t>
  </si>
  <si>
    <t>6.</t>
  </si>
  <si>
    <t>Local</t>
  </si>
  <si>
    <t>Responsável Técnico</t>
  </si>
  <si>
    <t>Data</t>
  </si>
  <si>
    <t>Parcelas</t>
  </si>
  <si>
    <t>% Período:</t>
  </si>
  <si>
    <t>Valor (R$)</t>
  </si>
  <si>
    <t xml:space="preserve">Total: </t>
  </si>
  <si>
    <t>PARCELA 1</t>
  </si>
  <si>
    <t>PARCELA 2</t>
  </si>
  <si>
    <t>PARCELA 3</t>
  </si>
  <si>
    <t>PARCELA 4</t>
  </si>
  <si>
    <t>PARCELA 5</t>
  </si>
  <si>
    <t>PARCELA 6</t>
  </si>
  <si>
    <t>IMPLANTAÇÃO DA OBRA</t>
  </si>
  <si>
    <t>CRONOGRAMA FÍSICO FINANCEIRO</t>
  </si>
  <si>
    <t>PARCELA 7</t>
  </si>
  <si>
    <t>PARCELA 8</t>
  </si>
  <si>
    <t>7.</t>
  </si>
  <si>
    <t>SERVIÇOS PRELIMINARES</t>
  </si>
  <si>
    <t>GUIAS E SARJETAS</t>
  </si>
  <si>
    <t>SINALIZAÇÃO VIÁRIA</t>
  </si>
  <si>
    <t>PARCELA 9</t>
  </si>
  <si>
    <t>PARCELA 10</t>
  </si>
  <si>
    <t>PARCELA 11</t>
  </si>
  <si>
    <t>PARCELA 12</t>
  </si>
  <si>
    <t>RECAPEAMENTO</t>
  </si>
  <si>
    <t>PASSEIOS PÚBLICOS</t>
  </si>
  <si>
    <t>CICLOVIA</t>
  </si>
  <si>
    <t>1082306-44/2022</t>
  </si>
  <si>
    <t>RECAPEMANTO ASFÁLTICO NA REGIÃO SUL DO MUNICÍPIO DE CARAGUATATUBA/SP</t>
  </si>
  <si>
    <t>Acumulado</t>
  </si>
  <si>
    <t xml:space="preserve"> </t>
  </si>
  <si>
    <t>ANEXO II G</t>
  </si>
  <si>
    <t>Convenio</t>
  </si>
  <si>
    <t>Prefeitura</t>
  </si>
  <si>
    <t>AC Conv</t>
  </si>
  <si>
    <t>AC Pref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</si>
  <si>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</si>
  <si>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</si>
  <si>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</si>
  <si>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</si>
  <si>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</si>
  <si>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</si>
  <si>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</si>
  <si>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</si>
  <si>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</si>
  <si>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</si>
  <si>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</si>
  <si>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</si>
  <si>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sexta-feira, 21 de março de 2025</t>
  </si>
  <si>
    <r>
      <rPr>
        <b/>
        <sz val="8"/>
        <color theme="1"/>
        <rFont val="Arial"/>
        <family val="2"/>
      </rPr>
      <t>CREA/CAU:</t>
    </r>
    <r>
      <rPr>
        <sz val="8"/>
        <color theme="1"/>
        <rFont val="Arial"/>
        <family val="2"/>
      </rPr>
      <t xml:space="preserve"> 0600735161-SP</t>
    </r>
  </si>
  <si>
    <t>Nome: Eng. Gilson Mendes de Souza</t>
  </si>
</sst>
</file>

<file path=xl/styles.xml><?xml version="1.0" encoding="utf-8"?>
<styleSheet xmlns="http://schemas.openxmlformats.org/spreadsheetml/2006/main">
  <numFmts count="5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mm/yy"/>
    <numFmt numFmtId="165" formatCode="0.00000000%"/>
  </numFmts>
  <fonts count="20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Arial"/>
      <family val="2"/>
    </font>
    <font>
      <sz val="6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sz val="7.5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4"/>
      <color theme="1"/>
      <name val="Calibri"/>
      <family val="2"/>
      <scheme val="minor"/>
    </font>
    <font>
      <sz val="7"/>
      <name val="Arial"/>
      <family val="2"/>
    </font>
    <font>
      <sz val="7"/>
      <color theme="0"/>
      <name val="Arial"/>
      <family val="2"/>
    </font>
    <font>
      <sz val="7"/>
      <color theme="1"/>
      <name val="Calibri"/>
      <family val="2"/>
      <scheme val="minor"/>
    </font>
    <font>
      <sz val="8"/>
      <name val="Arial"/>
      <family val="2"/>
    </font>
    <font>
      <sz val="7.5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5" fillId="0" borderId="0" xfId="0" applyFont="1"/>
    <xf numFmtId="0" fontId="7" fillId="0" borderId="0" xfId="0" applyFont="1"/>
    <xf numFmtId="0" fontId="2" fillId="3" borderId="0" xfId="0" applyFont="1" applyFill="1"/>
    <xf numFmtId="43" fontId="2" fillId="3" borderId="0" xfId="1" applyFont="1" applyFill="1"/>
    <xf numFmtId="0" fontId="8" fillId="0" borderId="0" xfId="0" applyFont="1"/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/>
    <xf numFmtId="0" fontId="10" fillId="0" borderId="12" xfId="0" applyFont="1" applyBorder="1"/>
    <xf numFmtId="0" fontId="10" fillId="0" borderId="2" xfId="0" applyFont="1" applyBorder="1"/>
    <xf numFmtId="43" fontId="10" fillId="0" borderId="6" xfId="1" applyFont="1" applyBorder="1"/>
    <xf numFmtId="43" fontId="10" fillId="0" borderId="1" xfId="1" applyFont="1" applyBorder="1"/>
    <xf numFmtId="0" fontId="9" fillId="0" borderId="0" xfId="0" applyFont="1"/>
    <xf numFmtId="0" fontId="9" fillId="0" borderId="0" xfId="0" applyFont="1" applyAlignment="1"/>
    <xf numFmtId="8" fontId="2" fillId="0" borderId="0" xfId="0" applyNumberFormat="1" applyFont="1"/>
    <xf numFmtId="43" fontId="5" fillId="0" borderId="0" xfId="1" applyFont="1"/>
    <xf numFmtId="10" fontId="5" fillId="0" borderId="0" xfId="0" applyNumberFormat="1" applyFont="1"/>
    <xf numFmtId="0" fontId="1" fillId="0" borderId="0" xfId="0" applyFont="1" applyBorder="1"/>
    <xf numFmtId="0" fontId="10" fillId="0" borderId="0" xfId="0" applyFont="1"/>
    <xf numFmtId="0" fontId="10" fillId="0" borderId="3" xfId="0" applyFont="1" applyBorder="1"/>
    <xf numFmtId="164" fontId="2" fillId="0" borderId="3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43" fontId="10" fillId="0" borderId="0" xfId="1" applyFont="1" applyBorder="1" applyAlignment="1"/>
    <xf numFmtId="43" fontId="10" fillId="0" borderId="0" xfId="1" applyFont="1" applyBorder="1"/>
    <xf numFmtId="0" fontId="11" fillId="0" borderId="0" xfId="0" applyFont="1" applyAlignment="1">
      <alignment horizontal="right"/>
    </xf>
    <xf numFmtId="43" fontId="9" fillId="0" borderId="0" xfId="0" applyNumberFormat="1" applyFont="1" applyBorder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/>
    <xf numFmtId="44" fontId="0" fillId="0" borderId="0" xfId="0" applyNumberFormat="1"/>
    <xf numFmtId="10" fontId="0" fillId="0" borderId="0" xfId="0" applyNumberFormat="1"/>
    <xf numFmtId="0" fontId="10" fillId="0" borderId="18" xfId="0" applyFont="1" applyBorder="1"/>
    <xf numFmtId="0" fontId="2" fillId="0" borderId="2" xfId="0" applyFont="1" applyBorder="1"/>
    <xf numFmtId="0" fontId="2" fillId="0" borderId="4" xfId="0" applyFont="1" applyBorder="1" applyAlignment="1">
      <alignment horizontal="left"/>
    </xf>
    <xf numFmtId="43" fontId="8" fillId="0" borderId="0" xfId="0" applyNumberFormat="1" applyFont="1" applyAlignment="1">
      <alignment vertical="center"/>
    </xf>
    <xf numFmtId="44" fontId="10" fillId="4" borderId="0" xfId="4" applyNumberFormat="1" applyFont="1" applyFill="1" applyBorder="1" applyAlignment="1">
      <alignment horizontal="center" vertical="center"/>
    </xf>
    <xf numFmtId="0" fontId="9" fillId="0" borderId="8" xfId="0" applyFont="1" applyBorder="1" applyAlignment="1"/>
    <xf numFmtId="10" fontId="15" fillId="0" borderId="0" xfId="0" applyNumberFormat="1" applyFont="1" applyBorder="1" applyAlignment="1">
      <alignment vertical="center"/>
    </xf>
    <xf numFmtId="10" fontId="17" fillId="2" borderId="15" xfId="3" applyNumberFormat="1" applyFont="1" applyFill="1" applyBorder="1" applyAlignment="1">
      <alignment horizontal="center" vertical="center"/>
    </xf>
    <xf numFmtId="44" fontId="18" fillId="2" borderId="17" xfId="4" applyNumberFormat="1" applyFont="1" applyFill="1" applyBorder="1" applyAlignment="1">
      <alignment horizontal="center" vertical="center"/>
    </xf>
    <xf numFmtId="10" fontId="17" fillId="2" borderId="16" xfId="3" applyNumberFormat="1" applyFont="1" applyFill="1" applyBorder="1" applyAlignment="1">
      <alignment horizontal="center" vertical="center"/>
    </xf>
    <xf numFmtId="10" fontId="17" fillId="4" borderId="15" xfId="3" applyNumberFormat="1" applyFont="1" applyFill="1" applyBorder="1" applyAlignment="1">
      <alignment horizontal="center" vertical="center"/>
    </xf>
    <xf numFmtId="10" fontId="17" fillId="4" borderId="16" xfId="3" applyNumberFormat="1" applyFont="1" applyFill="1" applyBorder="1" applyAlignment="1">
      <alignment horizontal="center" vertical="center"/>
    </xf>
    <xf numFmtId="44" fontId="18" fillId="4" borderId="17" xfId="4" applyNumberFormat="1" applyFont="1" applyFill="1" applyBorder="1" applyAlignment="1">
      <alignment horizontal="center" vertical="center"/>
    </xf>
    <xf numFmtId="0" fontId="17" fillId="4" borderId="15" xfId="3" applyNumberFormat="1" applyFont="1" applyFill="1" applyBorder="1" applyAlignment="1">
      <alignment horizontal="center" vertical="center"/>
    </xf>
    <xf numFmtId="10" fontId="17" fillId="4" borderId="19" xfId="3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/>
    <xf numFmtId="44" fontId="9" fillId="4" borderId="0" xfId="0" applyNumberFormat="1" applyFont="1" applyFill="1" applyBorder="1"/>
    <xf numFmtId="0" fontId="9" fillId="4" borderId="0" xfId="0" applyFont="1" applyFill="1" applyBorder="1" applyAlignment="1"/>
    <xf numFmtId="0" fontId="9" fillId="4" borderId="0" xfId="0" applyNumberFormat="1" applyFont="1" applyFill="1" applyBorder="1"/>
    <xf numFmtId="43" fontId="9" fillId="4" borderId="0" xfId="0" applyNumberFormat="1" applyFont="1" applyFill="1" applyBorder="1"/>
    <xf numFmtId="44" fontId="16" fillId="4" borderId="0" xfId="0" applyNumberFormat="1" applyFont="1" applyFill="1" applyBorder="1"/>
    <xf numFmtId="0" fontId="0" fillId="4" borderId="0" xfId="0" applyFill="1" applyBorder="1"/>
    <xf numFmtId="10" fontId="17" fillId="2" borderId="0" xfId="0" applyNumberFormat="1" applyFont="1" applyFill="1"/>
    <xf numFmtId="44" fontId="8" fillId="0" borderId="8" xfId="0" applyNumberFormat="1" applyFont="1" applyBorder="1"/>
    <xf numFmtId="0" fontId="19" fillId="0" borderId="0" xfId="0" applyFont="1" applyAlignment="1">
      <alignment horizontal="right"/>
    </xf>
    <xf numFmtId="0" fontId="14" fillId="0" borderId="0" xfId="0" applyFont="1" applyBorder="1" applyAlignment="1"/>
    <xf numFmtId="165" fontId="14" fillId="0" borderId="0" xfId="0" applyNumberFormat="1" applyFont="1" applyBorder="1" applyAlignment="1"/>
    <xf numFmtId="44" fontId="2" fillId="0" borderId="8" xfId="0" applyNumberFormat="1" applyFont="1" applyBorder="1"/>
    <xf numFmtId="0" fontId="12" fillId="0" borderId="0" xfId="0" applyFont="1" applyAlignment="1">
      <alignment horizontal="left" vertical="center"/>
    </xf>
    <xf numFmtId="0" fontId="2" fillId="0" borderId="1" xfId="0" applyFont="1" applyBorder="1" applyAlignment="1"/>
    <xf numFmtId="0" fontId="13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43" fontId="12" fillId="0" borderId="0" xfId="0" applyNumberFormat="1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10" fillId="0" borderId="9" xfId="0" applyFont="1" applyBorder="1" applyAlignment="1">
      <alignment horizontal="left" wrapText="1"/>
    </xf>
  </cellXfs>
  <cellStyles count="5">
    <cellStyle name="Moeda" xfId="4" builtinId="4"/>
    <cellStyle name="Normal" xfId="0" builtinId="0"/>
    <cellStyle name="Normal 2" xfId="2"/>
    <cellStyle name="Porcentagem" xfId="3" builtinId="5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plotArea>
      <c:layout/>
      <c:barChart>
        <c:barDir val="col"/>
        <c:grouping val="clustered"/>
        <c:ser>
          <c:idx val="0"/>
          <c:order val="0"/>
          <c:val>
            <c:numRef>
              <c:f>Final!$A$9:$S$9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11</c:v>
                </c:pt>
                <c:pt idx="17">
                  <c:v>12</c:v>
                </c:pt>
              </c:numCache>
            </c:numRef>
          </c:val>
        </c:ser>
        <c:ser>
          <c:idx val="1"/>
          <c:order val="1"/>
          <c:val>
            <c:numRef>
              <c:f>Final!$A$10:$S$10</c:f>
              <c:numCache>
                <c:formatCode>General</c:formatCode>
                <c:ptCount val="19"/>
              </c:numCache>
            </c:numRef>
          </c:val>
        </c:ser>
        <c:ser>
          <c:idx val="2"/>
          <c:order val="2"/>
          <c:val>
            <c:numRef>
              <c:f>Final!$A$11:$S$11</c:f>
              <c:numCache>
                <c:formatCode>General</c:formatCode>
                <c:ptCount val="19"/>
                <c:pt idx="6" formatCode="mm/yy">
                  <c:v>0</c:v>
                </c:pt>
                <c:pt idx="7" formatCode="mm/yy">
                  <c:v>0</c:v>
                </c:pt>
                <c:pt idx="8" formatCode="mm/yy">
                  <c:v>0</c:v>
                </c:pt>
                <c:pt idx="9" formatCode="mm/yy">
                  <c:v>0</c:v>
                </c:pt>
                <c:pt idx="10" formatCode="mm/yy">
                  <c:v>0</c:v>
                </c:pt>
                <c:pt idx="11" formatCode="mm/yy">
                  <c:v>0</c:v>
                </c:pt>
                <c:pt idx="12" formatCode="mm/yy">
                  <c:v>0</c:v>
                </c:pt>
                <c:pt idx="13" formatCode="mm/yy">
                  <c:v>0</c:v>
                </c:pt>
                <c:pt idx="14" formatCode="mm/yy">
                  <c:v>0</c:v>
                </c:pt>
                <c:pt idx="15" formatCode="mm/yy">
                  <c:v>0</c:v>
                </c:pt>
                <c:pt idx="16" formatCode="mm/yy">
                  <c:v>0</c:v>
                </c:pt>
                <c:pt idx="17" formatCode="mm/yy">
                  <c:v>0</c:v>
                </c:pt>
              </c:numCache>
            </c:numRef>
          </c:val>
        </c:ser>
        <c:ser>
          <c:idx val="3"/>
          <c:order val="3"/>
          <c:val>
            <c:numRef>
              <c:f>Final!$A$12:$S$12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4" formatCode="_-* #,##0.00_-;\-* #,##0.00_-;_-* &quot;-&quot;??_-;_-@_-">
                  <c:v>14840.54</c:v>
                </c:pt>
                <c:pt idx="5">
                  <c:v>0</c:v>
                </c:pt>
                <c:pt idx="6" formatCode="0.00%">
                  <c:v>0.115</c:v>
                </c:pt>
                <c:pt idx="7" formatCode="0.00%">
                  <c:v>0.14749999999999999</c:v>
                </c:pt>
                <c:pt idx="9" formatCode="0.00%">
                  <c:v>0.14749999999999999</c:v>
                </c:pt>
                <c:pt idx="11" formatCode="0.00%">
                  <c:v>0.14749999999999999</c:v>
                </c:pt>
                <c:pt idx="13" formatCode="0.00%">
                  <c:v>0.14749999999999999</c:v>
                </c:pt>
                <c:pt idx="15" formatCode="0.00%">
                  <c:v>0.14749999999999999</c:v>
                </c:pt>
                <c:pt idx="17" formatCode="0.00%">
                  <c:v>0.14749999999999999</c:v>
                </c:pt>
              </c:numCache>
            </c:numRef>
          </c:val>
        </c:ser>
        <c:ser>
          <c:idx val="4"/>
          <c:order val="4"/>
          <c:val>
            <c:numRef>
              <c:f>Final!$A$13:$S$13</c:f>
              <c:numCache>
                <c:formatCode>General</c:formatCode>
                <c:ptCount val="19"/>
                <c:pt idx="6" formatCode="_-&quot;R$&quot;\ * #,##0.00_-;\-&quot;R$&quot;\ * #,##0.00_-;_-&quot;R$&quot;\ * &quot;-&quot;??_-;_-@_-">
                  <c:v>1706.6621000000002</c:v>
                </c:pt>
                <c:pt idx="7" formatCode="_-&quot;R$&quot;\ * #,##0.00_-;\-&quot;R$&quot;\ * #,##0.00_-;_-&quot;R$&quot;\ * &quot;-&quot;??_-;_-@_-">
                  <c:v>2188.9796500000002</c:v>
                </c:pt>
                <c:pt idx="8" formatCode="_-&quot;R$&quot;\ * #,##0.00_-;\-&quot;R$&quot;\ * #,##0.00_-;_-&quot;R$&quot;\ * &quot;-&quot;??_-;_-@_-">
                  <c:v>0</c:v>
                </c:pt>
                <c:pt idx="9" formatCode="_-&quot;R$&quot;\ * #,##0.00_-;\-&quot;R$&quot;\ * #,##0.00_-;_-&quot;R$&quot;\ * &quot;-&quot;??_-;_-@_-">
                  <c:v>2188.9796500000002</c:v>
                </c:pt>
                <c:pt idx="10" formatCode="_-&quot;R$&quot;\ * #,##0.00_-;\-&quot;R$&quot;\ * #,##0.00_-;_-&quot;R$&quot;\ * &quot;-&quot;??_-;_-@_-">
                  <c:v>0</c:v>
                </c:pt>
                <c:pt idx="11" formatCode="_-&quot;R$&quot;\ * #,##0.00_-;\-&quot;R$&quot;\ * #,##0.00_-;_-&quot;R$&quot;\ * &quot;-&quot;??_-;_-@_-">
                  <c:v>2188.9796500000002</c:v>
                </c:pt>
                <c:pt idx="12" formatCode="_-&quot;R$&quot;\ * #,##0.00_-;\-&quot;R$&quot;\ * #,##0.00_-;_-&quot;R$&quot;\ * &quot;-&quot;??_-;_-@_-">
                  <c:v>0</c:v>
                </c:pt>
                <c:pt idx="13" formatCode="_-&quot;R$&quot;\ * #,##0.00_-;\-&quot;R$&quot;\ * #,##0.00_-;_-&quot;R$&quot;\ * &quot;-&quot;??_-;_-@_-">
                  <c:v>2188.9796500000002</c:v>
                </c:pt>
                <c:pt idx="14" formatCode="_-&quot;R$&quot;\ * #,##0.00_-;\-&quot;R$&quot;\ * #,##0.00_-;_-&quot;R$&quot;\ * &quot;-&quot;??_-;_-@_-">
                  <c:v>0</c:v>
                </c:pt>
                <c:pt idx="15" formatCode="_-&quot;R$&quot;\ * #,##0.00_-;\-&quot;R$&quot;\ * #,##0.00_-;_-&quot;R$&quot;\ * &quot;-&quot;??_-;_-@_-">
                  <c:v>2188.9796500000002</c:v>
                </c:pt>
                <c:pt idx="16" formatCode="_-&quot;R$&quot;\ * #,##0.00_-;\-&quot;R$&quot;\ * #,##0.00_-;_-&quot;R$&quot;\ * &quot;-&quot;??_-;_-@_-">
                  <c:v>0</c:v>
                </c:pt>
                <c:pt idx="17" formatCode="_-&quot;R$&quot;\ * #,##0.00_-;\-&quot;R$&quot;\ * #,##0.00_-;_-&quot;R$&quot;\ * &quot;-&quot;??_-;_-@_-">
                  <c:v>2188.9796500000002</c:v>
                </c:pt>
              </c:numCache>
            </c:numRef>
          </c:val>
        </c:ser>
        <c:ser>
          <c:idx val="5"/>
          <c:order val="5"/>
          <c:val>
            <c:numRef>
              <c:f>Final!$A$14:$S$14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4" formatCode="_-* #,##0.00_-;\-* #,##0.00_-;_-* &quot;-&quot;??_-;_-@_-">
                  <c:v>6390.81</c:v>
                </c:pt>
                <c:pt idx="5">
                  <c:v>0</c:v>
                </c:pt>
                <c:pt idx="6" formatCode="0.00%">
                  <c:v>1</c:v>
                </c:pt>
              </c:numCache>
            </c:numRef>
          </c:val>
        </c:ser>
        <c:ser>
          <c:idx val="6"/>
          <c:order val="6"/>
          <c:val>
            <c:numRef>
              <c:f>Final!$A$15:$S$15</c:f>
              <c:numCache>
                <c:formatCode>General</c:formatCode>
                <c:ptCount val="19"/>
                <c:pt idx="6" formatCode="_-&quot;R$&quot;\ * #,##0.00_-;\-&quot;R$&quot;\ * #,##0.00_-;_-&quot;R$&quot;\ * &quot;-&quot;??_-;_-@_-">
                  <c:v>6390.81</c:v>
                </c:pt>
                <c:pt idx="7" formatCode="_-&quot;R$&quot;\ * #,##0.00_-;\-&quot;R$&quot;\ * #,##0.00_-;_-&quot;R$&quot;\ * &quot;-&quot;??_-;_-@_-">
                  <c:v>0</c:v>
                </c:pt>
                <c:pt idx="8" formatCode="_-&quot;R$&quot;\ * #,##0.00_-;\-&quot;R$&quot;\ * #,##0.00_-;_-&quot;R$&quot;\ * &quot;-&quot;??_-;_-@_-">
                  <c:v>0</c:v>
                </c:pt>
                <c:pt idx="9" formatCode="_-&quot;R$&quot;\ * #,##0.00_-;\-&quot;R$&quot;\ * #,##0.00_-;_-&quot;R$&quot;\ * &quot;-&quot;??_-;_-@_-">
                  <c:v>0</c:v>
                </c:pt>
                <c:pt idx="10" formatCode="_-&quot;R$&quot;\ * #,##0.00_-;\-&quot;R$&quot;\ * #,##0.00_-;_-&quot;R$&quot;\ * &quot;-&quot;??_-;_-@_-">
                  <c:v>0</c:v>
                </c:pt>
                <c:pt idx="11" formatCode="_-&quot;R$&quot;\ * #,##0.00_-;\-&quot;R$&quot;\ * #,##0.00_-;_-&quot;R$&quot;\ * &quot;-&quot;??_-;_-@_-">
                  <c:v>0</c:v>
                </c:pt>
                <c:pt idx="12" formatCode="_-&quot;R$&quot;\ * #,##0.00_-;\-&quot;R$&quot;\ * #,##0.00_-;_-&quot;R$&quot;\ * &quot;-&quot;??_-;_-@_-">
                  <c:v>0</c:v>
                </c:pt>
                <c:pt idx="13" formatCode="_-&quot;R$&quot;\ * #,##0.00_-;\-&quot;R$&quot;\ * #,##0.00_-;_-&quot;R$&quot;\ * &quot;-&quot;??_-;_-@_-">
                  <c:v>0</c:v>
                </c:pt>
                <c:pt idx="14" formatCode="_-&quot;R$&quot;\ * #,##0.00_-;\-&quot;R$&quot;\ * #,##0.00_-;_-&quot;R$&quot;\ * &quot;-&quot;??_-;_-@_-">
                  <c:v>0</c:v>
                </c:pt>
                <c:pt idx="15" formatCode="_-&quot;R$&quot;\ * #,##0.00_-;\-&quot;R$&quot;\ * #,##0.00_-;_-&quot;R$&quot;\ * &quot;-&quot;??_-;_-@_-">
                  <c:v>0</c:v>
                </c:pt>
                <c:pt idx="16" formatCode="_-&quot;R$&quot;\ * #,##0.00_-;\-&quot;R$&quot;\ * #,##0.00_-;_-&quot;R$&quot;\ * &quot;-&quot;??_-;_-@_-">
                  <c:v>0</c:v>
                </c:pt>
                <c:pt idx="17" formatCode="_-&quot;R$&quot;\ * #,##0.00_-;\-&quot;R$&quot;\ * #,##0.00_-;_-&quot;R$&quot;\ * &quot;-&quot;??_-;_-@_-">
                  <c:v>0</c:v>
                </c:pt>
              </c:numCache>
            </c:numRef>
          </c:val>
        </c:ser>
        <c:ser>
          <c:idx val="7"/>
          <c:order val="7"/>
          <c:val>
            <c:numRef>
              <c:f>Final!$A$16:$S$16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4" formatCode="_-* #,##0.00_-;\-* #,##0.00_-;_-* &quot;-&quot;??_-;_-@_-">
                  <c:v>250571.28000000003</c:v>
                </c:pt>
                <c:pt idx="5">
                  <c:v>0</c:v>
                </c:pt>
                <c:pt idx="6" formatCode="0.00%">
                  <c:v>0.5</c:v>
                </c:pt>
                <c:pt idx="7" formatCode="0.00%">
                  <c:v>0.5</c:v>
                </c:pt>
              </c:numCache>
            </c:numRef>
          </c:val>
        </c:ser>
        <c:ser>
          <c:idx val="8"/>
          <c:order val="8"/>
          <c:val>
            <c:numRef>
              <c:f>Final!$A$17:$S$17</c:f>
              <c:numCache>
                <c:formatCode>General</c:formatCode>
                <c:ptCount val="19"/>
                <c:pt idx="6" formatCode="_-&quot;R$&quot;\ * #,##0.00_-;\-&quot;R$&quot;\ * #,##0.00_-;_-&quot;R$&quot;\ * &quot;-&quot;??_-;_-@_-">
                  <c:v>125285.64000000001</c:v>
                </c:pt>
                <c:pt idx="7" formatCode="_-&quot;R$&quot;\ * #,##0.00_-;\-&quot;R$&quot;\ * #,##0.00_-;_-&quot;R$&quot;\ * &quot;-&quot;??_-;_-@_-">
                  <c:v>125285.64000000001</c:v>
                </c:pt>
                <c:pt idx="8" formatCode="_-&quot;R$&quot;\ * #,##0.00_-;\-&quot;R$&quot;\ * #,##0.00_-;_-&quot;R$&quot;\ * &quot;-&quot;??_-;_-@_-">
                  <c:v>0</c:v>
                </c:pt>
                <c:pt idx="9" formatCode="_-&quot;R$&quot;\ * #,##0.00_-;\-&quot;R$&quot;\ * #,##0.00_-;_-&quot;R$&quot;\ * &quot;-&quot;??_-;_-@_-">
                  <c:v>0</c:v>
                </c:pt>
                <c:pt idx="10" formatCode="_-&quot;R$&quot;\ * #,##0.00_-;\-&quot;R$&quot;\ * #,##0.00_-;_-&quot;R$&quot;\ * &quot;-&quot;??_-;_-@_-">
                  <c:v>0</c:v>
                </c:pt>
                <c:pt idx="11" formatCode="_-&quot;R$&quot;\ * #,##0.00_-;\-&quot;R$&quot;\ * #,##0.00_-;_-&quot;R$&quot;\ * &quot;-&quot;??_-;_-@_-">
                  <c:v>0</c:v>
                </c:pt>
                <c:pt idx="12" formatCode="_-&quot;R$&quot;\ * #,##0.00_-;\-&quot;R$&quot;\ * #,##0.00_-;_-&quot;R$&quot;\ * &quot;-&quot;??_-;_-@_-">
                  <c:v>0</c:v>
                </c:pt>
                <c:pt idx="13" formatCode="_-&quot;R$&quot;\ * #,##0.00_-;\-&quot;R$&quot;\ * #,##0.00_-;_-&quot;R$&quot;\ * &quot;-&quot;??_-;_-@_-">
                  <c:v>0</c:v>
                </c:pt>
                <c:pt idx="14" formatCode="_-&quot;R$&quot;\ * #,##0.00_-;\-&quot;R$&quot;\ * #,##0.00_-;_-&quot;R$&quot;\ * &quot;-&quot;??_-;_-@_-">
                  <c:v>0</c:v>
                </c:pt>
                <c:pt idx="15" formatCode="_-&quot;R$&quot;\ * #,##0.00_-;\-&quot;R$&quot;\ * #,##0.00_-;_-&quot;R$&quot;\ * &quot;-&quot;??_-;_-@_-">
                  <c:v>0</c:v>
                </c:pt>
                <c:pt idx="16" formatCode="_-&quot;R$&quot;\ * #,##0.00_-;\-&quot;R$&quot;\ * #,##0.00_-;_-&quot;R$&quot;\ * &quot;-&quot;??_-;_-@_-">
                  <c:v>0</c:v>
                </c:pt>
                <c:pt idx="17" formatCode="_-&quot;R$&quot;\ * #,##0.00_-;\-&quot;R$&quot;\ * #,##0.00_-;_-&quot;R$&quot;\ * &quot;-&quot;??_-;_-@_-">
                  <c:v>0</c:v>
                </c:pt>
              </c:numCache>
            </c:numRef>
          </c:val>
        </c:ser>
        <c:ser>
          <c:idx val="9"/>
          <c:order val="9"/>
          <c:val>
            <c:numRef>
              <c:f>Final!$A$18:$S$18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4" formatCode="_-* #,##0.00_-;\-* #,##0.00_-;_-* &quot;-&quot;??_-;_-@_-">
                  <c:v>995764.6</c:v>
                </c:pt>
                <c:pt idx="5">
                  <c:v>0</c:v>
                </c:pt>
                <c:pt idx="8" formatCode="0.00%">
                  <c:v>0.35</c:v>
                </c:pt>
                <c:pt idx="9" formatCode="0.00%">
                  <c:v>0.35</c:v>
                </c:pt>
                <c:pt idx="11" formatCode="0.00%">
                  <c:v>0.1</c:v>
                </c:pt>
                <c:pt idx="12" formatCode="0.00%">
                  <c:v>0.05</c:v>
                </c:pt>
                <c:pt idx="13" formatCode="0.00%">
                  <c:v>0.05</c:v>
                </c:pt>
                <c:pt idx="14" formatCode="0.00%">
                  <c:v>0.1</c:v>
                </c:pt>
              </c:numCache>
            </c:numRef>
          </c:val>
        </c:ser>
        <c:ser>
          <c:idx val="10"/>
          <c:order val="10"/>
          <c:val>
            <c:numRef>
              <c:f>Final!$A$19:$S$19</c:f>
              <c:numCache>
                <c:formatCode>General</c:formatCode>
                <c:ptCount val="19"/>
                <c:pt idx="6" formatCode="_-&quot;R$&quot;\ * #,##0.00_-;\-&quot;R$&quot;\ * #,##0.00_-;_-&quot;R$&quot;\ * &quot;-&quot;??_-;_-@_-">
                  <c:v>0</c:v>
                </c:pt>
                <c:pt idx="7" formatCode="_-&quot;R$&quot;\ * #,##0.00_-;\-&quot;R$&quot;\ * #,##0.00_-;_-&quot;R$&quot;\ * &quot;-&quot;??_-;_-@_-">
                  <c:v>0</c:v>
                </c:pt>
                <c:pt idx="8" formatCode="_-&quot;R$&quot;\ * #,##0.00_-;\-&quot;R$&quot;\ * #,##0.00_-;_-&quot;R$&quot;\ * &quot;-&quot;??_-;_-@_-">
                  <c:v>348517.61</c:v>
                </c:pt>
                <c:pt idx="9" formatCode="_-&quot;R$&quot;\ * #,##0.00_-;\-&quot;R$&quot;\ * #,##0.00_-;_-&quot;R$&quot;\ * &quot;-&quot;??_-;_-@_-">
                  <c:v>348517.61</c:v>
                </c:pt>
                <c:pt idx="10" formatCode="_-&quot;R$&quot;\ * #,##0.00_-;\-&quot;R$&quot;\ * #,##0.00_-;_-&quot;R$&quot;\ * &quot;-&quot;??_-;_-@_-">
                  <c:v>0</c:v>
                </c:pt>
                <c:pt idx="11" formatCode="_-&quot;R$&quot;\ * #,##0.00_-;\-&quot;R$&quot;\ * #,##0.00_-;_-&quot;R$&quot;\ * &quot;-&quot;??_-;_-@_-">
                  <c:v>99576.46</c:v>
                </c:pt>
                <c:pt idx="12" formatCode="_-&quot;R$&quot;\ * #,##0.00_-;\-&quot;R$&quot;\ * #,##0.00_-;_-&quot;R$&quot;\ * &quot;-&quot;??_-;_-@_-">
                  <c:v>49788.23</c:v>
                </c:pt>
                <c:pt idx="13" formatCode="_-&quot;R$&quot;\ * #,##0.00_-;\-&quot;R$&quot;\ * #,##0.00_-;_-&quot;R$&quot;\ * &quot;-&quot;??_-;_-@_-">
                  <c:v>49788.23</c:v>
                </c:pt>
                <c:pt idx="14" formatCode="_-&quot;R$&quot;\ * #,##0.00_-;\-&quot;R$&quot;\ * #,##0.00_-;_-&quot;R$&quot;\ * &quot;-&quot;??_-;_-@_-">
                  <c:v>99576.46</c:v>
                </c:pt>
                <c:pt idx="15" formatCode="_-&quot;R$&quot;\ * #,##0.00_-;\-&quot;R$&quot;\ * #,##0.00_-;_-&quot;R$&quot;\ * &quot;-&quot;??_-;_-@_-">
                  <c:v>0</c:v>
                </c:pt>
                <c:pt idx="16" formatCode="_-&quot;R$&quot;\ * #,##0.00_-;\-&quot;R$&quot;\ * #,##0.00_-;_-&quot;R$&quot;\ * &quot;-&quot;??_-;_-@_-">
                  <c:v>0</c:v>
                </c:pt>
                <c:pt idx="17" formatCode="_-&quot;R$&quot;\ * #,##0.00_-;\-&quot;R$&quot;\ * #,##0.00_-;_-&quot;R$&quot;\ * &quot;-&quot;??_-;_-@_-">
                  <c:v>0</c:v>
                </c:pt>
              </c:numCache>
            </c:numRef>
          </c:val>
        </c:ser>
        <c:ser>
          <c:idx val="11"/>
          <c:order val="11"/>
          <c:val>
            <c:numRef>
              <c:f>Final!$A$20:$S$20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4" formatCode="_-* #,##0.00_-;\-* #,##0.00_-;_-* &quot;-&quot;??_-;_-@_-">
                  <c:v>438826.78</c:v>
                </c:pt>
                <c:pt idx="5">
                  <c:v>0</c:v>
                </c:pt>
                <c:pt idx="10" formatCode="0.00%">
                  <c:v>0.25</c:v>
                </c:pt>
                <c:pt idx="11" formatCode="0.00%">
                  <c:v>0.25</c:v>
                </c:pt>
                <c:pt idx="12" formatCode="0.00%">
                  <c:v>0.25</c:v>
                </c:pt>
                <c:pt idx="13" formatCode="0.00%">
                  <c:v>0.25</c:v>
                </c:pt>
              </c:numCache>
            </c:numRef>
          </c:val>
        </c:ser>
        <c:ser>
          <c:idx val="12"/>
          <c:order val="12"/>
          <c:val>
            <c:numRef>
              <c:f>Final!$A$21:$S$21</c:f>
              <c:numCache>
                <c:formatCode>General</c:formatCode>
                <c:ptCount val="19"/>
                <c:pt idx="6" formatCode="_-&quot;R$&quot;\ * #,##0.00_-;\-&quot;R$&quot;\ * #,##0.00_-;_-&quot;R$&quot;\ * &quot;-&quot;??_-;_-@_-">
                  <c:v>0</c:v>
                </c:pt>
                <c:pt idx="7" formatCode="_-&quot;R$&quot;\ * #,##0.00_-;\-&quot;R$&quot;\ * #,##0.00_-;_-&quot;R$&quot;\ * &quot;-&quot;??_-;_-@_-">
                  <c:v>0</c:v>
                </c:pt>
                <c:pt idx="8" formatCode="_-&quot;R$&quot;\ * #,##0.00_-;\-&quot;R$&quot;\ * #,##0.00_-;_-&quot;R$&quot;\ * &quot;-&quot;??_-;_-@_-">
                  <c:v>0</c:v>
                </c:pt>
                <c:pt idx="9" formatCode="_-&quot;R$&quot;\ * #,##0.00_-;\-&quot;R$&quot;\ * #,##0.00_-;_-&quot;R$&quot;\ * &quot;-&quot;??_-;_-@_-">
                  <c:v>0</c:v>
                </c:pt>
                <c:pt idx="10" formatCode="_-&quot;R$&quot;\ * #,##0.00_-;\-&quot;R$&quot;\ * #,##0.00_-;_-&quot;R$&quot;\ * &quot;-&quot;??_-;_-@_-">
                  <c:v>109706.69500000001</c:v>
                </c:pt>
                <c:pt idx="11" formatCode="_-&quot;R$&quot;\ * #,##0.00_-;\-&quot;R$&quot;\ * #,##0.00_-;_-&quot;R$&quot;\ * &quot;-&quot;??_-;_-@_-">
                  <c:v>109706.69500000001</c:v>
                </c:pt>
                <c:pt idx="12" formatCode="_-&quot;R$&quot;\ * #,##0.00_-;\-&quot;R$&quot;\ * #,##0.00_-;_-&quot;R$&quot;\ * &quot;-&quot;??_-;_-@_-">
                  <c:v>109706.69500000001</c:v>
                </c:pt>
                <c:pt idx="13" formatCode="_-&quot;R$&quot;\ * #,##0.00_-;\-&quot;R$&quot;\ * #,##0.00_-;_-&quot;R$&quot;\ * &quot;-&quot;??_-;_-@_-">
                  <c:v>109706.69500000001</c:v>
                </c:pt>
                <c:pt idx="14" formatCode="_-&quot;R$&quot;\ * #,##0.00_-;\-&quot;R$&quot;\ * #,##0.00_-;_-&quot;R$&quot;\ * &quot;-&quot;??_-;_-@_-">
                  <c:v>0</c:v>
                </c:pt>
                <c:pt idx="15" formatCode="_-&quot;R$&quot;\ * #,##0.00_-;\-&quot;R$&quot;\ * #,##0.00_-;_-&quot;R$&quot;\ * &quot;-&quot;??_-;_-@_-">
                  <c:v>0</c:v>
                </c:pt>
                <c:pt idx="16" formatCode="_-&quot;R$&quot;\ * #,##0.00_-;\-&quot;R$&quot;\ * #,##0.00_-;_-&quot;R$&quot;\ * &quot;-&quot;??_-;_-@_-">
                  <c:v>0</c:v>
                </c:pt>
                <c:pt idx="17" formatCode="_-&quot;R$&quot;\ * #,##0.00_-;\-&quot;R$&quot;\ * #,##0.00_-;_-&quot;R$&quot;\ * &quot;-&quot;??_-;_-@_-">
                  <c:v>0</c:v>
                </c:pt>
              </c:numCache>
            </c:numRef>
          </c:val>
        </c:ser>
        <c:ser>
          <c:idx val="13"/>
          <c:order val="13"/>
          <c:val>
            <c:numRef>
              <c:f>Final!$A$22:$S$22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4" formatCode="_-* #,##0.00_-;\-* #,##0.00_-;_-* &quot;-&quot;??_-;_-@_-">
                  <c:v>74893.169999999984</c:v>
                </c:pt>
                <c:pt idx="5">
                  <c:v>0</c:v>
                </c:pt>
                <c:pt idx="17" formatCode="0.00%">
                  <c:v>1</c:v>
                </c:pt>
              </c:numCache>
            </c:numRef>
          </c:val>
        </c:ser>
        <c:ser>
          <c:idx val="14"/>
          <c:order val="14"/>
          <c:val>
            <c:numRef>
              <c:f>Final!$A$23:$S$23</c:f>
              <c:numCache>
                <c:formatCode>General</c:formatCode>
                <c:ptCount val="19"/>
                <c:pt idx="6" formatCode="_-&quot;R$&quot;\ * #,##0.00_-;\-&quot;R$&quot;\ * #,##0.00_-;_-&quot;R$&quot;\ * &quot;-&quot;??_-;_-@_-">
                  <c:v>0</c:v>
                </c:pt>
                <c:pt idx="7" formatCode="_-&quot;R$&quot;\ * #,##0.00_-;\-&quot;R$&quot;\ * #,##0.00_-;_-&quot;R$&quot;\ * &quot;-&quot;??_-;_-@_-">
                  <c:v>0</c:v>
                </c:pt>
                <c:pt idx="8" formatCode="_-&quot;R$&quot;\ * #,##0.00_-;\-&quot;R$&quot;\ * #,##0.00_-;_-&quot;R$&quot;\ * &quot;-&quot;??_-;_-@_-">
                  <c:v>0</c:v>
                </c:pt>
                <c:pt idx="9" formatCode="_-&quot;R$&quot;\ * #,##0.00_-;\-&quot;R$&quot;\ * #,##0.00_-;_-&quot;R$&quot;\ * &quot;-&quot;??_-;_-@_-">
                  <c:v>0</c:v>
                </c:pt>
                <c:pt idx="10" formatCode="_-&quot;R$&quot;\ * #,##0.00_-;\-&quot;R$&quot;\ * #,##0.00_-;_-&quot;R$&quot;\ * &quot;-&quot;??_-;_-@_-">
                  <c:v>0</c:v>
                </c:pt>
                <c:pt idx="11" formatCode="_-&quot;R$&quot;\ * #,##0.00_-;\-&quot;R$&quot;\ * #,##0.00_-;_-&quot;R$&quot;\ * &quot;-&quot;??_-;_-@_-">
                  <c:v>0</c:v>
                </c:pt>
                <c:pt idx="12" formatCode="_-&quot;R$&quot;\ * #,##0.00_-;\-&quot;R$&quot;\ * #,##0.00_-;_-&quot;R$&quot;\ * &quot;-&quot;??_-;_-@_-">
                  <c:v>0</c:v>
                </c:pt>
                <c:pt idx="13" formatCode="_-&quot;R$&quot;\ * #,##0.00_-;\-&quot;R$&quot;\ * #,##0.00_-;_-&quot;R$&quot;\ * &quot;-&quot;??_-;_-@_-">
                  <c:v>0</c:v>
                </c:pt>
                <c:pt idx="14" formatCode="_-&quot;R$&quot;\ * #,##0.00_-;\-&quot;R$&quot;\ * #,##0.00_-;_-&quot;R$&quot;\ * &quot;-&quot;??_-;_-@_-">
                  <c:v>0</c:v>
                </c:pt>
                <c:pt idx="15" formatCode="_-&quot;R$&quot;\ * #,##0.00_-;\-&quot;R$&quot;\ * #,##0.00_-;_-&quot;R$&quot;\ * &quot;-&quot;??_-;_-@_-">
                  <c:v>0</c:v>
                </c:pt>
                <c:pt idx="16" formatCode="_-&quot;R$&quot;\ * #,##0.00_-;\-&quot;R$&quot;\ * #,##0.00_-;_-&quot;R$&quot;\ * &quot;-&quot;??_-;_-@_-">
                  <c:v>0</c:v>
                </c:pt>
                <c:pt idx="17" formatCode="_-&quot;R$&quot;\ * #,##0.00_-;\-&quot;R$&quot;\ * #,##0.00_-;_-&quot;R$&quot;\ * &quot;-&quot;??_-;_-@_-">
                  <c:v>74893.169999999984</c:v>
                </c:pt>
              </c:numCache>
            </c:numRef>
          </c:val>
        </c:ser>
        <c:ser>
          <c:idx val="15"/>
          <c:order val="15"/>
          <c:val>
            <c:numRef>
              <c:f>Final!$A$24:$S$24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4" formatCode="_-* #,##0.00_-;\-* #,##0.00_-;_-* &quot;-&quot;??_-;_-@_-">
                  <c:v>286913.17999999993</c:v>
                </c:pt>
                <c:pt idx="5">
                  <c:v>0</c:v>
                </c:pt>
                <c:pt idx="14" formatCode="0.00%">
                  <c:v>0.15</c:v>
                </c:pt>
                <c:pt idx="15" formatCode="0.00%">
                  <c:v>0.35</c:v>
                </c:pt>
                <c:pt idx="16" formatCode="0.00%">
                  <c:v>0.5</c:v>
                </c:pt>
              </c:numCache>
            </c:numRef>
          </c:val>
        </c:ser>
        <c:ser>
          <c:idx val="16"/>
          <c:order val="16"/>
          <c:val>
            <c:numRef>
              <c:f>Final!$A$25:$S$25</c:f>
              <c:numCache>
                <c:formatCode>General</c:formatCode>
                <c:ptCount val="19"/>
                <c:pt idx="6" formatCode="_-&quot;R$&quot;\ * #,##0.00_-;\-&quot;R$&quot;\ * #,##0.00_-;_-&quot;R$&quot;\ * &quot;-&quot;??_-;_-@_-">
                  <c:v>0</c:v>
                </c:pt>
                <c:pt idx="7" formatCode="_-&quot;R$&quot;\ * #,##0.00_-;\-&quot;R$&quot;\ * #,##0.00_-;_-&quot;R$&quot;\ * &quot;-&quot;??_-;_-@_-">
                  <c:v>0</c:v>
                </c:pt>
                <c:pt idx="8" formatCode="_-&quot;R$&quot;\ * #,##0.00_-;\-&quot;R$&quot;\ * #,##0.00_-;_-&quot;R$&quot;\ * &quot;-&quot;??_-;_-@_-">
                  <c:v>0</c:v>
                </c:pt>
                <c:pt idx="9" formatCode="_-&quot;R$&quot;\ * #,##0.00_-;\-&quot;R$&quot;\ * #,##0.00_-;_-&quot;R$&quot;\ * &quot;-&quot;??_-;_-@_-">
                  <c:v>0</c:v>
                </c:pt>
                <c:pt idx="10" formatCode="_-&quot;R$&quot;\ * #,##0.00_-;\-&quot;R$&quot;\ * #,##0.00_-;_-&quot;R$&quot;\ * &quot;-&quot;??_-;_-@_-">
                  <c:v>0</c:v>
                </c:pt>
                <c:pt idx="11" formatCode="_-&quot;R$&quot;\ * #,##0.00_-;\-&quot;R$&quot;\ * #,##0.00_-;_-&quot;R$&quot;\ * &quot;-&quot;??_-;_-@_-">
                  <c:v>0</c:v>
                </c:pt>
                <c:pt idx="12" formatCode="_-&quot;R$&quot;\ * #,##0.00_-;\-&quot;R$&quot;\ * #,##0.00_-;_-&quot;R$&quot;\ * &quot;-&quot;??_-;_-@_-">
                  <c:v>0</c:v>
                </c:pt>
                <c:pt idx="13" formatCode="_-&quot;R$&quot;\ * #,##0.00_-;\-&quot;R$&quot;\ * #,##0.00_-;_-&quot;R$&quot;\ * &quot;-&quot;??_-;_-@_-">
                  <c:v>0</c:v>
                </c:pt>
                <c:pt idx="14" formatCode="_-&quot;R$&quot;\ * #,##0.00_-;\-&quot;R$&quot;\ * #,##0.00_-;_-&quot;R$&quot;\ * &quot;-&quot;??_-;_-@_-">
                  <c:v>43036.976999999992</c:v>
                </c:pt>
                <c:pt idx="15" formatCode="_-&quot;R$&quot;\ * #,##0.00_-;\-&quot;R$&quot;\ * #,##0.00_-;_-&quot;R$&quot;\ * &quot;-&quot;??_-;_-@_-">
                  <c:v>100419.61299999997</c:v>
                </c:pt>
                <c:pt idx="16" formatCode="_-&quot;R$&quot;\ * #,##0.00_-;\-&quot;R$&quot;\ * #,##0.00_-;_-&quot;R$&quot;\ * &quot;-&quot;??_-;_-@_-">
                  <c:v>143456.58999999997</c:v>
                </c:pt>
                <c:pt idx="17" formatCode="_-&quot;R$&quot;\ * #,##0.00_-;\-&quot;R$&quot;\ * #,##0.00_-;_-&quot;R$&quot;\ * &quot;-&quot;??_-;_-@_-">
                  <c:v>0</c:v>
                </c:pt>
              </c:numCache>
            </c:numRef>
          </c:val>
        </c:ser>
        <c:axId val="170569088"/>
        <c:axId val="170587264"/>
      </c:barChart>
      <c:catAx>
        <c:axId val="170569088"/>
        <c:scaling>
          <c:orientation val="minMax"/>
        </c:scaling>
        <c:axPos val="b"/>
        <c:tickLblPos val="nextTo"/>
        <c:crossAx val="170587264"/>
        <c:crosses val="autoZero"/>
        <c:auto val="1"/>
        <c:lblAlgn val="ctr"/>
        <c:lblOffset val="100"/>
      </c:catAx>
      <c:valAx>
        <c:axId val="170587264"/>
        <c:scaling>
          <c:orientation val="minMax"/>
        </c:scaling>
        <c:axPos val="l"/>
        <c:majorGridlines/>
        <c:numFmt formatCode="General" sourceLinked="1"/>
        <c:tickLblPos val="nextTo"/>
        <c:crossAx val="170569088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1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42593" cy="6008981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914/AppData/Local/Microsoft/Windows/INetCache/Content.Outlook/MQT2UC69/PLANILHA%20M&#218;LTIPLA%20V3.0.5%20NAODESOD%20Marginal%20e%20Hort&#234;ncia%2004-12-19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6">
          <cell r="F6" t="str">
            <v>CARAGUATATUBA/SP</v>
          </cell>
        </row>
        <row r="22">
          <cell r="F22" t="str">
            <v>LEANDRO BORELLA BARBOSA</v>
          </cell>
        </row>
        <row r="23">
          <cell r="F23" t="str">
            <v>506087467-8</v>
          </cell>
        </row>
        <row r="24">
          <cell r="F24" t="str">
            <v>28027230191607047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20"/>
  <sheetViews>
    <sheetView tabSelected="1" view="pageBreakPreview" topLeftCell="A7" zoomScaleNormal="110" zoomScaleSheetLayoutView="100" zoomScalePageLayoutView="70" workbookViewId="0">
      <selection activeCell="I37" sqref="I37"/>
    </sheetView>
  </sheetViews>
  <sheetFormatPr defaultColWidth="0" defaultRowHeight="15"/>
  <cols>
    <col min="1" max="1" width="5.28515625" customWidth="1"/>
    <col min="2" max="2" width="9.42578125" customWidth="1"/>
    <col min="3" max="3" width="5.28515625" customWidth="1"/>
    <col min="4" max="4" width="2.5703125" customWidth="1"/>
    <col min="5" max="5" width="10.85546875" customWidth="1"/>
    <col min="6" max="6" width="8.42578125" customWidth="1"/>
    <col min="7" max="18" width="13.28515625" customWidth="1"/>
    <col min="19" max="19" width="17.42578125" customWidth="1"/>
    <col min="20" max="20" width="9" bestFit="1" customWidth="1"/>
    <col min="21" max="22" width="10" bestFit="1" customWidth="1"/>
    <col min="23" max="24" width="11" bestFit="1" customWidth="1"/>
    <col min="25" max="25" width="10" bestFit="1" customWidth="1"/>
  </cols>
  <sheetData>
    <row r="1" spans="1:26">
      <c r="L1" s="39"/>
      <c r="P1" s="39"/>
    </row>
    <row r="2" spans="1:26" ht="18.75">
      <c r="A2" s="75" t="s">
        <v>26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26">
      <c r="L3" s="39"/>
      <c r="P3" s="39"/>
    </row>
    <row r="4" spans="1:26" ht="15.75">
      <c r="L4" s="39"/>
      <c r="R4" s="69" t="s">
        <v>44</v>
      </c>
    </row>
    <row r="5" spans="1:26" s="1" customFormat="1" ht="8.25">
      <c r="A5" s="6" t="s">
        <v>0</v>
      </c>
      <c r="B5" s="8"/>
      <c r="C5" s="10" t="s">
        <v>1</v>
      </c>
      <c r="D5" s="6"/>
      <c r="E5" s="4"/>
      <c r="F5" s="6" t="s">
        <v>2</v>
      </c>
      <c r="G5" s="4"/>
      <c r="H5" s="4"/>
      <c r="I5" s="4"/>
      <c r="J5" s="4"/>
    </row>
    <row r="6" spans="1:26" s="1" customFormat="1" ht="11.25">
      <c r="A6" s="46" t="s">
        <v>40</v>
      </c>
      <c r="B6" s="9"/>
      <c r="C6" s="47">
        <v>925757</v>
      </c>
      <c r="D6" s="7"/>
      <c r="E6" s="5"/>
      <c r="F6" s="46" t="s">
        <v>41</v>
      </c>
      <c r="G6" s="5"/>
      <c r="H6" s="5"/>
      <c r="I6" s="5"/>
      <c r="J6" s="5"/>
      <c r="M6" s="32"/>
      <c r="N6" s="32"/>
      <c r="Q6" s="32"/>
      <c r="R6" s="32"/>
    </row>
    <row r="7" spans="1:26" s="1" customFormat="1" ht="8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O7" s="3"/>
      <c r="P7" s="3"/>
    </row>
    <row r="8" spans="1:26" s="11" customFormat="1" ht="11.25" customHeight="1"/>
    <row r="9" spans="1:26" s="12" customFormat="1" ht="11.25" customHeight="1">
      <c r="A9" s="80" t="s">
        <v>4</v>
      </c>
      <c r="B9" s="81" t="s">
        <v>5</v>
      </c>
      <c r="C9" s="82"/>
      <c r="D9" s="83"/>
      <c r="E9" s="84" t="s">
        <v>17</v>
      </c>
      <c r="F9" s="85" t="s">
        <v>15</v>
      </c>
      <c r="G9" s="16">
        <v>1</v>
      </c>
      <c r="H9" s="20">
        <v>2</v>
      </c>
      <c r="I9" s="17">
        <v>3</v>
      </c>
      <c r="J9" s="20">
        <v>4</v>
      </c>
      <c r="K9" s="17">
        <v>5</v>
      </c>
      <c r="L9" s="20">
        <v>6</v>
      </c>
      <c r="M9" s="20">
        <v>7</v>
      </c>
      <c r="N9" s="20">
        <v>8</v>
      </c>
      <c r="O9" s="17">
        <v>9</v>
      </c>
      <c r="P9" s="20">
        <v>10</v>
      </c>
      <c r="Q9" s="20">
        <v>11</v>
      </c>
      <c r="R9" s="20">
        <v>12</v>
      </c>
      <c r="S9"/>
      <c r="T9"/>
      <c r="U9"/>
      <c r="V9"/>
      <c r="W9"/>
      <c r="X9"/>
      <c r="Y9"/>
      <c r="Z9"/>
    </row>
    <row r="10" spans="1:26" s="12" customFormat="1" ht="6" customHeight="1">
      <c r="A10" s="80"/>
      <c r="B10" s="81"/>
      <c r="C10" s="82"/>
      <c r="D10" s="83"/>
      <c r="E10" s="84"/>
      <c r="F10" s="85"/>
      <c r="G10" s="18"/>
      <c r="H10" s="21"/>
      <c r="I10" s="19"/>
      <c r="J10" s="21"/>
      <c r="K10" s="19"/>
      <c r="L10" s="21"/>
      <c r="M10" s="21"/>
      <c r="N10" s="21"/>
      <c r="O10" s="19"/>
      <c r="P10" s="21"/>
      <c r="Q10" s="21"/>
      <c r="R10" s="21"/>
      <c r="S10"/>
      <c r="T10"/>
      <c r="U10"/>
      <c r="V10"/>
      <c r="W10"/>
      <c r="X10"/>
      <c r="Y10"/>
      <c r="Z10"/>
    </row>
    <row r="11" spans="1:26" s="12" customFormat="1" ht="11.25" customHeight="1">
      <c r="A11" s="80"/>
      <c r="B11" s="81"/>
      <c r="C11" s="82"/>
      <c r="D11" s="83"/>
      <c r="E11" s="84"/>
      <c r="F11" s="85"/>
      <c r="G11" s="35" t="s">
        <v>19</v>
      </c>
      <c r="H11" s="36" t="s">
        <v>20</v>
      </c>
      <c r="I11" s="36" t="s">
        <v>21</v>
      </c>
      <c r="J11" s="36" t="s">
        <v>22</v>
      </c>
      <c r="K11" s="36" t="s">
        <v>23</v>
      </c>
      <c r="L11" s="36" t="s">
        <v>24</v>
      </c>
      <c r="M11" s="36" t="s">
        <v>27</v>
      </c>
      <c r="N11" s="36" t="s">
        <v>28</v>
      </c>
      <c r="O11" s="36" t="s">
        <v>33</v>
      </c>
      <c r="P11" s="36" t="s">
        <v>34</v>
      </c>
      <c r="Q11" s="36" t="s">
        <v>35</v>
      </c>
      <c r="R11" s="36" t="s">
        <v>36</v>
      </c>
      <c r="S11"/>
      <c r="T11"/>
      <c r="U11"/>
      <c r="V11"/>
      <c r="W11"/>
      <c r="X11"/>
      <c r="Y11"/>
      <c r="Z11"/>
    </row>
    <row r="12" spans="1:26" s="12" customFormat="1" ht="12" customHeight="1">
      <c r="A12" s="23" t="s">
        <v>6</v>
      </c>
      <c r="B12" s="77" t="s">
        <v>25</v>
      </c>
      <c r="C12" s="77"/>
      <c r="D12" s="77"/>
      <c r="E12" s="37">
        <v>14840.54</v>
      </c>
      <c r="F12" s="23" t="s">
        <v>16</v>
      </c>
      <c r="G12" s="52">
        <v>0.115</v>
      </c>
      <c r="H12" s="52">
        <v>0.14749999999999999</v>
      </c>
      <c r="I12" s="55"/>
      <c r="J12" s="52">
        <v>0.14749999999999999</v>
      </c>
      <c r="K12" s="55"/>
      <c r="L12" s="52">
        <v>0.14749999999999999</v>
      </c>
      <c r="M12" s="55"/>
      <c r="N12" s="52">
        <v>0.14749999999999999</v>
      </c>
      <c r="O12" s="55"/>
      <c r="P12" s="52">
        <v>0.14749999999999999</v>
      </c>
      <c r="Q12" s="58"/>
      <c r="R12" s="52">
        <v>0.14749999999999999</v>
      </c>
      <c r="S12" s="44"/>
      <c r="T12"/>
      <c r="U12"/>
      <c r="V12"/>
      <c r="W12"/>
      <c r="X12"/>
      <c r="Y12"/>
      <c r="Z12"/>
    </row>
    <row r="13" spans="1:26" s="12" customFormat="1" ht="12" customHeight="1">
      <c r="A13" s="24"/>
      <c r="B13" s="76"/>
      <c r="C13" s="76"/>
      <c r="D13" s="76"/>
      <c r="E13" s="25"/>
      <c r="F13" s="24"/>
      <c r="G13" s="53">
        <f t="shared" ref="G13:R13" si="0">$E$12*G12</f>
        <v>1706.6621000000002</v>
      </c>
      <c r="H13" s="53">
        <f t="shared" si="0"/>
        <v>2188.9796500000002</v>
      </c>
      <c r="I13" s="57">
        <f t="shared" si="0"/>
        <v>0</v>
      </c>
      <c r="J13" s="53">
        <f t="shared" si="0"/>
        <v>2188.9796500000002</v>
      </c>
      <c r="K13" s="57">
        <f t="shared" si="0"/>
        <v>0</v>
      </c>
      <c r="L13" s="53">
        <f t="shared" si="0"/>
        <v>2188.9796500000002</v>
      </c>
      <c r="M13" s="57">
        <f t="shared" si="0"/>
        <v>0</v>
      </c>
      <c r="N13" s="53">
        <f t="shared" si="0"/>
        <v>2188.9796500000002</v>
      </c>
      <c r="O13" s="57">
        <f t="shared" si="0"/>
        <v>0</v>
      </c>
      <c r="P13" s="53">
        <f t="shared" si="0"/>
        <v>2188.9796500000002</v>
      </c>
      <c r="Q13" s="57">
        <f t="shared" si="0"/>
        <v>0</v>
      </c>
      <c r="R13" s="53">
        <f t="shared" si="0"/>
        <v>2188.9796500000002</v>
      </c>
      <c r="S13" s="43"/>
      <c r="T13"/>
      <c r="U13"/>
      <c r="V13"/>
      <c r="W13"/>
      <c r="X13"/>
      <c r="Y13"/>
      <c r="Z13"/>
    </row>
    <row r="14" spans="1:26" s="12" customFormat="1" ht="12" customHeight="1">
      <c r="A14" s="23" t="s">
        <v>7</v>
      </c>
      <c r="B14" s="77" t="s">
        <v>30</v>
      </c>
      <c r="C14" s="77"/>
      <c r="D14" s="77"/>
      <c r="E14" s="38">
        <v>6390.81</v>
      </c>
      <c r="F14" s="34" t="s">
        <v>16</v>
      </c>
      <c r="G14" s="52">
        <v>1</v>
      </c>
      <c r="H14" s="55"/>
      <c r="I14" s="56"/>
      <c r="J14" s="56"/>
      <c r="K14" s="56"/>
      <c r="L14" s="56"/>
      <c r="M14" s="55"/>
      <c r="N14" s="56"/>
      <c r="O14" s="56"/>
      <c r="P14" s="55"/>
      <c r="Q14" s="56"/>
      <c r="R14" s="56"/>
      <c r="S14" s="44"/>
      <c r="T14"/>
      <c r="U14"/>
      <c r="V14"/>
      <c r="W14"/>
      <c r="X14"/>
      <c r="Y14"/>
      <c r="Z14"/>
    </row>
    <row r="15" spans="1:26" s="12" customFormat="1" ht="12" customHeight="1">
      <c r="A15" s="24"/>
      <c r="B15" s="78"/>
      <c r="C15" s="78"/>
      <c r="D15" s="78"/>
      <c r="E15" s="25"/>
      <c r="F15" s="24"/>
      <c r="G15" s="53">
        <f t="shared" ref="G15:R15" si="1">$E$14*G14</f>
        <v>6390.81</v>
      </c>
      <c r="H15" s="57">
        <f t="shared" si="1"/>
        <v>0</v>
      </c>
      <c r="I15" s="57">
        <f t="shared" si="1"/>
        <v>0</v>
      </c>
      <c r="J15" s="57">
        <f t="shared" si="1"/>
        <v>0</v>
      </c>
      <c r="K15" s="57">
        <f t="shared" si="1"/>
        <v>0</v>
      </c>
      <c r="L15" s="57">
        <f t="shared" si="1"/>
        <v>0</v>
      </c>
      <c r="M15" s="57">
        <f t="shared" si="1"/>
        <v>0</v>
      </c>
      <c r="N15" s="57">
        <f t="shared" si="1"/>
        <v>0</v>
      </c>
      <c r="O15" s="57">
        <f t="shared" si="1"/>
        <v>0</v>
      </c>
      <c r="P15" s="57">
        <f t="shared" si="1"/>
        <v>0</v>
      </c>
      <c r="Q15" s="57">
        <f t="shared" si="1"/>
        <v>0</v>
      </c>
      <c r="R15" s="57">
        <f t="shared" si="1"/>
        <v>0</v>
      </c>
      <c r="S15" s="43"/>
      <c r="T15"/>
      <c r="U15"/>
      <c r="V15"/>
      <c r="W15"/>
      <c r="X15"/>
      <c r="Y15"/>
      <c r="Z15"/>
    </row>
    <row r="16" spans="1:26" s="12" customFormat="1" ht="12" customHeight="1">
      <c r="A16" s="23" t="s">
        <v>8</v>
      </c>
      <c r="B16" s="77" t="s">
        <v>31</v>
      </c>
      <c r="C16" s="77"/>
      <c r="D16" s="77"/>
      <c r="E16" s="38">
        <v>250571.28000000003</v>
      </c>
      <c r="F16" s="34" t="s">
        <v>16</v>
      </c>
      <c r="G16" s="52">
        <v>0.5</v>
      </c>
      <c r="H16" s="54">
        <v>0.5</v>
      </c>
      <c r="I16" s="55"/>
      <c r="J16" s="56"/>
      <c r="K16" s="56"/>
      <c r="L16" s="56"/>
      <c r="M16" s="55"/>
      <c r="N16" s="56"/>
      <c r="O16" s="56"/>
      <c r="P16" s="55"/>
      <c r="Q16" s="56"/>
      <c r="R16" s="56"/>
      <c r="S16" s="44"/>
      <c r="T16"/>
      <c r="U16"/>
      <c r="V16"/>
      <c r="W16"/>
      <c r="X16"/>
      <c r="Y16"/>
      <c r="Z16"/>
    </row>
    <row r="17" spans="1:26" s="12" customFormat="1" ht="12" customHeight="1">
      <c r="A17" s="24"/>
      <c r="B17" s="78"/>
      <c r="C17" s="78"/>
      <c r="D17" s="78"/>
      <c r="E17" s="26"/>
      <c r="F17" s="24"/>
      <c r="G17" s="53">
        <f t="shared" ref="G17:R17" si="2">$E$16*G16</f>
        <v>125285.64000000001</v>
      </c>
      <c r="H17" s="53">
        <f t="shared" si="2"/>
        <v>125285.64000000001</v>
      </c>
      <c r="I17" s="57">
        <f t="shared" si="2"/>
        <v>0</v>
      </c>
      <c r="J17" s="57">
        <f t="shared" si="2"/>
        <v>0</v>
      </c>
      <c r="K17" s="57">
        <f t="shared" si="2"/>
        <v>0</v>
      </c>
      <c r="L17" s="57">
        <f t="shared" si="2"/>
        <v>0</v>
      </c>
      <c r="M17" s="57">
        <f t="shared" si="2"/>
        <v>0</v>
      </c>
      <c r="N17" s="57">
        <f t="shared" si="2"/>
        <v>0</v>
      </c>
      <c r="O17" s="57">
        <f t="shared" si="2"/>
        <v>0</v>
      </c>
      <c r="P17" s="57">
        <f t="shared" si="2"/>
        <v>0</v>
      </c>
      <c r="Q17" s="57">
        <f t="shared" si="2"/>
        <v>0</v>
      </c>
      <c r="R17" s="57">
        <f t="shared" si="2"/>
        <v>0</v>
      </c>
      <c r="S17" s="43"/>
      <c r="T17"/>
      <c r="U17"/>
      <c r="V17"/>
      <c r="W17"/>
      <c r="X17"/>
      <c r="Y17"/>
      <c r="Z17"/>
    </row>
    <row r="18" spans="1:26" s="12" customFormat="1" ht="12" customHeight="1">
      <c r="A18" s="23" t="s">
        <v>9</v>
      </c>
      <c r="B18" s="77" t="s">
        <v>37</v>
      </c>
      <c r="C18" s="77"/>
      <c r="D18" s="77"/>
      <c r="E18" s="38">
        <v>995764.6</v>
      </c>
      <c r="F18" s="34" t="s">
        <v>16</v>
      </c>
      <c r="G18" s="55"/>
      <c r="H18" s="56"/>
      <c r="I18" s="54">
        <v>0.35</v>
      </c>
      <c r="J18" s="54">
        <v>0.35</v>
      </c>
      <c r="K18" s="56"/>
      <c r="L18" s="67">
        <v>0.1</v>
      </c>
      <c r="M18" s="54">
        <v>0.05</v>
      </c>
      <c r="N18" s="54">
        <v>0.05</v>
      </c>
      <c r="O18" s="54">
        <v>0.1</v>
      </c>
      <c r="P18" s="56"/>
      <c r="Q18" s="56"/>
      <c r="R18" s="56"/>
      <c r="S18" s="44"/>
      <c r="T18"/>
      <c r="U18"/>
      <c r="V18"/>
      <c r="W18"/>
      <c r="X18"/>
      <c r="Y18"/>
      <c r="Z18"/>
    </row>
    <row r="19" spans="1:26" s="12" customFormat="1" ht="12" customHeight="1">
      <c r="A19" s="24"/>
      <c r="B19" s="78"/>
      <c r="C19" s="78"/>
      <c r="D19" s="78"/>
      <c r="E19" s="26"/>
      <c r="F19" s="24"/>
      <c r="G19" s="57">
        <f t="shared" ref="G19:R19" si="3">$E$18*G18</f>
        <v>0</v>
      </c>
      <c r="H19" s="57">
        <f t="shared" si="3"/>
        <v>0</v>
      </c>
      <c r="I19" s="53">
        <f t="shared" si="3"/>
        <v>348517.61</v>
      </c>
      <c r="J19" s="53">
        <f t="shared" si="3"/>
        <v>348517.61</v>
      </c>
      <c r="K19" s="57">
        <f t="shared" si="3"/>
        <v>0</v>
      </c>
      <c r="L19" s="53">
        <f t="shared" si="3"/>
        <v>99576.46</v>
      </c>
      <c r="M19" s="53">
        <f t="shared" si="3"/>
        <v>49788.23</v>
      </c>
      <c r="N19" s="53">
        <f t="shared" si="3"/>
        <v>49788.23</v>
      </c>
      <c r="O19" s="53">
        <f t="shared" si="3"/>
        <v>99576.46</v>
      </c>
      <c r="P19" s="57">
        <f t="shared" si="3"/>
        <v>0</v>
      </c>
      <c r="Q19" s="57">
        <f t="shared" si="3"/>
        <v>0</v>
      </c>
      <c r="R19" s="57">
        <f t="shared" si="3"/>
        <v>0</v>
      </c>
      <c r="S19" s="43"/>
      <c r="T19"/>
      <c r="U19"/>
      <c r="V19"/>
      <c r="W19"/>
      <c r="X19"/>
      <c r="Y19"/>
      <c r="Z19"/>
    </row>
    <row r="20" spans="1:26" s="12" customFormat="1" ht="12" customHeight="1">
      <c r="A20" s="23" t="s">
        <v>10</v>
      </c>
      <c r="B20" s="77" t="s">
        <v>38</v>
      </c>
      <c r="C20" s="77"/>
      <c r="D20" s="77"/>
      <c r="E20" s="38">
        <v>438826.78</v>
      </c>
      <c r="F20" s="34" t="s">
        <v>16</v>
      </c>
      <c r="G20" s="55"/>
      <c r="H20" s="56"/>
      <c r="I20" s="56"/>
      <c r="J20" s="56"/>
      <c r="K20" s="54">
        <v>0.25</v>
      </c>
      <c r="L20" s="54">
        <v>0.25</v>
      </c>
      <c r="M20" s="54">
        <v>0.25</v>
      </c>
      <c r="N20" s="54">
        <v>0.25</v>
      </c>
      <c r="O20" s="56"/>
      <c r="P20" s="56"/>
      <c r="Q20" s="56"/>
      <c r="R20" s="56"/>
      <c r="S20" s="44"/>
      <c r="T20"/>
      <c r="U20"/>
      <c r="V20"/>
      <c r="W20"/>
      <c r="X20"/>
      <c r="Y20"/>
      <c r="Z20"/>
    </row>
    <row r="21" spans="1:26" s="12" customFormat="1" ht="12" customHeight="1">
      <c r="A21" s="24"/>
      <c r="B21" s="78"/>
      <c r="C21" s="78"/>
      <c r="D21" s="78"/>
      <c r="E21" s="26"/>
      <c r="F21" s="24"/>
      <c r="G21" s="57">
        <f t="shared" ref="G21:R21" si="4">$E$20*G20</f>
        <v>0</v>
      </c>
      <c r="H21" s="57">
        <f t="shared" si="4"/>
        <v>0</v>
      </c>
      <c r="I21" s="57">
        <f t="shared" si="4"/>
        <v>0</v>
      </c>
      <c r="J21" s="57">
        <f t="shared" si="4"/>
        <v>0</v>
      </c>
      <c r="K21" s="53">
        <f t="shared" si="4"/>
        <v>109706.69500000001</v>
      </c>
      <c r="L21" s="53">
        <f t="shared" si="4"/>
        <v>109706.69500000001</v>
      </c>
      <c r="M21" s="53">
        <f t="shared" si="4"/>
        <v>109706.69500000001</v>
      </c>
      <c r="N21" s="53">
        <f t="shared" si="4"/>
        <v>109706.69500000001</v>
      </c>
      <c r="O21" s="57">
        <f t="shared" si="4"/>
        <v>0</v>
      </c>
      <c r="P21" s="57">
        <f t="shared" si="4"/>
        <v>0</v>
      </c>
      <c r="Q21" s="57">
        <f t="shared" si="4"/>
        <v>0</v>
      </c>
      <c r="R21" s="57">
        <f t="shared" si="4"/>
        <v>0</v>
      </c>
      <c r="S21" s="43"/>
      <c r="T21"/>
      <c r="U21"/>
      <c r="V21"/>
      <c r="W21"/>
      <c r="X21"/>
      <c r="Y21"/>
      <c r="Z21"/>
    </row>
    <row r="22" spans="1:26" s="12" customFormat="1" ht="12" customHeight="1">
      <c r="A22" s="23" t="s">
        <v>11</v>
      </c>
      <c r="B22" s="77" t="s">
        <v>32</v>
      </c>
      <c r="C22" s="77"/>
      <c r="D22" s="77"/>
      <c r="E22" s="38">
        <v>74893.169999999984</v>
      </c>
      <c r="F22" s="34" t="s">
        <v>16</v>
      </c>
      <c r="G22" s="55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4">
        <v>1</v>
      </c>
      <c r="S22" s="44"/>
      <c r="T22"/>
      <c r="U22"/>
      <c r="V22"/>
      <c r="W22"/>
      <c r="X22"/>
      <c r="Y22"/>
      <c r="Z22"/>
    </row>
    <row r="23" spans="1:26" s="12" customFormat="1" ht="12" customHeight="1">
      <c r="A23" s="24"/>
      <c r="B23" s="78"/>
      <c r="C23" s="78"/>
      <c r="D23" s="78"/>
      <c r="E23" s="26"/>
      <c r="F23" s="24"/>
      <c r="G23" s="57">
        <f t="shared" ref="G23:R23" si="5">$E$22*G22</f>
        <v>0</v>
      </c>
      <c r="H23" s="57">
        <f t="shared" si="5"/>
        <v>0</v>
      </c>
      <c r="I23" s="57">
        <f t="shared" si="5"/>
        <v>0</v>
      </c>
      <c r="J23" s="57">
        <f t="shared" si="5"/>
        <v>0</v>
      </c>
      <c r="K23" s="57">
        <f t="shared" si="5"/>
        <v>0</v>
      </c>
      <c r="L23" s="57">
        <f t="shared" si="5"/>
        <v>0</v>
      </c>
      <c r="M23" s="57">
        <f t="shared" si="5"/>
        <v>0</v>
      </c>
      <c r="N23" s="57">
        <f t="shared" si="5"/>
        <v>0</v>
      </c>
      <c r="O23" s="57">
        <f t="shared" si="5"/>
        <v>0</v>
      </c>
      <c r="P23" s="57">
        <f t="shared" si="5"/>
        <v>0</v>
      </c>
      <c r="Q23" s="57">
        <f t="shared" si="5"/>
        <v>0</v>
      </c>
      <c r="R23" s="53">
        <f t="shared" si="5"/>
        <v>74893.169999999984</v>
      </c>
      <c r="S23" s="43"/>
      <c r="T23"/>
      <c r="U23"/>
      <c r="V23"/>
      <c r="W23"/>
      <c r="X23"/>
      <c r="Y23"/>
      <c r="Z23"/>
    </row>
    <row r="24" spans="1:26" s="12" customFormat="1" ht="16.5" customHeight="1">
      <c r="A24" s="23" t="s">
        <v>29</v>
      </c>
      <c r="B24" s="87" t="s">
        <v>39</v>
      </c>
      <c r="C24" s="87"/>
      <c r="D24" s="87"/>
      <c r="E24" s="38">
        <v>286913.17999999993</v>
      </c>
      <c r="F24" s="45" t="s">
        <v>16</v>
      </c>
      <c r="G24" s="59"/>
      <c r="H24" s="55"/>
      <c r="I24" s="56"/>
      <c r="J24" s="56"/>
      <c r="K24" s="56"/>
      <c r="L24" s="56"/>
      <c r="M24" s="55"/>
      <c r="N24" s="56"/>
      <c r="O24" s="54">
        <v>0.15</v>
      </c>
      <c r="P24" s="52">
        <v>0.35</v>
      </c>
      <c r="Q24" s="54">
        <v>0.5</v>
      </c>
      <c r="R24" s="56"/>
      <c r="S24" s="44"/>
      <c r="T24"/>
      <c r="U24"/>
      <c r="V24"/>
      <c r="W24"/>
      <c r="X24"/>
      <c r="Y24"/>
      <c r="Z24"/>
    </row>
    <row r="25" spans="1:26" s="12" customFormat="1" ht="12" customHeight="1">
      <c r="A25" s="24"/>
      <c r="B25" s="78"/>
      <c r="C25" s="78"/>
      <c r="D25" s="78"/>
      <c r="E25" s="26"/>
      <c r="F25" s="24"/>
      <c r="G25" s="57">
        <f t="shared" ref="G25:R25" si="6">$E$24*G24</f>
        <v>0</v>
      </c>
      <c r="H25" s="57">
        <f t="shared" si="6"/>
        <v>0</v>
      </c>
      <c r="I25" s="57">
        <f t="shared" si="6"/>
        <v>0</v>
      </c>
      <c r="J25" s="57">
        <f t="shared" si="6"/>
        <v>0</v>
      </c>
      <c r="K25" s="57">
        <f t="shared" si="6"/>
        <v>0</v>
      </c>
      <c r="L25" s="57">
        <f t="shared" si="6"/>
        <v>0</v>
      </c>
      <c r="M25" s="57">
        <f t="shared" si="6"/>
        <v>0</v>
      </c>
      <c r="N25" s="57">
        <f t="shared" si="6"/>
        <v>0</v>
      </c>
      <c r="O25" s="53">
        <f t="shared" si="6"/>
        <v>43036.976999999992</v>
      </c>
      <c r="P25" s="53">
        <f t="shared" si="6"/>
        <v>100419.61299999997</v>
      </c>
      <c r="Q25" s="53">
        <f t="shared" si="6"/>
        <v>143456.58999999997</v>
      </c>
      <c r="R25" s="57">
        <f t="shared" si="6"/>
        <v>0</v>
      </c>
      <c r="S25" s="43"/>
      <c r="T25"/>
      <c r="U25"/>
      <c r="V25"/>
      <c r="W25"/>
      <c r="X25"/>
      <c r="Y25"/>
      <c r="Z25"/>
    </row>
    <row r="26" spans="1:26" s="12" customFormat="1" ht="5.25" customHeight="1">
      <c r="A26" s="13"/>
      <c r="B26" s="86"/>
      <c r="C26" s="86"/>
      <c r="D26" s="86"/>
      <c r="E26" s="14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43"/>
      <c r="T26"/>
      <c r="U26"/>
      <c r="V26"/>
      <c r="W26"/>
      <c r="X26"/>
      <c r="Y26"/>
      <c r="Z26"/>
    </row>
    <row r="27" spans="1:26" s="27" customFormat="1" ht="19.5" customHeight="1">
      <c r="A27" s="73" t="s">
        <v>18</v>
      </c>
      <c r="B27" s="79">
        <f>SUM(E12:E24)</f>
        <v>2068200.3599999999</v>
      </c>
      <c r="C27" s="79"/>
      <c r="D27" s="79"/>
      <c r="E27" s="48"/>
      <c r="F27" s="50" t="s">
        <v>42</v>
      </c>
      <c r="G27" s="72">
        <f>G13+G15+G17+G19+G21+G23+G25</f>
        <v>133383.11210000003</v>
      </c>
      <c r="H27" s="72">
        <f>H13+H15+H17+H19+H21+H23+H25+G27</f>
        <v>260857.73175000004</v>
      </c>
      <c r="I27" s="72">
        <f t="shared" ref="I27:R27" si="7">I13+I15+I17+I19+I21+I23+I25+H27</f>
        <v>609375.34175000002</v>
      </c>
      <c r="J27" s="72">
        <f t="shared" si="7"/>
        <v>960081.9314</v>
      </c>
      <c r="K27" s="72">
        <f t="shared" si="7"/>
        <v>1069788.6264</v>
      </c>
      <c r="L27" s="72">
        <f t="shared" si="7"/>
        <v>1281260.7610499999</v>
      </c>
      <c r="M27" s="72">
        <f t="shared" si="7"/>
        <v>1440755.6860499999</v>
      </c>
      <c r="N27" s="72">
        <f t="shared" si="7"/>
        <v>1602439.5906999998</v>
      </c>
      <c r="O27" s="72">
        <f t="shared" si="7"/>
        <v>1745053.0276999997</v>
      </c>
      <c r="P27" s="72">
        <f t="shared" si="7"/>
        <v>1847661.6203499998</v>
      </c>
      <c r="Q27" s="72">
        <f t="shared" si="7"/>
        <v>1991118.2103499998</v>
      </c>
      <c r="R27" s="68">
        <f t="shared" si="7"/>
        <v>2068200.3599999999</v>
      </c>
      <c r="S27" s="43"/>
      <c r="T27"/>
      <c r="U27"/>
      <c r="V27"/>
      <c r="W27"/>
      <c r="X27"/>
      <c r="Y27"/>
      <c r="Z27"/>
    </row>
    <row r="28" spans="1:26" s="27" customFormat="1" ht="27" hidden="1" customHeight="1">
      <c r="B28" s="28"/>
      <c r="C28" s="28"/>
      <c r="D28" s="41"/>
      <c r="E28" s="42"/>
      <c r="F28" s="60" t="s">
        <v>45</v>
      </c>
      <c r="G28" s="61">
        <f>SUM(G13,G15,G17,G19,G21,G23,G25)*$E$30</f>
        <v>123332.34228965499</v>
      </c>
      <c r="H28" s="61">
        <f t="shared" ref="H28:R28" si="8">SUM(H13,H15,H17,H19,H21,H23,H25)*$E$30</f>
        <v>117869.07035225321</v>
      </c>
      <c r="I28" s="61">
        <f t="shared" si="8"/>
        <v>322255.88752395345</v>
      </c>
      <c r="J28" s="61">
        <f t="shared" si="8"/>
        <v>324279.92177542963</v>
      </c>
      <c r="K28" s="61">
        <f t="shared" si="8"/>
        <v>101440.00575622181</v>
      </c>
      <c r="L28" s="61">
        <f t="shared" si="8"/>
        <v>195537.15072882758</v>
      </c>
      <c r="M28" s="61">
        <f t="shared" si="8"/>
        <v>147476.56111678659</v>
      </c>
      <c r="N28" s="61">
        <f t="shared" si="8"/>
        <v>149500.59536826279</v>
      </c>
      <c r="O28" s="61">
        <f t="shared" si="8"/>
        <v>131867.1378277741</v>
      </c>
      <c r="P28" s="61">
        <f t="shared" si="8"/>
        <v>94876.764166980094</v>
      </c>
      <c r="Q28" s="61">
        <f t="shared" si="8"/>
        <v>132646.75702214843</v>
      </c>
      <c r="R28" s="61">
        <f t="shared" si="8"/>
        <v>71273.806071707368</v>
      </c>
      <c r="S28" s="43"/>
      <c r="T28"/>
      <c r="U28"/>
      <c r="V28"/>
      <c r="W28"/>
      <c r="X28"/>
      <c r="Y28"/>
      <c r="Z28"/>
    </row>
    <row r="29" spans="1:26" s="27" customFormat="1" ht="18" hidden="1" customHeight="1">
      <c r="B29" s="28"/>
      <c r="C29" s="28"/>
      <c r="D29" s="51">
        <f>8616.58/861658.33</f>
        <v>9.9999961701757126E-3</v>
      </c>
      <c r="E29" s="71">
        <f>155844.36/2068200.36</f>
        <v>7.5352641365945786E-2</v>
      </c>
      <c r="F29" s="60" t="s">
        <v>46</v>
      </c>
      <c r="G29" s="61">
        <f>SUM(G13,G15,G17,G19,G21,G23,G25)*$E$29</f>
        <v>10050.769810345046</v>
      </c>
      <c r="H29" s="61">
        <f t="shared" ref="H29:R29" si="9">SUM(H13,H15,H17,H19,H21,H23,H25)*$E$29</f>
        <v>9605.5492977467966</v>
      </c>
      <c r="I29" s="61">
        <f t="shared" si="9"/>
        <v>26261.722476046558</v>
      </c>
      <c r="J29" s="61">
        <f t="shared" si="9"/>
        <v>26426.667874570361</v>
      </c>
      <c r="K29" s="61">
        <f t="shared" si="9"/>
        <v>8266.6892437781989</v>
      </c>
      <c r="L29" s="61">
        <f t="shared" si="9"/>
        <v>15934.983921172448</v>
      </c>
      <c r="M29" s="61">
        <f t="shared" si="9"/>
        <v>12018.363883213422</v>
      </c>
      <c r="N29" s="61">
        <f t="shared" si="9"/>
        <v>12183.309281737225</v>
      </c>
      <c r="O29" s="61">
        <f t="shared" si="9"/>
        <v>10746.299172225903</v>
      </c>
      <c r="P29" s="61">
        <f t="shared" si="9"/>
        <v>7731.8284830198681</v>
      </c>
      <c r="Q29" s="61">
        <f t="shared" si="9"/>
        <v>10809.832977851522</v>
      </c>
      <c r="R29" s="61">
        <f t="shared" si="9"/>
        <v>5808.3435782926117</v>
      </c>
      <c r="S29" s="43"/>
      <c r="T29"/>
      <c r="U29"/>
      <c r="V29"/>
      <c r="W29"/>
      <c r="X29"/>
      <c r="Y29"/>
      <c r="Z29"/>
    </row>
    <row r="30" spans="1:26" s="27" customFormat="1" ht="21" hidden="1" customHeight="1">
      <c r="B30" s="28"/>
      <c r="C30" s="28"/>
      <c r="D30" s="41"/>
      <c r="E30" s="71">
        <f>100%-E29</f>
        <v>0.92464735863405423</v>
      </c>
      <c r="F30" s="60" t="s">
        <v>47</v>
      </c>
      <c r="G30" s="61">
        <f>G28</f>
        <v>123332.34228965499</v>
      </c>
      <c r="H30" s="61">
        <f>G30+H28</f>
        <v>241201.41264190822</v>
      </c>
      <c r="I30" s="61">
        <f t="shared" ref="I30:R30" si="10">H30+I28</f>
        <v>563457.30016586161</v>
      </c>
      <c r="J30" s="61">
        <f t="shared" si="10"/>
        <v>887737.22194129124</v>
      </c>
      <c r="K30" s="61">
        <f t="shared" si="10"/>
        <v>989177.22769751307</v>
      </c>
      <c r="L30" s="61">
        <f t="shared" si="10"/>
        <v>1184714.3784263406</v>
      </c>
      <c r="M30" s="61">
        <f t="shared" si="10"/>
        <v>1332190.9395431273</v>
      </c>
      <c r="N30" s="61">
        <f t="shared" si="10"/>
        <v>1481691.5349113902</v>
      </c>
      <c r="O30" s="61">
        <f t="shared" si="10"/>
        <v>1613558.6727391642</v>
      </c>
      <c r="P30" s="61">
        <f t="shared" si="10"/>
        <v>1708435.4369061443</v>
      </c>
      <c r="Q30" s="61">
        <f t="shared" si="10"/>
        <v>1841082.1939282927</v>
      </c>
      <c r="R30" s="61">
        <f t="shared" si="10"/>
        <v>1912356</v>
      </c>
      <c r="S30" s="43"/>
      <c r="T30"/>
      <c r="U30"/>
      <c r="V30"/>
      <c r="W30"/>
      <c r="X30"/>
      <c r="Y30"/>
      <c r="Z30"/>
    </row>
    <row r="31" spans="1:26" s="27" customFormat="1" ht="21.75" hidden="1" customHeight="1">
      <c r="B31" s="28"/>
      <c r="C31" s="28"/>
      <c r="D31" s="41"/>
      <c r="E31" s="70"/>
      <c r="F31" s="62" t="s">
        <v>48</v>
      </c>
      <c r="G31" s="61">
        <f>G29</f>
        <v>10050.769810345046</v>
      </c>
      <c r="H31" s="61">
        <f>G31+H29</f>
        <v>19656.31910809184</v>
      </c>
      <c r="I31" s="61">
        <f t="shared" ref="I31:R31" si="11">H31+I29</f>
        <v>45918.041584138395</v>
      </c>
      <c r="J31" s="61">
        <f t="shared" si="11"/>
        <v>72344.709458708763</v>
      </c>
      <c r="K31" s="61">
        <f t="shared" si="11"/>
        <v>80611.398702486957</v>
      </c>
      <c r="L31" s="61">
        <f t="shared" si="11"/>
        <v>96546.382623659403</v>
      </c>
      <c r="M31" s="61">
        <f t="shared" si="11"/>
        <v>108564.74650687282</v>
      </c>
      <c r="N31" s="61">
        <f t="shared" si="11"/>
        <v>120748.05578861004</v>
      </c>
      <c r="O31" s="61">
        <f t="shared" si="11"/>
        <v>131494.35496083595</v>
      </c>
      <c r="P31" s="61">
        <f t="shared" si="11"/>
        <v>139226.18344385581</v>
      </c>
      <c r="Q31" s="61">
        <f t="shared" si="11"/>
        <v>150036.01642170735</v>
      </c>
      <c r="R31" s="61">
        <f t="shared" si="11"/>
        <v>155844.35999999996</v>
      </c>
      <c r="S31" s="43"/>
      <c r="T31"/>
      <c r="U31"/>
      <c r="V31"/>
      <c r="W31"/>
      <c r="X31"/>
      <c r="Y31"/>
      <c r="Z31"/>
    </row>
    <row r="32" spans="1:26" s="27" customFormat="1" ht="22.5" hidden="1" customHeight="1">
      <c r="B32" s="28"/>
      <c r="C32" s="28"/>
      <c r="D32" s="41"/>
      <c r="E32" s="70"/>
      <c r="F32" s="62"/>
      <c r="G32" s="61" t="s">
        <v>49</v>
      </c>
      <c r="H32" s="61" t="s">
        <v>50</v>
      </c>
      <c r="I32" s="61" t="s">
        <v>51</v>
      </c>
      <c r="J32" s="61" t="s">
        <v>52</v>
      </c>
      <c r="K32" s="61" t="s">
        <v>53</v>
      </c>
      <c r="L32" s="61" t="s">
        <v>54</v>
      </c>
      <c r="M32" s="61" t="s">
        <v>55</v>
      </c>
      <c r="N32" s="61" t="s">
        <v>56</v>
      </c>
      <c r="O32" s="61" t="s">
        <v>57</v>
      </c>
      <c r="P32" s="61" t="s">
        <v>58</v>
      </c>
      <c r="Q32" s="61" t="s">
        <v>59</v>
      </c>
      <c r="R32" s="61" t="s">
        <v>60</v>
      </c>
      <c r="S32" s="43"/>
      <c r="T32"/>
      <c r="U32"/>
      <c r="V32"/>
      <c r="W32"/>
      <c r="X32"/>
      <c r="Y32"/>
      <c r="Z32"/>
    </row>
    <row r="33" spans="1:26" s="27" customFormat="1" ht="36" customHeight="1">
      <c r="B33" s="28"/>
      <c r="C33" s="28"/>
      <c r="D33" s="41"/>
      <c r="E33" s="70"/>
      <c r="F33" s="62"/>
      <c r="G33" s="61"/>
      <c r="H33" s="61"/>
      <c r="I33" s="61"/>
      <c r="J33" s="61"/>
      <c r="K33" s="61"/>
      <c r="L33" s="61"/>
      <c r="M33" s="63"/>
      <c r="N33" s="63"/>
      <c r="O33" s="63"/>
      <c r="P33" s="63"/>
      <c r="Q33" s="63"/>
      <c r="R33" s="63"/>
      <c r="S33" s="43"/>
      <c r="T33"/>
      <c r="U33"/>
      <c r="V33"/>
      <c r="W33"/>
      <c r="X33"/>
      <c r="Y33"/>
      <c r="Z33"/>
    </row>
    <row r="34" spans="1:26" s="27" customFormat="1" ht="20.25" customHeight="1">
      <c r="D34" s="41"/>
      <c r="E34" s="70"/>
      <c r="F34" s="62"/>
      <c r="G34" s="64"/>
      <c r="H34" s="64"/>
      <c r="I34" s="64"/>
      <c r="J34" s="64"/>
      <c r="K34" s="64"/>
      <c r="L34" s="64"/>
      <c r="M34" s="65"/>
      <c r="N34" s="65"/>
      <c r="O34" s="64"/>
      <c r="P34" s="64"/>
      <c r="Q34" s="66"/>
      <c r="R34" s="66"/>
      <c r="S34"/>
      <c r="T34"/>
      <c r="U34"/>
      <c r="V34"/>
      <c r="W34"/>
      <c r="X34"/>
      <c r="Y34"/>
      <c r="Z34"/>
    </row>
    <row r="35" spans="1:26" s="27" customFormat="1" ht="24.75" customHeight="1">
      <c r="D35" s="41"/>
      <c r="E35" s="70"/>
      <c r="F35" s="62"/>
      <c r="G35" s="64"/>
      <c r="H35" s="64"/>
      <c r="I35" s="64"/>
      <c r="J35" s="64"/>
      <c r="K35" s="64"/>
      <c r="L35" s="64"/>
      <c r="M35" s="65"/>
      <c r="N35" s="65"/>
      <c r="O35" s="64"/>
      <c r="P35" s="64"/>
      <c r="Q35" s="66"/>
      <c r="R35" s="66"/>
      <c r="S35"/>
      <c r="T35"/>
      <c r="U35"/>
      <c r="V35"/>
      <c r="W35"/>
      <c r="X35"/>
      <c r="Y35"/>
      <c r="Z35"/>
    </row>
    <row r="36" spans="1:26" s="27" customFormat="1" ht="28.5" customHeight="1">
      <c r="D36" s="41"/>
      <c r="E36" s="42"/>
      <c r="F36" s="42"/>
      <c r="G36" s="40"/>
      <c r="H36" s="40"/>
      <c r="I36" s="40"/>
      <c r="J36" s="40"/>
      <c r="K36" s="40"/>
      <c r="L36" s="40"/>
      <c r="M36"/>
      <c r="N36"/>
      <c r="O36" s="40"/>
      <c r="P36" s="40"/>
      <c r="Q36"/>
      <c r="R36"/>
      <c r="S36"/>
      <c r="T36"/>
      <c r="U36"/>
      <c r="V36"/>
      <c r="W36"/>
      <c r="X36"/>
      <c r="Y36"/>
      <c r="Z36"/>
    </row>
    <row r="37" spans="1:26" s="27" customFormat="1" ht="11.1" customHeight="1">
      <c r="D37" s="41"/>
      <c r="E37" s="42"/>
      <c r="F37" s="42"/>
      <c r="G37" s="40"/>
      <c r="H37" s="40"/>
      <c r="I37" s="40"/>
      <c r="J37" s="40"/>
      <c r="K37" s="40"/>
      <c r="L37" s="40"/>
      <c r="M37"/>
      <c r="N37"/>
      <c r="O37" s="40"/>
      <c r="P37" s="40"/>
      <c r="Q37"/>
      <c r="R37"/>
      <c r="S37"/>
      <c r="T37"/>
      <c r="U37"/>
      <c r="V37"/>
      <c r="W37"/>
      <c r="X37"/>
      <c r="Y37"/>
      <c r="Z37"/>
    </row>
    <row r="38" spans="1:26" s="2" customFormat="1" ht="11.25" customHeight="1"/>
    <row r="39" spans="1:26" s="2" customFormat="1" ht="11.25" customHeight="1">
      <c r="A39" s="22" t="s">
        <v>3</v>
      </c>
      <c r="B39" s="22"/>
      <c r="C39" s="22"/>
      <c r="G39" s="29"/>
      <c r="M39" s="22"/>
      <c r="N39" s="22"/>
      <c r="O39" s="22"/>
      <c r="P39" s="22"/>
      <c r="Q39" s="22"/>
    </row>
    <row r="40" spans="1:26" s="2" customFormat="1" ht="11.25" customHeight="1">
      <c r="A40" s="15" t="s">
        <v>12</v>
      </c>
      <c r="M40" s="2" t="s">
        <v>13</v>
      </c>
      <c r="O40" s="40"/>
      <c r="P40" s="40"/>
      <c r="Q40" s="40"/>
    </row>
    <row r="41" spans="1:26" s="2" customFormat="1" ht="11.25" customHeight="1">
      <c r="M41" s="15" t="s">
        <v>63</v>
      </c>
      <c r="N41" s="49"/>
    </row>
    <row r="42" spans="1:26" s="11" customFormat="1" ht="11.25" customHeight="1">
      <c r="A42" s="74" t="s">
        <v>61</v>
      </c>
      <c r="B42" s="74"/>
      <c r="C42" s="74"/>
      <c r="D42" s="74"/>
      <c r="E42" s="2"/>
      <c r="F42" s="2"/>
      <c r="G42" s="2"/>
      <c r="I42" s="2"/>
      <c r="J42" s="2"/>
      <c r="K42" s="2"/>
      <c r="M42" s="2" t="s">
        <v>62</v>
      </c>
      <c r="O42" s="2"/>
    </row>
    <row r="43" spans="1:26" s="11" customFormat="1" ht="11.25" customHeight="1">
      <c r="A43" s="15" t="s">
        <v>14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O43" s="2"/>
      <c r="P43" s="2"/>
    </row>
    <row r="44" spans="1:26" s="11" customFormat="1" ht="11.25" customHeight="1">
      <c r="G44" s="30"/>
      <c r="H44" s="30"/>
      <c r="I44" s="31"/>
      <c r="M44" s="11" t="s">
        <v>43</v>
      </c>
    </row>
    <row r="45" spans="1:26" s="11" customFormat="1" ht="11.25" customHeight="1">
      <c r="G45" s="30"/>
      <c r="H45" s="30"/>
      <c r="I45" s="31"/>
    </row>
    <row r="46" spans="1:26" s="11" customFormat="1" ht="11.25" customHeight="1"/>
    <row r="47" spans="1:26" s="11" customFormat="1" ht="11.25" customHeight="1"/>
    <row r="48" spans="1:26" s="11" customFormat="1" ht="11.25" customHeight="1"/>
    <row r="49" s="11" customFormat="1" ht="11.25" customHeight="1"/>
    <row r="101" spans="2:18"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</row>
    <row r="102" spans="2:18"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</row>
    <row r="103" spans="2:18"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</row>
    <row r="104" spans="2:18"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</row>
    <row r="105" spans="2:18"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</row>
    <row r="106" spans="2:18"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</row>
    <row r="107" spans="2:18"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</row>
    <row r="108" spans="2:18"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</row>
    <row r="109" spans="2:18"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</row>
    <row r="110" spans="2:18"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</row>
    <row r="111" spans="2:18"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</row>
    <row r="112" spans="2:18"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</row>
    <row r="113" spans="2:18"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</row>
    <row r="114" spans="2:18"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</row>
    <row r="115" spans="2:18"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</row>
    <row r="116" spans="2:18"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</row>
    <row r="117" spans="2:18">
      <c r="F117" s="33"/>
      <c r="G117" s="33"/>
      <c r="H117" s="33"/>
    </row>
    <row r="118" spans="2:18">
      <c r="F118" s="33"/>
      <c r="G118" s="33"/>
      <c r="H118" s="33"/>
    </row>
    <row r="119" spans="2:18">
      <c r="F119" s="33"/>
      <c r="G119" s="33"/>
      <c r="H119" s="33"/>
    </row>
    <row r="120" spans="2:18">
      <c r="F120" s="33"/>
      <c r="G120" s="33"/>
      <c r="H120" s="33"/>
    </row>
  </sheetData>
  <mergeCells count="21">
    <mergeCell ref="B27:D27"/>
    <mergeCell ref="A9:A11"/>
    <mergeCell ref="B9:D11"/>
    <mergeCell ref="E9:E11"/>
    <mergeCell ref="F9:F11"/>
    <mergeCell ref="B17:D17"/>
    <mergeCell ref="B26:D26"/>
    <mergeCell ref="B25:D25"/>
    <mergeCell ref="B18:D18"/>
    <mergeCell ref="B19:D19"/>
    <mergeCell ref="B20:D20"/>
    <mergeCell ref="B21:D21"/>
    <mergeCell ref="B24:D24"/>
    <mergeCell ref="B22:D22"/>
    <mergeCell ref="B23:D23"/>
    <mergeCell ref="A2:R2"/>
    <mergeCell ref="B13:D13"/>
    <mergeCell ref="B14:D14"/>
    <mergeCell ref="B15:D15"/>
    <mergeCell ref="B16:D16"/>
    <mergeCell ref="B12:D12"/>
  </mergeCells>
  <pageMargins left="0.35433070866141736" right="0.23622047244094491" top="0.9055118110236221" bottom="0.74803149606299213" header="0.43307086614173229" footer="0.39370078740157483"/>
  <pageSetup paperSize="9" scale="70" fitToHeight="2" orientation="landscape" horizontalDpi="4294967293" verticalDpi="4294967293" r:id="rId1"/>
  <headerFooter alignWithMargins="0">
    <oddHeader>&amp;L                                                                     &amp;G&amp;CPREFEITURA MUNICIPAL DA ESTÂNCIA BALNEÁRIA DE CARAGUATATUBA
ESTADO DE SÃO PAULO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3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Final</vt:lpstr>
      <vt:lpstr>Plan2</vt:lpstr>
      <vt:lpstr>Plan3</vt:lpstr>
      <vt:lpstr>Gráf1</vt:lpstr>
      <vt:lpstr>Final!Area_de_impressao</vt:lpstr>
      <vt:lpstr>Final!Titulos_de_impressao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13965</dc:creator>
  <cp:lastModifiedBy>08547</cp:lastModifiedBy>
  <cp:lastPrinted>2025-04-16T14:08:50Z</cp:lastPrinted>
  <dcterms:created xsi:type="dcterms:W3CDTF">2020-01-20T11:51:37Z</dcterms:created>
  <dcterms:modified xsi:type="dcterms:W3CDTF">2025-05-01T11:53:34Z</dcterms:modified>
</cp:coreProperties>
</file>