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0550" yWindow="3060" windowWidth="7185" windowHeight="7650"/>
  </bookViews>
  <sheets>
    <sheet name="UBS" sheetId="8" r:id="rId1"/>
  </sheets>
  <definedNames>
    <definedName name="_xlnm.Print_Area" localSheetId="0">UBS!$A$1:$U$65</definedName>
  </definedNames>
  <calcPr calcId="125725"/>
</workbook>
</file>

<file path=xl/calcChain.xml><?xml version="1.0" encoding="utf-8"?>
<calcChain xmlns="http://schemas.openxmlformats.org/spreadsheetml/2006/main">
  <c r="K59" i="8"/>
  <c r="C20"/>
  <c r="D18"/>
  <c r="E18"/>
  <c r="F18"/>
  <c r="G18"/>
  <c r="H18"/>
  <c r="I18"/>
  <c r="J18"/>
  <c r="K18"/>
  <c r="L18"/>
  <c r="M18"/>
  <c r="N18"/>
  <c r="O18"/>
  <c r="P18"/>
  <c r="Q18"/>
  <c r="R18"/>
  <c r="S18"/>
  <c r="T18"/>
  <c r="D16"/>
  <c r="E16"/>
  <c r="F16"/>
  <c r="G16"/>
  <c r="H16"/>
  <c r="I16"/>
  <c r="J16"/>
  <c r="K16"/>
  <c r="L16"/>
  <c r="M16"/>
  <c r="N16"/>
  <c r="O16"/>
  <c r="P16"/>
  <c r="Q16"/>
  <c r="R16"/>
  <c r="S16"/>
  <c r="T16"/>
  <c r="C16"/>
  <c r="D14"/>
  <c r="E14"/>
  <c r="F14"/>
  <c r="G14"/>
  <c r="H14"/>
  <c r="I14"/>
  <c r="J14"/>
  <c r="K14"/>
  <c r="L14"/>
  <c r="M14"/>
  <c r="N14"/>
  <c r="O14"/>
  <c r="P14"/>
  <c r="Q14"/>
  <c r="R14"/>
  <c r="S14"/>
  <c r="T14"/>
  <c r="U56"/>
  <c r="T54"/>
  <c r="J50"/>
  <c r="K50"/>
  <c r="L50"/>
  <c r="H28"/>
  <c r="I28"/>
  <c r="J28"/>
  <c r="K28"/>
  <c r="L28"/>
  <c r="H26"/>
  <c r="I26"/>
  <c r="J26"/>
  <c r="K26"/>
  <c r="L26"/>
  <c r="M26"/>
  <c r="N26"/>
  <c r="O26"/>
  <c r="L20"/>
  <c r="M20"/>
  <c r="N20"/>
  <c r="O20"/>
  <c r="P20"/>
  <c r="Q20"/>
  <c r="R20"/>
  <c r="V55"/>
  <c r="S54"/>
  <c r="R54"/>
  <c r="Q54"/>
  <c r="P54"/>
  <c r="O54"/>
  <c r="N54"/>
  <c r="M54"/>
  <c r="L54"/>
  <c r="K54"/>
  <c r="J54"/>
  <c r="I54"/>
  <c r="H54"/>
  <c r="G54"/>
  <c r="F54"/>
  <c r="E54"/>
  <c r="D54"/>
  <c r="C54"/>
  <c r="V15" l="1"/>
  <c r="U59"/>
  <c r="M46"/>
  <c r="V53"/>
  <c r="J52"/>
  <c r="P52"/>
  <c r="M52"/>
  <c r="L52"/>
  <c r="I52"/>
  <c r="H52"/>
  <c r="D52"/>
  <c r="V51"/>
  <c r="Q50"/>
  <c r="V49"/>
  <c r="O48"/>
  <c r="Q48"/>
  <c r="P48"/>
  <c r="N48"/>
  <c r="M48"/>
  <c r="L48"/>
  <c r="K48"/>
  <c r="J48"/>
  <c r="I48"/>
  <c r="H48"/>
  <c r="E48"/>
  <c r="D48"/>
  <c r="V47"/>
  <c r="V45"/>
  <c r="Q44"/>
  <c r="V43"/>
  <c r="O42"/>
  <c r="I42"/>
  <c r="H42"/>
  <c r="D42"/>
  <c r="V41"/>
  <c r="J40"/>
  <c r="D40"/>
  <c r="V39"/>
  <c r="Q38"/>
  <c r="V37"/>
  <c r="O36"/>
  <c r="L36"/>
  <c r="K36"/>
  <c r="I36"/>
  <c r="H36"/>
  <c r="E36"/>
  <c r="D36"/>
  <c r="V35"/>
  <c r="J34"/>
  <c r="P34"/>
  <c r="H34"/>
  <c r="D34"/>
  <c r="V33"/>
  <c r="Q32"/>
  <c r="V31"/>
  <c r="O30"/>
  <c r="L30"/>
  <c r="K30"/>
  <c r="I30"/>
  <c r="H30"/>
  <c r="E30"/>
  <c r="D30"/>
  <c r="V29"/>
  <c r="P28"/>
  <c r="D28"/>
  <c r="V27"/>
  <c r="Q26"/>
  <c r="V25"/>
  <c r="O24"/>
  <c r="L24"/>
  <c r="K24"/>
  <c r="I24"/>
  <c r="H24"/>
  <c r="E24"/>
  <c r="D24"/>
  <c r="V23"/>
  <c r="K22"/>
  <c r="I22"/>
  <c r="H22"/>
  <c r="D22"/>
  <c r="V21"/>
  <c r="V19"/>
  <c r="C18"/>
  <c r="V17"/>
  <c r="F56" l="1"/>
  <c r="E56"/>
  <c r="E42"/>
  <c r="L38"/>
  <c r="I32"/>
  <c r="I38"/>
  <c r="T24"/>
  <c r="T30"/>
  <c r="T36"/>
  <c r="T40"/>
  <c r="Q42"/>
  <c r="T22"/>
  <c r="Q24"/>
  <c r="T28"/>
  <c r="Q30"/>
  <c r="T34"/>
  <c r="Q36"/>
  <c r="P40"/>
  <c r="P42"/>
  <c r="M42"/>
  <c r="T42"/>
  <c r="P22"/>
  <c r="P24"/>
  <c r="P30"/>
  <c r="P36"/>
  <c r="M40"/>
  <c r="N42"/>
  <c r="M22"/>
  <c r="N24"/>
  <c r="M28"/>
  <c r="N30"/>
  <c r="M34"/>
  <c r="N36"/>
  <c r="I40"/>
  <c r="J22"/>
  <c r="M24"/>
  <c r="M56" s="1"/>
  <c r="M30"/>
  <c r="I34"/>
  <c r="I56" s="1"/>
  <c r="M36"/>
  <c r="H40"/>
  <c r="L42"/>
  <c r="K42"/>
  <c r="T48"/>
  <c r="T52"/>
  <c r="H46"/>
  <c r="D46"/>
  <c r="I46"/>
  <c r="J46"/>
  <c r="T46"/>
  <c r="P46"/>
  <c r="I20"/>
  <c r="D26"/>
  <c r="P26"/>
  <c r="D32"/>
  <c r="D38"/>
  <c r="P38"/>
  <c r="D44"/>
  <c r="P44"/>
  <c r="D50"/>
  <c r="P50"/>
  <c r="D20"/>
  <c r="P32"/>
  <c r="G22"/>
  <c r="C26"/>
  <c r="G28"/>
  <c r="S28"/>
  <c r="C32"/>
  <c r="O32"/>
  <c r="G34"/>
  <c r="S34"/>
  <c r="C38"/>
  <c r="O38"/>
  <c r="G40"/>
  <c r="S40"/>
  <c r="C44"/>
  <c r="O44"/>
  <c r="G46"/>
  <c r="S46"/>
  <c r="C50"/>
  <c r="O50"/>
  <c r="G52"/>
  <c r="S52"/>
  <c r="S22"/>
  <c r="F22"/>
  <c r="R22"/>
  <c r="J24"/>
  <c r="F28"/>
  <c r="R28"/>
  <c r="J30"/>
  <c r="N32"/>
  <c r="F34"/>
  <c r="R34"/>
  <c r="J36"/>
  <c r="N38"/>
  <c r="F40"/>
  <c r="R40"/>
  <c r="J42"/>
  <c r="N44"/>
  <c r="F46"/>
  <c r="R46"/>
  <c r="N50"/>
  <c r="F52"/>
  <c r="R52"/>
  <c r="E22"/>
  <c r="Q22"/>
  <c r="E28"/>
  <c r="Q28"/>
  <c r="M32"/>
  <c r="E34"/>
  <c r="Q34"/>
  <c r="M38"/>
  <c r="E40"/>
  <c r="Q40"/>
  <c r="M44"/>
  <c r="E46"/>
  <c r="Q46"/>
  <c r="M50"/>
  <c r="E52"/>
  <c r="Q52"/>
  <c r="L44"/>
  <c r="K20"/>
  <c r="C22"/>
  <c r="O22"/>
  <c r="G24"/>
  <c r="S24"/>
  <c r="C28"/>
  <c r="O28"/>
  <c r="G30"/>
  <c r="S30"/>
  <c r="K32"/>
  <c r="C34"/>
  <c r="O34"/>
  <c r="G36"/>
  <c r="S36"/>
  <c r="K38"/>
  <c r="C40"/>
  <c r="O40"/>
  <c r="G42"/>
  <c r="S42"/>
  <c r="K44"/>
  <c r="C46"/>
  <c r="O46"/>
  <c r="G48"/>
  <c r="S48"/>
  <c r="C52"/>
  <c r="O52"/>
  <c r="L32"/>
  <c r="J20"/>
  <c r="N22"/>
  <c r="F24"/>
  <c r="R24"/>
  <c r="N28"/>
  <c r="F30"/>
  <c r="R30"/>
  <c r="J32"/>
  <c r="N34"/>
  <c r="F36"/>
  <c r="R36"/>
  <c r="J38"/>
  <c r="N40"/>
  <c r="F42"/>
  <c r="R42"/>
  <c r="J44"/>
  <c r="N46"/>
  <c r="F48"/>
  <c r="R48"/>
  <c r="N52"/>
  <c r="I44"/>
  <c r="I50"/>
  <c r="H20"/>
  <c r="T20"/>
  <c r="L22"/>
  <c r="T26"/>
  <c r="H32"/>
  <c r="T32"/>
  <c r="L34"/>
  <c r="H38"/>
  <c r="T38"/>
  <c r="L40"/>
  <c r="H44"/>
  <c r="T44"/>
  <c r="L46"/>
  <c r="H50"/>
  <c r="T50"/>
  <c r="C14"/>
  <c r="G20"/>
  <c r="S20"/>
  <c r="C24"/>
  <c r="G26"/>
  <c r="S26"/>
  <c r="C30"/>
  <c r="G32"/>
  <c r="S32"/>
  <c r="K34"/>
  <c r="C36"/>
  <c r="G38"/>
  <c r="S38"/>
  <c r="K40"/>
  <c r="C42"/>
  <c r="G44"/>
  <c r="S44"/>
  <c r="K46"/>
  <c r="C48"/>
  <c r="G50"/>
  <c r="S50"/>
  <c r="K52"/>
  <c r="F20"/>
  <c r="F26"/>
  <c r="R26"/>
  <c r="F32"/>
  <c r="R32"/>
  <c r="F38"/>
  <c r="R38"/>
  <c r="F44"/>
  <c r="R44"/>
  <c r="F50"/>
  <c r="R50"/>
  <c r="E20"/>
  <c r="E26"/>
  <c r="E32"/>
  <c r="E38"/>
  <c r="E44"/>
  <c r="E50"/>
  <c r="D56" l="1"/>
  <c r="T56"/>
  <c r="C56"/>
  <c r="L56"/>
  <c r="G56"/>
  <c r="J56"/>
  <c r="N56"/>
  <c r="H56"/>
  <c r="S56"/>
  <c r="K56"/>
  <c r="R56"/>
  <c r="P56"/>
  <c r="O56"/>
  <c r="Q56"/>
  <c r="C58" l="1"/>
  <c r="C60" s="1"/>
  <c r="K58"/>
  <c r="K60" s="1"/>
  <c r="U60" l="1"/>
  <c r="U58"/>
</calcChain>
</file>

<file path=xl/sharedStrings.xml><?xml version="1.0" encoding="utf-8"?>
<sst xmlns="http://schemas.openxmlformats.org/spreadsheetml/2006/main" count="58" uniqueCount="56">
  <si>
    <t>DESCRIÇÃO</t>
  </si>
  <si>
    <t>TOTAIS PARCIAIS</t>
  </si>
  <si>
    <t xml:space="preserve"> </t>
  </si>
  <si>
    <t>ESQUADRIAS</t>
  </si>
  <si>
    <t>VALOR COM BDI 27,35%</t>
  </si>
  <si>
    <t>PREFEITURA MUNICIPAL DA ESTÂNCIA BALNEÁRIA DE CARAGUATATUBA</t>
  </si>
  <si>
    <t>ESTADO DE SÃO PAULO</t>
  </si>
  <si>
    <t>FUNDAÇÃO</t>
  </si>
  <si>
    <t>ESTRUTURA</t>
  </si>
  <si>
    <t>COBERTURA</t>
  </si>
  <si>
    <t>RECURSO CONVÊNIO</t>
  </si>
  <si>
    <t>RECURSO PREFEITURA</t>
  </si>
  <si>
    <t>TOTAL DO PERIODO</t>
  </si>
  <si>
    <t>PERÍODO EM MESES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</si>
  <si>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</si>
  <si>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</si>
  <si>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</si>
  <si>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</si>
  <si>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</si>
  <si>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</si>
  <si>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</si>
  <si>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</si>
  <si>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</si>
  <si>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</si>
  <si>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</si>
  <si>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</si>
  <si>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</si>
  <si>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</si>
  <si>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</si>
  <si>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</si>
  <si>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</si>
  <si>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</si>
  <si>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Responsável técnico: Eng. Gilson Mendes de Souza</t>
  </si>
  <si>
    <t>CREA Nº: 0600735161-SP</t>
  </si>
  <si>
    <t>ANEXO II G</t>
  </si>
  <si>
    <t>SERVIÇOS PRELIMINARES E INDIRETOS</t>
  </si>
  <si>
    <t>ALVENARIA, VEDAÇÕES E DIVISÓRIAS</t>
  </si>
  <si>
    <t>IMPERMEABILIZAÇÃO</t>
  </si>
  <si>
    <t>REVESTIMENTO DE PAREDE</t>
  </si>
  <si>
    <t>REVESTIMENTO DE PISO INTERNO</t>
  </si>
  <si>
    <t>REVESTIMENTO DE PISO EXTERNO</t>
  </si>
  <si>
    <t>REVESTIMENTO DE TETO</t>
  </si>
  <si>
    <t>PINTURA</t>
  </si>
  <si>
    <t>MARMORARIA</t>
  </si>
  <si>
    <t>LOUÇAS, METAIS E ACESSÓRIOS</t>
  </si>
  <si>
    <t>INSTALAÇÕES HIDROSSANITÁRIAS</t>
  </si>
  <si>
    <t>INSTALAÇÕES ELÉTRICAS</t>
  </si>
  <si>
    <t>CLIMATIZAÇÃO</t>
  </si>
  <si>
    <t>DADOS E VOZ</t>
  </si>
  <si>
    <t>GASES MEDICINAIS</t>
  </si>
  <si>
    <t>SERVIÇOS FINAIS</t>
  </si>
  <si>
    <t>URBANIZAÇÃO E SERVIÇOS COMPLEMENTARES</t>
  </si>
  <si>
    <t>ART: 2620250465736</t>
  </si>
  <si>
    <t>Endereço: Rua José Benedito dos Santos (Zeca Padeiro), nº 15, Loteamento Nova Caraguá II – Porto Novo - Caraguatatuba/SP</t>
  </si>
  <si>
    <t>OBJETO: Construção de Unidade Básica de Saúde Porte 5</t>
  </si>
  <si>
    <t>CRONOGRAMA FÍSICO-FINANCEIRO</t>
  </si>
</sst>
</file>

<file path=xl/styles.xml><?xml version="1.0" encoding="utf-8"?>
<styleSheet xmlns="http://schemas.openxmlformats.org/spreadsheetml/2006/main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_-* #,##0.0000_-;\-* #,##0.0000_-;_-* &quot;-&quot;??_-;_-@_-"/>
  </numFmts>
  <fonts count="16">
    <font>
      <sz val="10"/>
      <name val="Arial"/>
    </font>
    <font>
      <sz val="1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.5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sz val="18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Arial"/>
      <family val="2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4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Border="1"/>
    <xf numFmtId="0" fontId="6" fillId="0" borderId="0" xfId="0" applyFont="1" applyFill="1" applyAlignment="1"/>
    <xf numFmtId="4" fontId="2" fillId="0" borderId="0" xfId="0" applyNumberFormat="1" applyFont="1"/>
    <xf numFmtId="0" fontId="1" fillId="0" borderId="0" xfId="0" applyFont="1" applyBorder="1"/>
    <xf numFmtId="0" fontId="1" fillId="0" borderId="0" xfId="0" applyFont="1"/>
    <xf numFmtId="0" fontId="3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right"/>
    </xf>
    <xf numFmtId="4" fontId="0" fillId="0" borderId="0" xfId="0" applyNumberFormat="1" applyFill="1" applyBorder="1"/>
    <xf numFmtId="4" fontId="2" fillId="0" borderId="0" xfId="0" applyNumberFormat="1" applyFont="1" applyAlignment="1">
      <alignment horizontal="center"/>
    </xf>
    <xf numFmtId="43" fontId="2" fillId="0" borderId="0" xfId="1" applyFont="1"/>
    <xf numFmtId="165" fontId="0" fillId="0" borderId="0" xfId="1" applyNumberFormat="1" applyFont="1" applyFill="1" applyBorder="1"/>
    <xf numFmtId="44" fontId="0" fillId="0" borderId="0" xfId="2" applyFont="1" applyFill="1" applyBorder="1"/>
    <xf numFmtId="9" fontId="0" fillId="0" borderId="0" xfId="2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2" fillId="0" borderId="0" xfId="0" applyFont="1" applyBorder="1"/>
    <xf numFmtId="0" fontId="12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center"/>
    </xf>
    <xf numFmtId="4" fontId="1" fillId="0" borderId="0" xfId="0" applyNumberFormat="1" applyFont="1"/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top"/>
    </xf>
    <xf numFmtId="0" fontId="5" fillId="0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4" fontId="5" fillId="0" borderId="0" xfId="0" applyNumberFormat="1" applyFont="1" applyFill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/>
    <xf numFmtId="4" fontId="4" fillId="0" borderId="5" xfId="0" applyNumberFormat="1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4" fontId="4" fillId="0" borderId="17" xfId="0" applyNumberFormat="1" applyFont="1" applyFill="1" applyBorder="1" applyAlignment="1">
      <alignment horizontal="center" vertical="center"/>
    </xf>
    <xf numFmtId="4" fontId="4" fillId="0" borderId="16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4" fontId="4" fillId="0" borderId="23" xfId="0" applyNumberFormat="1" applyFont="1" applyFill="1" applyBorder="1" applyAlignment="1">
      <alignment horizontal="center" vertical="center"/>
    </xf>
    <xf numFmtId="4" fontId="4" fillId="0" borderId="8" xfId="0" applyNumberFormat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/>
    </xf>
    <xf numFmtId="4" fontId="5" fillId="2" borderId="6" xfId="0" applyNumberFormat="1" applyFont="1" applyFill="1" applyBorder="1" applyAlignment="1"/>
    <xf numFmtId="44" fontId="1" fillId="0" borderId="0" xfId="2" applyFont="1" applyFill="1" applyBorder="1"/>
    <xf numFmtId="4" fontId="1" fillId="0" borderId="0" xfId="0" applyNumberFormat="1" applyFont="1" applyFill="1" applyBorder="1"/>
    <xf numFmtId="164" fontId="4" fillId="0" borderId="21" xfId="0" applyNumberFormat="1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8" xfId="0" applyNumberFormat="1" applyFont="1" applyFill="1" applyBorder="1" applyAlignment="1">
      <alignment horizontal="center" vertical="center"/>
    </xf>
    <xf numFmtId="9" fontId="4" fillId="0" borderId="7" xfId="0" applyNumberFormat="1" applyFont="1" applyFill="1" applyBorder="1" applyAlignment="1">
      <alignment horizontal="center" vertical="center"/>
    </xf>
    <xf numFmtId="9" fontId="4" fillId="0" borderId="13" xfId="0" applyNumberFormat="1" applyFont="1" applyFill="1" applyBorder="1" applyAlignment="1">
      <alignment horizontal="center" vertical="center"/>
    </xf>
    <xf numFmtId="9" fontId="4" fillId="0" borderId="16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9" fontId="4" fillId="0" borderId="22" xfId="0" applyNumberFormat="1" applyFont="1" applyFill="1" applyBorder="1" applyAlignment="1">
      <alignment horizontal="center" vertical="center"/>
    </xf>
    <xf numFmtId="9" fontId="4" fillId="0" borderId="10" xfId="0" applyNumberFormat="1" applyFont="1" applyFill="1" applyBorder="1" applyAlignment="1">
      <alignment horizontal="center" vertical="center"/>
    </xf>
    <xf numFmtId="9" fontId="4" fillId="0" borderId="11" xfId="0" applyNumberFormat="1" applyFont="1" applyFill="1" applyBorder="1" applyAlignment="1">
      <alignment horizontal="center" vertical="center"/>
    </xf>
    <xf numFmtId="9" fontId="4" fillId="0" borderId="14" xfId="0" applyNumberFormat="1" applyFont="1" applyFill="1" applyBorder="1" applyAlignment="1">
      <alignment horizontal="center" vertical="center"/>
    </xf>
    <xf numFmtId="9" fontId="4" fillId="0" borderId="18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0" fontId="15" fillId="0" borderId="26" xfId="0" applyFont="1" applyBorder="1" applyAlignment="1">
      <alignment horizontal="left"/>
    </xf>
    <xf numFmtId="0" fontId="15" fillId="0" borderId="0" xfId="0" applyFont="1" applyAlignment="1">
      <alignment horizontal="left"/>
    </xf>
    <xf numFmtId="4" fontId="5" fillId="0" borderId="3" xfId="0" applyNumberFormat="1" applyFont="1" applyFill="1" applyBorder="1" applyAlignment="1">
      <alignment horizontal="center"/>
    </xf>
    <xf numFmtId="4" fontId="13" fillId="0" borderId="3" xfId="0" applyNumberFormat="1" applyFont="1" applyBorder="1" applyAlignment="1">
      <alignment horizontal="center" vertical="center"/>
    </xf>
    <xf numFmtId="4" fontId="4" fillId="0" borderId="27" xfId="0" applyNumberFormat="1" applyFont="1" applyFill="1" applyBorder="1" applyAlignment="1">
      <alignment horizontal="center" vertical="center"/>
    </xf>
    <xf numFmtId="4" fontId="5" fillId="0" borderId="28" xfId="0" applyNumberFormat="1" applyFont="1" applyFill="1" applyBorder="1" applyAlignment="1">
      <alignment horizontal="center"/>
    </xf>
    <xf numFmtId="49" fontId="5" fillId="0" borderId="32" xfId="0" applyNumberFormat="1" applyFont="1" applyFill="1" applyBorder="1" applyAlignment="1">
      <alignment horizontal="center"/>
    </xf>
    <xf numFmtId="49" fontId="5" fillId="0" borderId="33" xfId="0" applyNumberFormat="1" applyFont="1" applyFill="1" applyBorder="1" applyAlignment="1">
      <alignment horizontal="center"/>
    </xf>
    <xf numFmtId="49" fontId="5" fillId="0" borderId="34" xfId="0" applyNumberFormat="1" applyFont="1" applyFill="1" applyBorder="1" applyAlignment="1">
      <alignment horizontal="center"/>
    </xf>
    <xf numFmtId="4" fontId="5" fillId="0" borderId="35" xfId="0" applyNumberFormat="1" applyFont="1" applyFill="1" applyBorder="1" applyAlignment="1">
      <alignment horizontal="center"/>
    </xf>
    <xf numFmtId="4" fontId="4" fillId="0" borderId="36" xfId="0" applyNumberFormat="1" applyFont="1" applyFill="1" applyBorder="1" applyAlignment="1">
      <alignment horizontal="center" vertical="center"/>
    </xf>
    <xf numFmtId="9" fontId="4" fillId="0" borderId="29" xfId="0" applyNumberFormat="1" applyFont="1" applyFill="1" applyBorder="1" applyAlignment="1">
      <alignment horizontal="center" vertical="center"/>
    </xf>
    <xf numFmtId="9" fontId="4" fillId="0" borderId="30" xfId="0" applyNumberFormat="1" applyFont="1" applyFill="1" applyBorder="1" applyAlignment="1">
      <alignment horizontal="center" vertical="center"/>
    </xf>
    <xf numFmtId="9" fontId="4" fillId="0" borderId="37" xfId="0" applyNumberFormat="1" applyFont="1" applyFill="1" applyBorder="1" applyAlignment="1">
      <alignment horizontal="center" vertical="center"/>
    </xf>
    <xf numFmtId="9" fontId="4" fillId="0" borderId="38" xfId="0" applyNumberFormat="1" applyFont="1" applyFill="1" applyBorder="1" applyAlignment="1">
      <alignment horizontal="center" vertical="center"/>
    </xf>
    <xf numFmtId="9" fontId="4" fillId="0" borderId="3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right"/>
    </xf>
    <xf numFmtId="0" fontId="5" fillId="0" borderId="19" xfId="0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 wrapText="1"/>
    </xf>
    <xf numFmtId="4" fontId="5" fillId="2" borderId="15" xfId="0" applyNumberFormat="1" applyFont="1" applyFill="1" applyBorder="1" applyAlignment="1">
      <alignment vertical="center"/>
    </xf>
    <xf numFmtId="4" fontId="5" fillId="2" borderId="4" xfId="0" applyNumberFormat="1" applyFont="1" applyFill="1" applyBorder="1" applyAlignment="1">
      <alignment vertical="center"/>
    </xf>
    <xf numFmtId="4" fontId="13" fillId="0" borderId="16" xfId="0" applyNumberFormat="1" applyFont="1" applyBorder="1" applyAlignment="1">
      <alignment horizontal="center" vertical="center" wrapText="1"/>
    </xf>
    <xf numFmtId="4" fontId="13" fillId="0" borderId="2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top"/>
    </xf>
    <xf numFmtId="4" fontId="13" fillId="0" borderId="16" xfId="0" applyNumberFormat="1" applyFont="1" applyBorder="1" applyAlignment="1">
      <alignment horizontal="center" vertical="center"/>
    </xf>
    <xf numFmtId="4" fontId="13" fillId="0" borderId="23" xfId="0" applyNumberFormat="1" applyFont="1" applyBorder="1" applyAlignment="1">
      <alignment horizontal="center" vertical="center"/>
    </xf>
    <xf numFmtId="4" fontId="13" fillId="0" borderId="13" xfId="0" applyNumberFormat="1" applyFont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3" fillId="0" borderId="5" xfId="0" applyFont="1" applyFill="1" applyBorder="1" applyAlignment="1">
      <alignment horizontal="center"/>
    </xf>
    <xf numFmtId="0" fontId="0" fillId="0" borderId="7" xfId="0" applyFill="1" applyBorder="1"/>
    <xf numFmtId="0" fontId="5" fillId="0" borderId="20" xfId="0" applyFont="1" applyFill="1" applyBorder="1" applyAlignment="1">
      <alignment horizontal="center" vertical="center"/>
    </xf>
    <xf numFmtId="0" fontId="1" fillId="0" borderId="16" xfId="0" applyFont="1" applyFill="1" applyBorder="1"/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Alignment="1">
      <alignment horizontal="center"/>
    </xf>
    <xf numFmtId="49" fontId="11" fillId="0" borderId="19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49" fontId="11" fillId="0" borderId="2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3" fillId="0" borderId="3" xfId="0" applyFon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/>
  </cellXfs>
  <cellStyles count="3">
    <cellStyle name="Moeda" xfId="2" builtinId="4"/>
    <cellStyle name="Normal" xfId="0" builtinId="0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634301</xdr:colOff>
      <xdr:row>0</xdr:row>
      <xdr:rowOff>80842</xdr:rowOff>
    </xdr:from>
    <xdr:to>
      <xdr:col>6</xdr:col>
      <xdr:colOff>254484</xdr:colOff>
      <xdr:row>2</xdr:row>
      <xdr:rowOff>85045</xdr:rowOff>
    </xdr:to>
    <xdr:pic>
      <xdr:nvPicPr>
        <xdr:cNvPr id="2" name="Imagem 1" descr="brazã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84087" y="80842"/>
          <a:ext cx="599897" cy="5212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1573194</xdr:colOff>
      <xdr:row>0</xdr:row>
      <xdr:rowOff>67235</xdr:rowOff>
    </xdr:from>
    <xdr:to>
      <xdr:col>13</xdr:col>
      <xdr:colOff>11527</xdr:colOff>
      <xdr:row>0</xdr:row>
      <xdr:rowOff>107152</xdr:rowOff>
    </xdr:to>
    <xdr:pic>
      <xdr:nvPicPr>
        <xdr:cNvPr id="3" name="Imagem 2" descr="brazã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79469" y="67235"/>
          <a:ext cx="7236" cy="39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71"/>
  <sheetViews>
    <sheetView tabSelected="1" view="pageBreakPreview" topLeftCell="A13" zoomScale="70" zoomScaleNormal="100" zoomScaleSheetLayoutView="70" workbookViewId="0">
      <selection activeCell="J50" sqref="J50"/>
    </sheetView>
  </sheetViews>
  <sheetFormatPr defaultRowHeight="12.75"/>
  <cols>
    <col min="1" max="1" width="6.5703125" style="1" customWidth="1"/>
    <col min="2" max="2" width="46.140625" style="1" customWidth="1"/>
    <col min="3" max="20" width="14.7109375" style="7" customWidth="1"/>
    <col min="21" max="21" width="19.42578125" style="1" customWidth="1"/>
    <col min="22" max="22" width="16" style="12" bestFit="1" customWidth="1"/>
    <col min="23" max="23" width="11.7109375" style="12" bestFit="1" customWidth="1"/>
    <col min="24" max="24" width="13.7109375" style="12" bestFit="1" customWidth="1"/>
    <col min="25" max="47" width="9.140625" style="12"/>
  </cols>
  <sheetData>
    <row r="1" spans="1:47" ht="24" customHeight="1">
      <c r="A1" s="94" t="s">
        <v>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127"/>
    </row>
    <row r="2" spans="1:47" s="29" customFormat="1" ht="17.25" customHeight="1">
      <c r="A2" s="93" t="s">
        <v>6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1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</row>
    <row r="3" spans="1:47" s="29" customFormat="1" ht="11.25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</row>
    <row r="4" spans="1:47" ht="2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</row>
    <row r="5" spans="1:47" ht="6.7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47" s="3" customFormat="1" ht="21" customHeight="1">
      <c r="A6" s="111" t="s">
        <v>55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26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s="3" customFormat="1" ht="9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4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</row>
    <row r="8" spans="1:47" s="3" customFormat="1" ht="18.75" customHeight="1">
      <c r="A8" s="13" t="s">
        <v>54</v>
      </c>
      <c r="B8" s="5"/>
      <c r="C8" s="6"/>
      <c r="D8" s="6"/>
      <c r="E8" s="6"/>
      <c r="F8" s="6"/>
      <c r="G8" s="6"/>
      <c r="H8" s="6"/>
      <c r="I8" s="6" t="s">
        <v>2</v>
      </c>
      <c r="K8" s="6"/>
      <c r="L8" s="38"/>
      <c r="M8" s="6"/>
      <c r="N8" s="38"/>
      <c r="O8" s="6"/>
      <c r="P8" s="6"/>
      <c r="Q8" s="6"/>
      <c r="R8" s="6"/>
      <c r="S8" s="6"/>
      <c r="T8" s="77" t="s">
        <v>34</v>
      </c>
      <c r="U8" s="5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</row>
    <row r="9" spans="1:47" s="3" customFormat="1" ht="21.75" customHeight="1">
      <c r="A9" s="13" t="s">
        <v>53</v>
      </c>
      <c r="B9" s="5"/>
      <c r="C9" s="6"/>
      <c r="D9" s="6"/>
      <c r="E9" s="6"/>
      <c r="F9" s="6"/>
      <c r="G9" s="6"/>
      <c r="H9" s="6"/>
      <c r="I9" s="6"/>
      <c r="J9" s="6"/>
      <c r="K9" s="38"/>
      <c r="L9" s="119"/>
      <c r="M9" s="119"/>
      <c r="N9" s="38"/>
      <c r="O9" s="6"/>
      <c r="P9" s="6"/>
      <c r="Q9" s="6"/>
      <c r="R9" s="6"/>
      <c r="S9" s="6"/>
      <c r="T9" s="6"/>
      <c r="U9" s="5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</row>
    <row r="10" spans="1:47" s="2" customFormat="1" ht="15" customHeight="1">
      <c r="A10" s="112"/>
      <c r="B10" s="112"/>
      <c r="C10" s="112"/>
      <c r="D10" s="112"/>
      <c r="E10" s="112"/>
      <c r="F10" s="36"/>
      <c r="G10" s="36"/>
      <c r="H10" s="36"/>
      <c r="I10" s="36"/>
      <c r="J10" s="36"/>
      <c r="K10" s="18"/>
      <c r="L10" s="36"/>
      <c r="M10" s="36"/>
      <c r="O10" s="36"/>
      <c r="P10" s="36"/>
      <c r="Q10" s="36"/>
      <c r="R10" s="36"/>
      <c r="S10" s="36"/>
      <c r="T10" s="18"/>
      <c r="U10" s="17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7" s="2" customFormat="1" ht="2.25" customHeight="1" thickBot="1">
      <c r="A11" s="112"/>
      <c r="B11" s="112"/>
      <c r="C11" s="112"/>
      <c r="D11" s="112"/>
      <c r="E11" s="112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17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</row>
    <row r="12" spans="1:47" s="92" customFormat="1" ht="23.25" customHeight="1" thickBot="1">
      <c r="A12" s="113" t="s">
        <v>2</v>
      </c>
      <c r="B12" s="115" t="s">
        <v>0</v>
      </c>
      <c r="C12" s="120" t="s">
        <v>13</v>
      </c>
      <c r="D12" s="121"/>
      <c r="E12" s="121"/>
      <c r="F12" s="121"/>
      <c r="G12" s="121"/>
      <c r="H12" s="121"/>
      <c r="I12" s="121"/>
      <c r="J12" s="121"/>
      <c r="K12" s="122" t="s">
        <v>13</v>
      </c>
      <c r="L12" s="121"/>
      <c r="M12" s="121"/>
      <c r="N12" s="121"/>
      <c r="O12" s="121"/>
      <c r="P12" s="121"/>
      <c r="Q12" s="121"/>
      <c r="R12" s="121"/>
      <c r="S12" s="121"/>
      <c r="T12" s="123"/>
      <c r="U12" s="117" t="s">
        <v>4</v>
      </c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</row>
    <row r="13" spans="1:47" s="2" customFormat="1" ht="15.95" customHeight="1" thickBot="1">
      <c r="A13" s="114"/>
      <c r="B13" s="116"/>
      <c r="C13" s="81" t="s">
        <v>14</v>
      </c>
      <c r="D13" s="82" t="s">
        <v>15</v>
      </c>
      <c r="E13" s="83" t="s">
        <v>16</v>
      </c>
      <c r="F13" s="81" t="s">
        <v>17</v>
      </c>
      <c r="G13" s="82" t="s">
        <v>18</v>
      </c>
      <c r="H13" s="83" t="s">
        <v>19</v>
      </c>
      <c r="I13" s="81" t="s">
        <v>20</v>
      </c>
      <c r="J13" s="82" t="s">
        <v>21</v>
      </c>
      <c r="K13" s="83" t="s">
        <v>22</v>
      </c>
      <c r="L13" s="81" t="s">
        <v>23</v>
      </c>
      <c r="M13" s="82" t="s">
        <v>24</v>
      </c>
      <c r="N13" s="83" t="s">
        <v>25</v>
      </c>
      <c r="O13" s="81" t="s">
        <v>26</v>
      </c>
      <c r="P13" s="82" t="s">
        <v>27</v>
      </c>
      <c r="Q13" s="83" t="s">
        <v>28</v>
      </c>
      <c r="R13" s="81" t="s">
        <v>29</v>
      </c>
      <c r="S13" s="82" t="s">
        <v>30</v>
      </c>
      <c r="T13" s="83" t="s">
        <v>31</v>
      </c>
      <c r="U13" s="118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</row>
    <row r="14" spans="1:47" s="8" customFormat="1" ht="18.75" customHeight="1">
      <c r="A14" s="97">
        <v>1</v>
      </c>
      <c r="B14" s="110" t="s">
        <v>35</v>
      </c>
      <c r="C14" s="47">
        <f>$U$14*C15</f>
        <v>186116.48000000001</v>
      </c>
      <c r="D14" s="79">
        <f t="shared" ref="D14:T14" si="0">$U$14*D15</f>
        <v>9305.8240000000005</v>
      </c>
      <c r="E14" s="79">
        <f t="shared" si="0"/>
        <v>9305.8240000000005</v>
      </c>
      <c r="F14" s="79">
        <f t="shared" si="0"/>
        <v>9305.8240000000005</v>
      </c>
      <c r="G14" s="79">
        <f t="shared" si="0"/>
        <v>9305.8240000000005</v>
      </c>
      <c r="H14" s="79">
        <f t="shared" si="0"/>
        <v>9305.8240000000005</v>
      </c>
      <c r="I14" s="79">
        <f t="shared" si="0"/>
        <v>9305.8240000000005</v>
      </c>
      <c r="J14" s="79">
        <f t="shared" si="0"/>
        <v>9305.8240000000005</v>
      </c>
      <c r="K14" s="79">
        <f t="shared" si="0"/>
        <v>9305.8240000000005</v>
      </c>
      <c r="L14" s="79">
        <f t="shared" si="0"/>
        <v>9305.8240000000005</v>
      </c>
      <c r="M14" s="79">
        <f t="shared" si="0"/>
        <v>9305.8240000000005</v>
      </c>
      <c r="N14" s="79">
        <f t="shared" si="0"/>
        <v>9305.8240000000005</v>
      </c>
      <c r="O14" s="79">
        <f t="shared" si="0"/>
        <v>9305.8240000000005</v>
      </c>
      <c r="P14" s="79">
        <f t="shared" si="0"/>
        <v>9305.8240000000005</v>
      </c>
      <c r="Q14" s="79">
        <f t="shared" si="0"/>
        <v>9305.8240000000005</v>
      </c>
      <c r="R14" s="79">
        <f t="shared" si="0"/>
        <v>9305.8240000000005</v>
      </c>
      <c r="S14" s="79">
        <f t="shared" si="0"/>
        <v>9305.8240000000005</v>
      </c>
      <c r="T14" s="85">
        <f t="shared" si="0"/>
        <v>37223.296000000002</v>
      </c>
      <c r="U14" s="99">
        <v>372232.96000000002</v>
      </c>
      <c r="V14" s="23"/>
      <c r="W14" s="1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7" s="9" customFormat="1" ht="12" customHeight="1" thickBot="1">
      <c r="A15" s="97"/>
      <c r="B15" s="110"/>
      <c r="C15" s="59">
        <v>0.5</v>
      </c>
      <c r="D15" s="66">
        <v>2.5000000000000001E-2</v>
      </c>
      <c r="E15" s="67">
        <v>2.5000000000000001E-2</v>
      </c>
      <c r="F15" s="66">
        <v>2.5000000000000001E-2</v>
      </c>
      <c r="G15" s="66">
        <v>2.5000000000000001E-2</v>
      </c>
      <c r="H15" s="66">
        <v>2.5000000000000001E-2</v>
      </c>
      <c r="I15" s="66">
        <v>2.5000000000000001E-2</v>
      </c>
      <c r="J15" s="66">
        <v>2.5000000000000001E-2</v>
      </c>
      <c r="K15" s="66">
        <v>2.5000000000000001E-2</v>
      </c>
      <c r="L15" s="66">
        <v>2.5000000000000001E-2</v>
      </c>
      <c r="M15" s="66">
        <v>2.5000000000000001E-2</v>
      </c>
      <c r="N15" s="66">
        <v>2.5000000000000001E-2</v>
      </c>
      <c r="O15" s="66">
        <v>2.5000000000000001E-2</v>
      </c>
      <c r="P15" s="66">
        <v>2.5000000000000001E-2</v>
      </c>
      <c r="Q15" s="66">
        <v>2.5000000000000001E-2</v>
      </c>
      <c r="R15" s="66">
        <v>2.5000000000000001E-2</v>
      </c>
      <c r="S15" s="66">
        <v>2.5000000000000001E-2</v>
      </c>
      <c r="T15" s="65">
        <v>0.1</v>
      </c>
      <c r="U15" s="100"/>
      <c r="V15" s="24">
        <f>SUM(C15:T15)</f>
        <v>1.0000000000000004</v>
      </c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</row>
    <row r="16" spans="1:47" s="10" customFormat="1" ht="18.75" customHeight="1">
      <c r="A16" s="97">
        <v>2</v>
      </c>
      <c r="B16" s="98" t="s">
        <v>7</v>
      </c>
      <c r="C16" s="48">
        <f>$U$16*C17</f>
        <v>0</v>
      </c>
      <c r="D16" s="52">
        <f t="shared" ref="D16:T16" si="1">$U$16*D17</f>
        <v>528875.91899999999</v>
      </c>
      <c r="E16" s="52">
        <f t="shared" si="1"/>
        <v>528875.91899999999</v>
      </c>
      <c r="F16" s="52">
        <f t="shared" si="1"/>
        <v>528875.91899999999</v>
      </c>
      <c r="G16" s="52">
        <f t="shared" si="1"/>
        <v>176291.973</v>
      </c>
      <c r="H16" s="52">
        <f t="shared" si="1"/>
        <v>0</v>
      </c>
      <c r="I16" s="52">
        <f t="shared" si="1"/>
        <v>0</v>
      </c>
      <c r="J16" s="52">
        <f t="shared" si="1"/>
        <v>0</v>
      </c>
      <c r="K16" s="52">
        <f t="shared" si="1"/>
        <v>0</v>
      </c>
      <c r="L16" s="52">
        <f t="shared" si="1"/>
        <v>0</v>
      </c>
      <c r="M16" s="52">
        <f t="shared" si="1"/>
        <v>0</v>
      </c>
      <c r="N16" s="52">
        <f t="shared" si="1"/>
        <v>0</v>
      </c>
      <c r="O16" s="52">
        <f t="shared" si="1"/>
        <v>0</v>
      </c>
      <c r="P16" s="52">
        <f t="shared" si="1"/>
        <v>0</v>
      </c>
      <c r="Q16" s="52">
        <f t="shared" si="1"/>
        <v>0</v>
      </c>
      <c r="R16" s="52">
        <f t="shared" si="1"/>
        <v>0</v>
      </c>
      <c r="S16" s="52">
        <f t="shared" si="1"/>
        <v>0</v>
      </c>
      <c r="T16" s="54">
        <f t="shared" si="1"/>
        <v>0</v>
      </c>
      <c r="U16" s="99">
        <v>1762919.73</v>
      </c>
      <c r="V16" s="23"/>
      <c r="W16" s="19"/>
    </row>
    <row r="17" spans="1:47" s="10" customFormat="1" ht="12" customHeight="1" thickBot="1">
      <c r="A17" s="97"/>
      <c r="B17" s="98"/>
      <c r="C17" s="62"/>
      <c r="D17" s="60">
        <v>0.3</v>
      </c>
      <c r="E17" s="67">
        <v>0.3</v>
      </c>
      <c r="F17" s="66">
        <v>0.3</v>
      </c>
      <c r="G17" s="66">
        <v>0.1</v>
      </c>
      <c r="H17" s="66"/>
      <c r="I17" s="60"/>
      <c r="J17" s="60"/>
      <c r="K17" s="60"/>
      <c r="L17" s="60"/>
      <c r="M17" s="60"/>
      <c r="N17" s="64"/>
      <c r="O17" s="60"/>
      <c r="P17" s="60"/>
      <c r="Q17" s="60"/>
      <c r="R17" s="60"/>
      <c r="S17" s="60"/>
      <c r="T17" s="61"/>
      <c r="U17" s="100"/>
      <c r="V17" s="24">
        <f>SUM(C17:T17)</f>
        <v>0.99999999999999989</v>
      </c>
    </row>
    <row r="18" spans="1:47" s="10" customFormat="1" ht="18.75" customHeight="1">
      <c r="A18" s="97">
        <v>3</v>
      </c>
      <c r="B18" s="98" t="s">
        <v>8</v>
      </c>
      <c r="C18" s="48">
        <f>$U$18*C19</f>
        <v>0</v>
      </c>
      <c r="D18" s="52">
        <f t="shared" ref="D18:T18" si="2">$U$18*D19</f>
        <v>0</v>
      </c>
      <c r="E18" s="52">
        <f t="shared" si="2"/>
        <v>0</v>
      </c>
      <c r="F18" s="52">
        <f t="shared" si="2"/>
        <v>167444.48000000001</v>
      </c>
      <c r="G18" s="52">
        <f t="shared" si="2"/>
        <v>167444.48000000001</v>
      </c>
      <c r="H18" s="52">
        <f t="shared" si="2"/>
        <v>167444.48000000001</v>
      </c>
      <c r="I18" s="52">
        <f t="shared" si="2"/>
        <v>167444.48000000001</v>
      </c>
      <c r="J18" s="52">
        <f t="shared" si="2"/>
        <v>167444.48000000001</v>
      </c>
      <c r="K18" s="52">
        <f t="shared" si="2"/>
        <v>0</v>
      </c>
      <c r="L18" s="52">
        <f t="shared" si="2"/>
        <v>0</v>
      </c>
      <c r="M18" s="52">
        <f t="shared" si="2"/>
        <v>0</v>
      </c>
      <c r="N18" s="52">
        <f t="shared" si="2"/>
        <v>0</v>
      </c>
      <c r="O18" s="52">
        <f t="shared" si="2"/>
        <v>0</v>
      </c>
      <c r="P18" s="52">
        <f t="shared" si="2"/>
        <v>0</v>
      </c>
      <c r="Q18" s="52">
        <f t="shared" si="2"/>
        <v>0</v>
      </c>
      <c r="R18" s="52">
        <f t="shared" si="2"/>
        <v>0</v>
      </c>
      <c r="S18" s="52">
        <f t="shared" si="2"/>
        <v>0</v>
      </c>
      <c r="T18" s="54">
        <f t="shared" si="2"/>
        <v>0</v>
      </c>
      <c r="U18" s="99">
        <v>837222.40000000002</v>
      </c>
      <c r="V18" s="23"/>
      <c r="W18" s="19"/>
    </row>
    <row r="19" spans="1:47" s="10" customFormat="1" ht="12.75" customHeight="1" thickBot="1">
      <c r="A19" s="97"/>
      <c r="B19" s="98"/>
      <c r="C19" s="62"/>
      <c r="D19" s="60"/>
      <c r="E19" s="64"/>
      <c r="F19" s="60">
        <v>0.2</v>
      </c>
      <c r="G19" s="60">
        <v>0.2</v>
      </c>
      <c r="H19" s="63">
        <v>0.2</v>
      </c>
      <c r="I19" s="60">
        <v>0.2</v>
      </c>
      <c r="J19" s="60">
        <v>0.2</v>
      </c>
      <c r="K19" s="60"/>
      <c r="L19" s="60"/>
      <c r="M19" s="60"/>
      <c r="N19" s="67"/>
      <c r="O19" s="66"/>
      <c r="P19" s="60"/>
      <c r="Q19" s="60"/>
      <c r="R19" s="60"/>
      <c r="S19" s="60"/>
      <c r="T19" s="61"/>
      <c r="U19" s="100"/>
      <c r="V19" s="24">
        <f>SUM(C19:T19)</f>
        <v>1</v>
      </c>
    </row>
    <row r="20" spans="1:47" s="10" customFormat="1" ht="18.75" customHeight="1">
      <c r="A20" s="97">
        <v>4</v>
      </c>
      <c r="B20" s="98" t="s">
        <v>36</v>
      </c>
      <c r="C20" s="48">
        <f>$U$20*C21</f>
        <v>0</v>
      </c>
      <c r="D20" s="49">
        <f t="shared" ref="D20:T20" si="3">$U$20*D21</f>
        <v>0</v>
      </c>
      <c r="E20" s="53">
        <f t="shared" si="3"/>
        <v>0</v>
      </c>
      <c r="F20" s="52">
        <f t="shared" si="3"/>
        <v>0</v>
      </c>
      <c r="G20" s="49">
        <f t="shared" si="3"/>
        <v>0</v>
      </c>
      <c r="H20" s="49">
        <f t="shared" si="3"/>
        <v>153711.06</v>
      </c>
      <c r="I20" s="49">
        <f t="shared" si="3"/>
        <v>153711.06</v>
      </c>
      <c r="J20" s="52">
        <f t="shared" si="3"/>
        <v>153711.06</v>
      </c>
      <c r="K20" s="52">
        <f t="shared" si="3"/>
        <v>0</v>
      </c>
      <c r="L20" s="52">
        <f t="shared" si="3"/>
        <v>0</v>
      </c>
      <c r="M20" s="52">
        <f t="shared" si="3"/>
        <v>0</v>
      </c>
      <c r="N20" s="52">
        <f t="shared" si="3"/>
        <v>51237.020000000004</v>
      </c>
      <c r="O20" s="52">
        <f t="shared" si="3"/>
        <v>0</v>
      </c>
      <c r="P20" s="52">
        <f t="shared" si="3"/>
        <v>0</v>
      </c>
      <c r="Q20" s="52">
        <f t="shared" si="3"/>
        <v>0</v>
      </c>
      <c r="R20" s="52">
        <f t="shared" si="3"/>
        <v>0</v>
      </c>
      <c r="S20" s="49">
        <f t="shared" si="3"/>
        <v>0</v>
      </c>
      <c r="T20" s="50">
        <f t="shared" si="3"/>
        <v>0</v>
      </c>
      <c r="U20" s="99">
        <v>512370.2</v>
      </c>
      <c r="V20" s="23"/>
      <c r="W20" s="19"/>
    </row>
    <row r="21" spans="1:47" s="10" customFormat="1" ht="12" customHeight="1" thickBot="1">
      <c r="A21" s="97"/>
      <c r="B21" s="98"/>
      <c r="C21" s="62"/>
      <c r="D21" s="60"/>
      <c r="E21" s="64"/>
      <c r="F21" s="60"/>
      <c r="G21" s="60"/>
      <c r="H21" s="68">
        <v>0.3</v>
      </c>
      <c r="I21" s="60">
        <v>0.3</v>
      </c>
      <c r="J21" s="66">
        <v>0.3</v>
      </c>
      <c r="K21" s="66"/>
      <c r="L21" s="60"/>
      <c r="M21" s="60"/>
      <c r="N21" s="64">
        <v>0.1</v>
      </c>
      <c r="O21" s="60"/>
      <c r="P21" s="60"/>
      <c r="Q21" s="66"/>
      <c r="R21" s="60"/>
      <c r="S21" s="60"/>
      <c r="T21" s="61"/>
      <c r="U21" s="100"/>
      <c r="V21" s="24">
        <f>SUM(C21:T21)</f>
        <v>0.99999999999999989</v>
      </c>
    </row>
    <row r="22" spans="1:47" s="10" customFormat="1" ht="18.75" customHeight="1">
      <c r="A22" s="97">
        <v>5</v>
      </c>
      <c r="B22" s="98" t="s">
        <v>9</v>
      </c>
      <c r="C22" s="48">
        <f>$U$22*C23</f>
        <v>0</v>
      </c>
      <c r="D22" s="49">
        <f t="shared" ref="D22:T22" si="4">$U$22*D23</f>
        <v>0</v>
      </c>
      <c r="E22" s="53">
        <f t="shared" si="4"/>
        <v>0</v>
      </c>
      <c r="F22" s="52">
        <f t="shared" si="4"/>
        <v>0</v>
      </c>
      <c r="G22" s="49">
        <f t="shared" si="4"/>
        <v>0</v>
      </c>
      <c r="H22" s="49">
        <f t="shared" si="4"/>
        <v>0</v>
      </c>
      <c r="I22" s="49">
        <f t="shared" si="4"/>
        <v>121249.16800000001</v>
      </c>
      <c r="J22" s="52">
        <f t="shared" si="4"/>
        <v>121249.16800000001</v>
      </c>
      <c r="K22" s="52">
        <f t="shared" si="4"/>
        <v>30312.292000000001</v>
      </c>
      <c r="L22" s="49">
        <f t="shared" si="4"/>
        <v>30312.292000000001</v>
      </c>
      <c r="M22" s="49">
        <f t="shared" si="4"/>
        <v>0</v>
      </c>
      <c r="N22" s="51">
        <f t="shared" si="4"/>
        <v>0</v>
      </c>
      <c r="O22" s="52">
        <f t="shared" si="4"/>
        <v>0</v>
      </c>
      <c r="P22" s="49">
        <f t="shared" si="4"/>
        <v>0</v>
      </c>
      <c r="Q22" s="49">
        <f t="shared" si="4"/>
        <v>0</v>
      </c>
      <c r="R22" s="49">
        <f t="shared" si="4"/>
        <v>0</v>
      </c>
      <c r="S22" s="49">
        <f t="shared" si="4"/>
        <v>0</v>
      </c>
      <c r="T22" s="50">
        <f t="shared" si="4"/>
        <v>0</v>
      </c>
      <c r="U22" s="99">
        <v>303122.92</v>
      </c>
      <c r="V22" s="23"/>
      <c r="W22" s="19"/>
      <c r="X22" s="22"/>
    </row>
    <row r="23" spans="1:47" s="10" customFormat="1" ht="12" customHeight="1" thickBot="1">
      <c r="A23" s="97"/>
      <c r="B23" s="98"/>
      <c r="C23" s="62"/>
      <c r="D23" s="60"/>
      <c r="E23" s="64"/>
      <c r="F23" s="60"/>
      <c r="G23" s="60"/>
      <c r="H23" s="63"/>
      <c r="I23" s="60">
        <v>0.4</v>
      </c>
      <c r="J23" s="60">
        <v>0.4</v>
      </c>
      <c r="K23" s="60">
        <v>0.1</v>
      </c>
      <c r="L23" s="60">
        <v>0.1</v>
      </c>
      <c r="M23" s="60"/>
      <c r="N23" s="64"/>
      <c r="O23" s="60"/>
      <c r="P23" s="60"/>
      <c r="Q23" s="60"/>
      <c r="R23" s="60"/>
      <c r="S23" s="60"/>
      <c r="T23" s="61"/>
      <c r="U23" s="100"/>
      <c r="V23" s="24">
        <f>SUM(C23:T23)</f>
        <v>1</v>
      </c>
    </row>
    <row r="24" spans="1:47" s="8" customFormat="1" ht="18.75" customHeight="1">
      <c r="A24" s="97">
        <v>6</v>
      </c>
      <c r="B24" s="110" t="s">
        <v>37</v>
      </c>
      <c r="C24" s="48">
        <f>$U$24*C25</f>
        <v>0</v>
      </c>
      <c r="D24" s="49">
        <f t="shared" ref="D24:T24" si="5">$U$24*D25</f>
        <v>0</v>
      </c>
      <c r="E24" s="53">
        <f t="shared" si="5"/>
        <v>0</v>
      </c>
      <c r="F24" s="52">
        <f t="shared" si="5"/>
        <v>0</v>
      </c>
      <c r="G24" s="49">
        <f t="shared" si="5"/>
        <v>49244.385000000002</v>
      </c>
      <c r="H24" s="49">
        <f t="shared" si="5"/>
        <v>0</v>
      </c>
      <c r="I24" s="49">
        <f t="shared" si="5"/>
        <v>24622.192500000001</v>
      </c>
      <c r="J24" s="52">
        <f t="shared" si="5"/>
        <v>0</v>
      </c>
      <c r="K24" s="52">
        <f t="shared" si="5"/>
        <v>24622.192500000001</v>
      </c>
      <c r="L24" s="49">
        <f t="shared" si="5"/>
        <v>0</v>
      </c>
      <c r="M24" s="49">
        <f t="shared" si="5"/>
        <v>0</v>
      </c>
      <c r="N24" s="51">
        <f t="shared" si="5"/>
        <v>0</v>
      </c>
      <c r="O24" s="52">
        <f t="shared" si="5"/>
        <v>0</v>
      </c>
      <c r="P24" s="49">
        <f t="shared" si="5"/>
        <v>0</v>
      </c>
      <c r="Q24" s="49">
        <f t="shared" si="5"/>
        <v>0</v>
      </c>
      <c r="R24" s="49">
        <f t="shared" si="5"/>
        <v>0</v>
      </c>
      <c r="S24" s="49">
        <f t="shared" si="5"/>
        <v>0</v>
      </c>
      <c r="T24" s="50">
        <f t="shared" si="5"/>
        <v>0</v>
      </c>
      <c r="U24" s="99">
        <v>98488.77</v>
      </c>
      <c r="V24" s="23"/>
      <c r="W24" s="19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</row>
    <row r="25" spans="1:47" s="9" customFormat="1" ht="12" customHeight="1" thickBot="1">
      <c r="A25" s="97"/>
      <c r="B25" s="110"/>
      <c r="C25" s="62"/>
      <c r="D25" s="60"/>
      <c r="E25" s="64"/>
      <c r="F25" s="60"/>
      <c r="G25" s="60">
        <v>0.5</v>
      </c>
      <c r="H25" s="63"/>
      <c r="I25" s="60">
        <v>0.25</v>
      </c>
      <c r="J25" s="60"/>
      <c r="K25" s="60">
        <v>0.25</v>
      </c>
      <c r="L25" s="60"/>
      <c r="M25" s="60"/>
      <c r="N25" s="64"/>
      <c r="O25" s="60"/>
      <c r="P25" s="60"/>
      <c r="Q25" s="60"/>
      <c r="R25" s="60"/>
      <c r="S25" s="60"/>
      <c r="T25" s="61"/>
      <c r="U25" s="100"/>
      <c r="V25" s="24">
        <f>SUM(C25:T25)</f>
        <v>1</v>
      </c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</row>
    <row r="26" spans="1:47" s="10" customFormat="1" ht="18.75" customHeight="1">
      <c r="A26" s="97">
        <v>7</v>
      </c>
      <c r="B26" s="98" t="s">
        <v>3</v>
      </c>
      <c r="C26" s="48">
        <f>$U$26*C27</f>
        <v>0</v>
      </c>
      <c r="D26" s="49">
        <f t="shared" ref="D26:T26" si="6">$U$26*D27</f>
        <v>0</v>
      </c>
      <c r="E26" s="53">
        <f t="shared" si="6"/>
        <v>0</v>
      </c>
      <c r="F26" s="52">
        <f t="shared" si="6"/>
        <v>0</v>
      </c>
      <c r="G26" s="49">
        <f t="shared" si="6"/>
        <v>0</v>
      </c>
      <c r="H26" s="49">
        <f t="shared" si="6"/>
        <v>0</v>
      </c>
      <c r="I26" s="49">
        <f t="shared" si="6"/>
        <v>0</v>
      </c>
      <c r="J26" s="52">
        <f t="shared" si="6"/>
        <v>213179.44</v>
      </c>
      <c r="K26" s="49">
        <f t="shared" si="6"/>
        <v>106589.72</v>
      </c>
      <c r="L26" s="49">
        <f t="shared" si="6"/>
        <v>106589.72</v>
      </c>
      <c r="M26" s="49">
        <f t="shared" si="6"/>
        <v>0</v>
      </c>
      <c r="N26" s="49">
        <f t="shared" si="6"/>
        <v>0</v>
      </c>
      <c r="O26" s="49">
        <f t="shared" si="6"/>
        <v>0</v>
      </c>
      <c r="P26" s="49">
        <f t="shared" si="6"/>
        <v>0</v>
      </c>
      <c r="Q26" s="49">
        <f t="shared" si="6"/>
        <v>0</v>
      </c>
      <c r="R26" s="49">
        <f t="shared" si="6"/>
        <v>0</v>
      </c>
      <c r="S26" s="49">
        <f t="shared" si="6"/>
        <v>0</v>
      </c>
      <c r="T26" s="50">
        <f t="shared" si="6"/>
        <v>0</v>
      </c>
      <c r="U26" s="99">
        <v>426358.88</v>
      </c>
      <c r="V26" s="23"/>
      <c r="W26" s="19"/>
    </row>
    <row r="27" spans="1:47" s="10" customFormat="1" ht="12" customHeight="1" thickBot="1">
      <c r="A27" s="97"/>
      <c r="B27" s="98"/>
      <c r="C27" s="62"/>
      <c r="D27" s="60"/>
      <c r="E27" s="64"/>
      <c r="F27" s="60"/>
      <c r="G27" s="60"/>
      <c r="H27" s="63"/>
      <c r="I27" s="60"/>
      <c r="J27" s="66">
        <v>0.5</v>
      </c>
      <c r="K27" s="66">
        <v>0.25</v>
      </c>
      <c r="L27" s="60">
        <v>0.25</v>
      </c>
      <c r="M27" s="60"/>
      <c r="N27" s="64"/>
      <c r="O27" s="60"/>
      <c r="P27" s="60"/>
      <c r="Q27" s="60"/>
      <c r="R27" s="60"/>
      <c r="S27" s="60"/>
      <c r="T27" s="61"/>
      <c r="U27" s="100"/>
      <c r="V27" s="24">
        <f>SUM(C27:T27)</f>
        <v>1</v>
      </c>
    </row>
    <row r="28" spans="1:47" s="10" customFormat="1" ht="18.75" customHeight="1">
      <c r="A28" s="97">
        <v>8</v>
      </c>
      <c r="B28" s="98" t="s">
        <v>38</v>
      </c>
      <c r="C28" s="48">
        <f>$U$28*C29</f>
        <v>0</v>
      </c>
      <c r="D28" s="49">
        <f t="shared" ref="D28:T28" si="7">$U$28*D29</f>
        <v>0</v>
      </c>
      <c r="E28" s="53">
        <f t="shared" si="7"/>
        <v>0</v>
      </c>
      <c r="F28" s="52">
        <f t="shared" si="7"/>
        <v>0</v>
      </c>
      <c r="G28" s="49">
        <f t="shared" si="7"/>
        <v>0</v>
      </c>
      <c r="H28" s="49">
        <f t="shared" si="7"/>
        <v>0</v>
      </c>
      <c r="I28" s="49">
        <f t="shared" si="7"/>
        <v>207151.23</v>
      </c>
      <c r="J28" s="52">
        <f t="shared" si="7"/>
        <v>103575.61500000001</v>
      </c>
      <c r="K28" s="52">
        <f t="shared" si="7"/>
        <v>103575.61500000001</v>
      </c>
      <c r="L28" s="49">
        <f t="shared" si="7"/>
        <v>0</v>
      </c>
      <c r="M28" s="49">
        <f t="shared" si="7"/>
        <v>0</v>
      </c>
      <c r="N28" s="51">
        <f t="shared" si="7"/>
        <v>0</v>
      </c>
      <c r="O28" s="52">
        <f t="shared" si="7"/>
        <v>0</v>
      </c>
      <c r="P28" s="49">
        <f t="shared" si="7"/>
        <v>0</v>
      </c>
      <c r="Q28" s="49">
        <f t="shared" si="7"/>
        <v>0</v>
      </c>
      <c r="R28" s="49">
        <f t="shared" si="7"/>
        <v>0</v>
      </c>
      <c r="S28" s="49">
        <f t="shared" si="7"/>
        <v>0</v>
      </c>
      <c r="T28" s="50">
        <f t="shared" si="7"/>
        <v>0</v>
      </c>
      <c r="U28" s="99">
        <v>414302.46</v>
      </c>
      <c r="V28" s="23"/>
      <c r="W28" s="19"/>
    </row>
    <row r="29" spans="1:47" s="10" customFormat="1" ht="12" customHeight="1" thickBot="1">
      <c r="A29" s="97"/>
      <c r="B29" s="109"/>
      <c r="C29" s="69"/>
      <c r="D29" s="70"/>
      <c r="E29" s="73"/>
      <c r="F29" s="70"/>
      <c r="G29" s="70"/>
      <c r="H29" s="72"/>
      <c r="I29" s="70">
        <v>0.5</v>
      </c>
      <c r="J29" s="70">
        <v>0.25</v>
      </c>
      <c r="K29" s="70">
        <v>0.25</v>
      </c>
      <c r="L29" s="70"/>
      <c r="M29" s="70"/>
      <c r="N29" s="73"/>
      <c r="O29" s="70"/>
      <c r="P29" s="70"/>
      <c r="Q29" s="70"/>
      <c r="R29" s="70"/>
      <c r="S29" s="70"/>
      <c r="T29" s="71"/>
      <c r="U29" s="100"/>
      <c r="V29" s="24">
        <f>SUM(C29:T29)</f>
        <v>1</v>
      </c>
    </row>
    <row r="30" spans="1:47" s="10" customFormat="1" ht="18.75" customHeight="1">
      <c r="A30" s="97">
        <v>9</v>
      </c>
      <c r="B30" s="98" t="s">
        <v>39</v>
      </c>
      <c r="C30" s="48">
        <f>$U$30*C31</f>
        <v>0</v>
      </c>
      <c r="D30" s="49">
        <f t="shared" ref="D30:T30" si="8">$U$30*D31</f>
        <v>0</v>
      </c>
      <c r="E30" s="53">
        <f t="shared" si="8"/>
        <v>0</v>
      </c>
      <c r="F30" s="52">
        <f t="shared" si="8"/>
        <v>0</v>
      </c>
      <c r="G30" s="49">
        <f t="shared" si="8"/>
        <v>0</v>
      </c>
      <c r="H30" s="49">
        <f t="shared" si="8"/>
        <v>0</v>
      </c>
      <c r="I30" s="49">
        <f t="shared" si="8"/>
        <v>55730.497499999998</v>
      </c>
      <c r="J30" s="52">
        <f t="shared" si="8"/>
        <v>111460.995</v>
      </c>
      <c r="K30" s="52">
        <f t="shared" si="8"/>
        <v>55730.497499999998</v>
      </c>
      <c r="L30" s="49">
        <f t="shared" si="8"/>
        <v>0</v>
      </c>
      <c r="M30" s="49">
        <f t="shared" si="8"/>
        <v>0</v>
      </c>
      <c r="N30" s="51">
        <f t="shared" si="8"/>
        <v>0</v>
      </c>
      <c r="O30" s="52">
        <f t="shared" si="8"/>
        <v>0</v>
      </c>
      <c r="P30" s="49">
        <f t="shared" si="8"/>
        <v>0</v>
      </c>
      <c r="Q30" s="49">
        <f t="shared" si="8"/>
        <v>0</v>
      </c>
      <c r="R30" s="49">
        <f t="shared" si="8"/>
        <v>0</v>
      </c>
      <c r="S30" s="49">
        <f t="shared" si="8"/>
        <v>0</v>
      </c>
      <c r="T30" s="50">
        <f t="shared" si="8"/>
        <v>0</v>
      </c>
      <c r="U30" s="99">
        <v>222921.99</v>
      </c>
      <c r="V30" s="23"/>
      <c r="W30" s="19"/>
    </row>
    <row r="31" spans="1:47" s="10" customFormat="1" ht="12" customHeight="1" thickBot="1">
      <c r="A31" s="97"/>
      <c r="B31" s="109"/>
      <c r="C31" s="69"/>
      <c r="D31" s="70"/>
      <c r="E31" s="73"/>
      <c r="F31" s="70"/>
      <c r="G31" s="70"/>
      <c r="H31" s="72"/>
      <c r="I31" s="70">
        <v>0.25</v>
      </c>
      <c r="J31" s="70">
        <v>0.5</v>
      </c>
      <c r="K31" s="70">
        <v>0.25</v>
      </c>
      <c r="L31" s="70"/>
      <c r="M31" s="70"/>
      <c r="N31" s="73"/>
      <c r="O31" s="70"/>
      <c r="P31" s="70"/>
      <c r="Q31" s="70"/>
      <c r="R31" s="70"/>
      <c r="S31" s="70"/>
      <c r="T31" s="71"/>
      <c r="U31" s="100"/>
      <c r="V31" s="24">
        <f>SUM(C31:T31)</f>
        <v>1</v>
      </c>
    </row>
    <row r="32" spans="1:47" s="10" customFormat="1" ht="18.75" customHeight="1">
      <c r="A32" s="97">
        <v>10</v>
      </c>
      <c r="B32" s="98" t="s">
        <v>40</v>
      </c>
      <c r="C32" s="48">
        <f>$U$32*C33</f>
        <v>0</v>
      </c>
      <c r="D32" s="49">
        <f t="shared" ref="D32:T32" si="9">$U$32*D33</f>
        <v>0</v>
      </c>
      <c r="E32" s="53">
        <f t="shared" si="9"/>
        <v>0</v>
      </c>
      <c r="F32" s="52">
        <f t="shared" si="9"/>
        <v>0</v>
      </c>
      <c r="G32" s="49">
        <f t="shared" si="9"/>
        <v>0</v>
      </c>
      <c r="H32" s="49">
        <f t="shared" si="9"/>
        <v>0</v>
      </c>
      <c r="I32" s="49">
        <f t="shared" si="9"/>
        <v>0</v>
      </c>
      <c r="J32" s="52">
        <f t="shared" si="9"/>
        <v>0</v>
      </c>
      <c r="K32" s="52">
        <f t="shared" si="9"/>
        <v>0</v>
      </c>
      <c r="L32" s="49">
        <f t="shared" si="9"/>
        <v>26863.21</v>
      </c>
      <c r="M32" s="49">
        <f t="shared" si="9"/>
        <v>26863.21</v>
      </c>
      <c r="N32" s="51">
        <f t="shared" si="9"/>
        <v>0</v>
      </c>
      <c r="O32" s="52">
        <f t="shared" si="9"/>
        <v>0</v>
      </c>
      <c r="P32" s="49">
        <f t="shared" si="9"/>
        <v>0</v>
      </c>
      <c r="Q32" s="49">
        <f t="shared" si="9"/>
        <v>0</v>
      </c>
      <c r="R32" s="49">
        <f t="shared" si="9"/>
        <v>0</v>
      </c>
      <c r="S32" s="49">
        <f t="shared" si="9"/>
        <v>0</v>
      </c>
      <c r="T32" s="50">
        <f t="shared" si="9"/>
        <v>0</v>
      </c>
      <c r="U32" s="99">
        <v>53726.42</v>
      </c>
      <c r="V32" s="23"/>
      <c r="W32" s="19"/>
    </row>
    <row r="33" spans="1:23" s="10" customFormat="1" ht="12" customHeight="1" thickBot="1">
      <c r="A33" s="97"/>
      <c r="B33" s="109"/>
      <c r="C33" s="69"/>
      <c r="D33" s="70"/>
      <c r="E33" s="73"/>
      <c r="F33" s="70"/>
      <c r="G33" s="70"/>
      <c r="H33" s="72"/>
      <c r="I33" s="70"/>
      <c r="J33" s="70"/>
      <c r="K33" s="70"/>
      <c r="L33" s="70">
        <v>0.5</v>
      </c>
      <c r="M33" s="70">
        <v>0.5</v>
      </c>
      <c r="N33" s="73"/>
      <c r="O33" s="70"/>
      <c r="P33" s="70"/>
      <c r="Q33" s="70"/>
      <c r="R33" s="70"/>
      <c r="S33" s="70"/>
      <c r="T33" s="71"/>
      <c r="U33" s="100"/>
      <c r="V33" s="24">
        <f>SUM(C33:T33)</f>
        <v>1</v>
      </c>
    </row>
    <row r="34" spans="1:23" s="10" customFormat="1" ht="18.75" customHeight="1">
      <c r="A34" s="97">
        <v>11</v>
      </c>
      <c r="B34" s="98" t="s">
        <v>41</v>
      </c>
      <c r="C34" s="48">
        <f>$U$34*C35</f>
        <v>0</v>
      </c>
      <c r="D34" s="49">
        <f t="shared" ref="D34:T34" si="10">$U$34*D35</f>
        <v>0</v>
      </c>
      <c r="E34" s="53">
        <f t="shared" si="10"/>
        <v>0</v>
      </c>
      <c r="F34" s="52">
        <f t="shared" si="10"/>
        <v>0</v>
      </c>
      <c r="G34" s="49">
        <f t="shared" si="10"/>
        <v>0</v>
      </c>
      <c r="H34" s="49">
        <f t="shared" si="10"/>
        <v>0</v>
      </c>
      <c r="I34" s="49">
        <f t="shared" si="10"/>
        <v>0</v>
      </c>
      <c r="J34" s="52">
        <f t="shared" si="10"/>
        <v>54988.595000000001</v>
      </c>
      <c r="K34" s="52">
        <f t="shared" si="10"/>
        <v>54988.595000000001</v>
      </c>
      <c r="L34" s="49">
        <f t="shared" si="10"/>
        <v>0</v>
      </c>
      <c r="M34" s="49">
        <f t="shared" si="10"/>
        <v>0</v>
      </c>
      <c r="N34" s="53">
        <f t="shared" si="10"/>
        <v>0</v>
      </c>
      <c r="O34" s="52">
        <f t="shared" si="10"/>
        <v>0</v>
      </c>
      <c r="P34" s="49">
        <f t="shared" si="10"/>
        <v>0</v>
      </c>
      <c r="Q34" s="49">
        <f t="shared" si="10"/>
        <v>0</v>
      </c>
      <c r="R34" s="49">
        <f t="shared" si="10"/>
        <v>0</v>
      </c>
      <c r="S34" s="49">
        <f t="shared" si="10"/>
        <v>0</v>
      </c>
      <c r="T34" s="50">
        <f t="shared" si="10"/>
        <v>0</v>
      </c>
      <c r="U34" s="99">
        <v>109977.19</v>
      </c>
      <c r="V34" s="23"/>
      <c r="W34" s="19"/>
    </row>
    <row r="35" spans="1:23" s="10" customFormat="1" ht="12" customHeight="1" thickBot="1">
      <c r="A35" s="97"/>
      <c r="B35" s="109"/>
      <c r="C35" s="69"/>
      <c r="D35" s="70"/>
      <c r="E35" s="73"/>
      <c r="F35" s="70"/>
      <c r="G35" s="70"/>
      <c r="H35" s="72"/>
      <c r="I35" s="70"/>
      <c r="J35" s="70">
        <v>0.5</v>
      </c>
      <c r="K35" s="70">
        <v>0.5</v>
      </c>
      <c r="L35" s="70"/>
      <c r="M35" s="70"/>
      <c r="N35" s="73"/>
      <c r="O35" s="70"/>
      <c r="P35" s="70"/>
      <c r="Q35" s="70"/>
      <c r="R35" s="70"/>
      <c r="S35" s="70"/>
      <c r="T35" s="71"/>
      <c r="U35" s="100"/>
      <c r="V35" s="24">
        <f>SUM(C35:T35)</f>
        <v>1</v>
      </c>
    </row>
    <row r="36" spans="1:23" s="10" customFormat="1" ht="18.75" customHeight="1">
      <c r="A36" s="97">
        <v>12</v>
      </c>
      <c r="B36" s="98" t="s">
        <v>42</v>
      </c>
      <c r="C36" s="48">
        <f>$U$36*C37</f>
        <v>0</v>
      </c>
      <c r="D36" s="49">
        <f t="shared" ref="D36:T36" si="11">$U$36*D37</f>
        <v>0</v>
      </c>
      <c r="E36" s="53">
        <f t="shared" si="11"/>
        <v>0</v>
      </c>
      <c r="F36" s="52">
        <f t="shared" si="11"/>
        <v>0</v>
      </c>
      <c r="G36" s="49">
        <f t="shared" si="11"/>
        <v>0</v>
      </c>
      <c r="H36" s="49">
        <f t="shared" si="11"/>
        <v>0</v>
      </c>
      <c r="I36" s="49">
        <f t="shared" si="11"/>
        <v>0</v>
      </c>
      <c r="J36" s="52">
        <f t="shared" si="11"/>
        <v>128722.255</v>
      </c>
      <c r="K36" s="52">
        <f t="shared" si="11"/>
        <v>128722.255</v>
      </c>
      <c r="L36" s="49">
        <f t="shared" si="11"/>
        <v>0</v>
      </c>
      <c r="M36" s="49">
        <f t="shared" si="11"/>
        <v>0</v>
      </c>
      <c r="N36" s="53">
        <f t="shared" si="11"/>
        <v>0</v>
      </c>
      <c r="O36" s="52">
        <f t="shared" si="11"/>
        <v>0</v>
      </c>
      <c r="P36" s="49">
        <f t="shared" si="11"/>
        <v>0</v>
      </c>
      <c r="Q36" s="49">
        <f t="shared" si="11"/>
        <v>0</v>
      </c>
      <c r="R36" s="49">
        <f t="shared" si="11"/>
        <v>0</v>
      </c>
      <c r="S36" s="49">
        <f t="shared" si="11"/>
        <v>0</v>
      </c>
      <c r="T36" s="50">
        <f t="shared" si="11"/>
        <v>0</v>
      </c>
      <c r="U36" s="99">
        <v>257444.51</v>
      </c>
      <c r="V36" s="23"/>
      <c r="W36" s="19"/>
    </row>
    <row r="37" spans="1:23" s="10" customFormat="1" ht="12" customHeight="1" thickBot="1">
      <c r="A37" s="97"/>
      <c r="B37" s="109"/>
      <c r="C37" s="69"/>
      <c r="D37" s="70"/>
      <c r="E37" s="73"/>
      <c r="F37" s="70"/>
      <c r="G37" s="70"/>
      <c r="H37" s="72"/>
      <c r="I37" s="70"/>
      <c r="J37" s="70">
        <v>0.5</v>
      </c>
      <c r="K37" s="70">
        <v>0.5</v>
      </c>
      <c r="L37" s="70"/>
      <c r="M37" s="70"/>
      <c r="N37" s="73"/>
      <c r="O37" s="70"/>
      <c r="P37" s="70"/>
      <c r="Q37" s="70"/>
      <c r="R37" s="70"/>
      <c r="S37" s="70"/>
      <c r="T37" s="71"/>
      <c r="U37" s="100"/>
      <c r="V37" s="24">
        <f>SUM(C37:T37)</f>
        <v>1</v>
      </c>
    </row>
    <row r="38" spans="1:23" s="10" customFormat="1" ht="18.75" customHeight="1">
      <c r="A38" s="97">
        <v>13</v>
      </c>
      <c r="B38" s="98" t="s">
        <v>43</v>
      </c>
      <c r="C38" s="48">
        <f>$U$38*C39</f>
        <v>0</v>
      </c>
      <c r="D38" s="49">
        <f t="shared" ref="D38:T38" si="12">$U$38*D39</f>
        <v>0</v>
      </c>
      <c r="E38" s="53">
        <f t="shared" si="12"/>
        <v>0</v>
      </c>
      <c r="F38" s="52">
        <f t="shared" si="12"/>
        <v>0</v>
      </c>
      <c r="G38" s="49">
        <f t="shared" si="12"/>
        <v>0</v>
      </c>
      <c r="H38" s="49">
        <f t="shared" si="12"/>
        <v>0</v>
      </c>
      <c r="I38" s="49">
        <f t="shared" si="12"/>
        <v>0</v>
      </c>
      <c r="J38" s="52">
        <f t="shared" si="12"/>
        <v>0</v>
      </c>
      <c r="K38" s="52">
        <f t="shared" si="12"/>
        <v>0</v>
      </c>
      <c r="L38" s="49">
        <f t="shared" si="12"/>
        <v>34311.410000000003</v>
      </c>
      <c r="M38" s="49">
        <f t="shared" si="12"/>
        <v>34311.410000000003</v>
      </c>
      <c r="N38" s="53">
        <f t="shared" si="12"/>
        <v>0</v>
      </c>
      <c r="O38" s="52">
        <f t="shared" si="12"/>
        <v>0</v>
      </c>
      <c r="P38" s="49">
        <f t="shared" si="12"/>
        <v>0</v>
      </c>
      <c r="Q38" s="49">
        <f t="shared" si="12"/>
        <v>0</v>
      </c>
      <c r="R38" s="49">
        <f t="shared" si="12"/>
        <v>0</v>
      </c>
      <c r="S38" s="49">
        <f t="shared" si="12"/>
        <v>0</v>
      </c>
      <c r="T38" s="50">
        <f t="shared" si="12"/>
        <v>0</v>
      </c>
      <c r="U38" s="99">
        <v>68622.820000000007</v>
      </c>
      <c r="V38" s="23"/>
      <c r="W38" s="19"/>
    </row>
    <row r="39" spans="1:23" s="10" customFormat="1" ht="12" customHeight="1" thickBot="1">
      <c r="A39" s="97"/>
      <c r="B39" s="109"/>
      <c r="C39" s="69"/>
      <c r="D39" s="70"/>
      <c r="E39" s="73"/>
      <c r="F39" s="70"/>
      <c r="G39" s="70"/>
      <c r="H39" s="72"/>
      <c r="I39" s="70"/>
      <c r="J39" s="70"/>
      <c r="K39" s="70"/>
      <c r="L39" s="70">
        <v>0.5</v>
      </c>
      <c r="M39" s="70">
        <v>0.5</v>
      </c>
      <c r="N39" s="73"/>
      <c r="O39" s="70"/>
      <c r="P39" s="70"/>
      <c r="Q39" s="70"/>
      <c r="R39" s="70"/>
      <c r="S39" s="70"/>
      <c r="T39" s="71"/>
      <c r="U39" s="100"/>
      <c r="V39" s="24">
        <f>SUM(C39:T39)</f>
        <v>1</v>
      </c>
    </row>
    <row r="40" spans="1:23" s="10" customFormat="1" ht="18.75" customHeight="1">
      <c r="A40" s="97">
        <v>14</v>
      </c>
      <c r="B40" s="98" t="s">
        <v>44</v>
      </c>
      <c r="C40" s="48">
        <f>$U$40*C41</f>
        <v>0</v>
      </c>
      <c r="D40" s="49">
        <f t="shared" ref="D40:T40" si="13">$U$40*D41</f>
        <v>0</v>
      </c>
      <c r="E40" s="53">
        <f t="shared" si="13"/>
        <v>0</v>
      </c>
      <c r="F40" s="52">
        <f t="shared" si="13"/>
        <v>0</v>
      </c>
      <c r="G40" s="49">
        <f t="shared" si="13"/>
        <v>0</v>
      </c>
      <c r="H40" s="49">
        <f t="shared" si="13"/>
        <v>0</v>
      </c>
      <c r="I40" s="49">
        <f t="shared" si="13"/>
        <v>0</v>
      </c>
      <c r="J40" s="52">
        <f t="shared" si="13"/>
        <v>0</v>
      </c>
      <c r="K40" s="52">
        <f t="shared" si="13"/>
        <v>0</v>
      </c>
      <c r="L40" s="49">
        <f t="shared" si="13"/>
        <v>0</v>
      </c>
      <c r="M40" s="49">
        <f t="shared" si="13"/>
        <v>0</v>
      </c>
      <c r="N40" s="53">
        <f t="shared" si="13"/>
        <v>57475.684999999998</v>
      </c>
      <c r="O40" s="52">
        <f t="shared" si="13"/>
        <v>57475.684999999998</v>
      </c>
      <c r="P40" s="49">
        <f t="shared" si="13"/>
        <v>0</v>
      </c>
      <c r="Q40" s="49">
        <f t="shared" si="13"/>
        <v>0</v>
      </c>
      <c r="R40" s="49">
        <f t="shared" si="13"/>
        <v>0</v>
      </c>
      <c r="S40" s="49">
        <f t="shared" si="13"/>
        <v>0</v>
      </c>
      <c r="T40" s="50">
        <f t="shared" si="13"/>
        <v>0</v>
      </c>
      <c r="U40" s="99">
        <v>114951.37</v>
      </c>
      <c r="V40" s="23"/>
      <c r="W40" s="19"/>
    </row>
    <row r="41" spans="1:23" s="10" customFormat="1" ht="12" customHeight="1" thickBot="1">
      <c r="A41" s="97"/>
      <c r="B41" s="109"/>
      <c r="C41" s="69"/>
      <c r="D41" s="70"/>
      <c r="E41" s="73"/>
      <c r="F41" s="70"/>
      <c r="G41" s="70"/>
      <c r="H41" s="72"/>
      <c r="I41" s="70"/>
      <c r="J41" s="70"/>
      <c r="K41" s="70"/>
      <c r="L41" s="70"/>
      <c r="M41" s="70"/>
      <c r="N41" s="73">
        <v>0.5</v>
      </c>
      <c r="O41" s="70">
        <v>0.5</v>
      </c>
      <c r="P41" s="70"/>
      <c r="Q41" s="70"/>
      <c r="R41" s="70"/>
      <c r="S41" s="70"/>
      <c r="T41" s="71"/>
      <c r="U41" s="100"/>
      <c r="V41" s="24">
        <f>SUM(C41:T41)</f>
        <v>1</v>
      </c>
    </row>
    <row r="42" spans="1:23" s="10" customFormat="1" ht="18.75" customHeight="1">
      <c r="A42" s="97">
        <v>15</v>
      </c>
      <c r="B42" s="98" t="s">
        <v>45</v>
      </c>
      <c r="C42" s="48">
        <f>$U$42*C43</f>
        <v>0</v>
      </c>
      <c r="D42" s="49">
        <f t="shared" ref="D42:T42" si="14">$U$42*D43</f>
        <v>0</v>
      </c>
      <c r="E42" s="53">
        <f t="shared" si="14"/>
        <v>0</v>
      </c>
      <c r="F42" s="52">
        <f t="shared" si="14"/>
        <v>0</v>
      </c>
      <c r="G42" s="49">
        <f t="shared" si="14"/>
        <v>58335.31</v>
      </c>
      <c r="H42" s="49">
        <f t="shared" si="14"/>
        <v>116670.62</v>
      </c>
      <c r="I42" s="49">
        <f t="shared" si="14"/>
        <v>116670.62</v>
      </c>
      <c r="J42" s="52">
        <f t="shared" si="14"/>
        <v>116670.62</v>
      </c>
      <c r="K42" s="52">
        <f t="shared" si="14"/>
        <v>58335.31</v>
      </c>
      <c r="L42" s="49">
        <f t="shared" si="14"/>
        <v>58335.31</v>
      </c>
      <c r="M42" s="49">
        <f t="shared" si="14"/>
        <v>0</v>
      </c>
      <c r="N42" s="53">
        <f t="shared" si="14"/>
        <v>0</v>
      </c>
      <c r="O42" s="52">
        <f t="shared" si="14"/>
        <v>0</v>
      </c>
      <c r="P42" s="49">
        <f t="shared" si="14"/>
        <v>0</v>
      </c>
      <c r="Q42" s="49">
        <f t="shared" si="14"/>
        <v>0</v>
      </c>
      <c r="R42" s="49">
        <f t="shared" si="14"/>
        <v>0</v>
      </c>
      <c r="S42" s="49">
        <f t="shared" si="14"/>
        <v>58335.31</v>
      </c>
      <c r="T42" s="50">
        <f t="shared" si="14"/>
        <v>0</v>
      </c>
      <c r="U42" s="99">
        <v>583353.1</v>
      </c>
      <c r="V42" s="23"/>
      <c r="W42" s="19"/>
    </row>
    <row r="43" spans="1:23" s="10" customFormat="1" ht="12" customHeight="1" thickBot="1">
      <c r="A43" s="97"/>
      <c r="B43" s="109"/>
      <c r="C43" s="69"/>
      <c r="D43" s="70"/>
      <c r="E43" s="73"/>
      <c r="F43" s="70"/>
      <c r="G43" s="70">
        <v>0.1</v>
      </c>
      <c r="H43" s="72">
        <v>0.2</v>
      </c>
      <c r="I43" s="70">
        <v>0.2</v>
      </c>
      <c r="J43" s="70">
        <v>0.2</v>
      </c>
      <c r="K43" s="70">
        <v>0.1</v>
      </c>
      <c r="L43" s="70">
        <v>0.1</v>
      </c>
      <c r="M43" s="70"/>
      <c r="N43" s="73"/>
      <c r="O43" s="70"/>
      <c r="P43" s="70"/>
      <c r="Q43" s="70"/>
      <c r="R43" s="70"/>
      <c r="S43" s="70">
        <v>0.1</v>
      </c>
      <c r="T43" s="71"/>
      <c r="U43" s="100"/>
      <c r="V43" s="24">
        <f>SUM(C43:T43)</f>
        <v>0.99999999999999989</v>
      </c>
    </row>
    <row r="44" spans="1:23" s="10" customFormat="1" ht="18.75" customHeight="1">
      <c r="A44" s="97">
        <v>16</v>
      </c>
      <c r="B44" s="98" t="s">
        <v>46</v>
      </c>
      <c r="C44" s="48">
        <f>$U$44*C45</f>
        <v>0</v>
      </c>
      <c r="D44" s="49">
        <f t="shared" ref="D44:T44" si="15">$U$44*D45</f>
        <v>0</v>
      </c>
      <c r="E44" s="53">
        <f t="shared" si="15"/>
        <v>0</v>
      </c>
      <c r="F44" s="52">
        <f t="shared" si="15"/>
        <v>0</v>
      </c>
      <c r="G44" s="49">
        <f t="shared" si="15"/>
        <v>81862.894</v>
      </c>
      <c r="H44" s="49">
        <f t="shared" si="15"/>
        <v>163725.788</v>
      </c>
      <c r="I44" s="49">
        <f t="shared" si="15"/>
        <v>163725.788</v>
      </c>
      <c r="J44" s="52">
        <f t="shared" si="15"/>
        <v>163725.788</v>
      </c>
      <c r="K44" s="52">
        <f t="shared" si="15"/>
        <v>81862.894</v>
      </c>
      <c r="L44" s="49">
        <f t="shared" si="15"/>
        <v>81862.894</v>
      </c>
      <c r="M44" s="49">
        <f t="shared" si="15"/>
        <v>81862.894</v>
      </c>
      <c r="N44" s="51">
        <f t="shared" si="15"/>
        <v>0</v>
      </c>
      <c r="O44" s="52">
        <f t="shared" si="15"/>
        <v>0</v>
      </c>
      <c r="P44" s="49">
        <f t="shared" si="15"/>
        <v>0</v>
      </c>
      <c r="Q44" s="49">
        <f t="shared" si="15"/>
        <v>0</v>
      </c>
      <c r="R44" s="49">
        <f t="shared" si="15"/>
        <v>0</v>
      </c>
      <c r="S44" s="49">
        <f t="shared" si="15"/>
        <v>0</v>
      </c>
      <c r="T44" s="50">
        <f t="shared" si="15"/>
        <v>0</v>
      </c>
      <c r="U44" s="99">
        <v>818628.94</v>
      </c>
      <c r="V44" s="23"/>
      <c r="W44" s="19"/>
    </row>
    <row r="45" spans="1:23" s="10" customFormat="1" ht="12" customHeight="1" thickBot="1">
      <c r="A45" s="97"/>
      <c r="B45" s="109"/>
      <c r="C45" s="69"/>
      <c r="D45" s="70"/>
      <c r="E45" s="73"/>
      <c r="F45" s="70"/>
      <c r="G45" s="70">
        <v>0.1</v>
      </c>
      <c r="H45" s="72">
        <v>0.2</v>
      </c>
      <c r="I45" s="70">
        <v>0.2</v>
      </c>
      <c r="J45" s="70">
        <v>0.2</v>
      </c>
      <c r="K45" s="70">
        <v>0.1</v>
      </c>
      <c r="L45" s="70">
        <v>0.1</v>
      </c>
      <c r="M45" s="70">
        <v>0.1</v>
      </c>
      <c r="N45" s="73"/>
      <c r="O45" s="70"/>
      <c r="P45" s="70"/>
      <c r="Q45" s="70"/>
      <c r="R45" s="70"/>
      <c r="S45" s="70"/>
      <c r="T45" s="71"/>
      <c r="U45" s="100"/>
      <c r="V45" s="24">
        <f>SUM(C45:T45)</f>
        <v>0.99999999999999989</v>
      </c>
    </row>
    <row r="46" spans="1:23" s="10" customFormat="1" ht="18.75" customHeight="1">
      <c r="A46" s="97">
        <v>17</v>
      </c>
      <c r="B46" s="98" t="s">
        <v>47</v>
      </c>
      <c r="C46" s="48">
        <f>$U$46*C47</f>
        <v>0</v>
      </c>
      <c r="D46" s="52">
        <f t="shared" ref="D46:T46" si="16">$U$46*D47</f>
        <v>0</v>
      </c>
      <c r="E46" s="51">
        <f t="shared" si="16"/>
        <v>0</v>
      </c>
      <c r="F46" s="52">
        <f t="shared" si="16"/>
        <v>0</v>
      </c>
      <c r="G46" s="52">
        <f t="shared" si="16"/>
        <v>48061.564000000006</v>
      </c>
      <c r="H46" s="49">
        <f t="shared" si="16"/>
        <v>48061.564000000006</v>
      </c>
      <c r="I46" s="52">
        <f t="shared" si="16"/>
        <v>0</v>
      </c>
      <c r="J46" s="52">
        <f t="shared" si="16"/>
        <v>0</v>
      </c>
      <c r="K46" s="52">
        <f t="shared" si="16"/>
        <v>96123.128000000012</v>
      </c>
      <c r="L46" s="52">
        <f t="shared" si="16"/>
        <v>0</v>
      </c>
      <c r="M46" s="52">
        <f t="shared" si="16"/>
        <v>0</v>
      </c>
      <c r="N46" s="51">
        <f t="shared" si="16"/>
        <v>0</v>
      </c>
      <c r="O46" s="52">
        <f t="shared" si="16"/>
        <v>0</v>
      </c>
      <c r="P46" s="52">
        <f t="shared" si="16"/>
        <v>0</v>
      </c>
      <c r="Q46" s="52">
        <f t="shared" si="16"/>
        <v>0</v>
      </c>
      <c r="R46" s="52">
        <f t="shared" si="16"/>
        <v>0</v>
      </c>
      <c r="S46" s="52">
        <f t="shared" si="16"/>
        <v>0</v>
      </c>
      <c r="T46" s="54">
        <f t="shared" si="16"/>
        <v>288369.38400000002</v>
      </c>
      <c r="U46" s="99">
        <v>480615.64</v>
      </c>
      <c r="V46" s="23"/>
      <c r="W46" s="19"/>
    </row>
    <row r="47" spans="1:23" s="10" customFormat="1" ht="12" customHeight="1" thickBot="1">
      <c r="A47" s="97"/>
      <c r="B47" s="98"/>
      <c r="C47" s="62"/>
      <c r="D47" s="60"/>
      <c r="E47" s="64"/>
      <c r="F47" s="60"/>
      <c r="G47" s="60">
        <v>0.1</v>
      </c>
      <c r="H47" s="63">
        <v>0.1</v>
      </c>
      <c r="I47" s="60"/>
      <c r="J47" s="60"/>
      <c r="K47" s="60">
        <v>0.2</v>
      </c>
      <c r="L47" s="60"/>
      <c r="M47" s="60"/>
      <c r="N47" s="64"/>
      <c r="O47" s="60"/>
      <c r="P47" s="60"/>
      <c r="Q47" s="60"/>
      <c r="R47" s="60"/>
      <c r="S47" s="60"/>
      <c r="T47" s="61">
        <v>0.6</v>
      </c>
      <c r="U47" s="100"/>
      <c r="V47" s="24">
        <f>SUM(C47:T47)</f>
        <v>1</v>
      </c>
    </row>
    <row r="48" spans="1:23" s="10" customFormat="1" ht="18.75" customHeight="1">
      <c r="A48" s="97">
        <v>18</v>
      </c>
      <c r="B48" s="98" t="s">
        <v>48</v>
      </c>
      <c r="C48" s="48">
        <f>$U$48*C49</f>
        <v>0</v>
      </c>
      <c r="D48" s="52">
        <f t="shared" ref="D48:T48" si="17">$U$48*D49</f>
        <v>0</v>
      </c>
      <c r="E48" s="51">
        <f t="shared" si="17"/>
        <v>0</v>
      </c>
      <c r="F48" s="52">
        <f t="shared" si="17"/>
        <v>0</v>
      </c>
      <c r="G48" s="52">
        <f t="shared" si="17"/>
        <v>27406.998</v>
      </c>
      <c r="H48" s="49">
        <f t="shared" si="17"/>
        <v>0</v>
      </c>
      <c r="I48" s="52">
        <f t="shared" si="17"/>
        <v>0</v>
      </c>
      <c r="J48" s="52">
        <f t="shared" si="17"/>
        <v>27406.998</v>
      </c>
      <c r="K48" s="52">
        <f t="shared" si="17"/>
        <v>0</v>
      </c>
      <c r="L48" s="52">
        <f t="shared" si="17"/>
        <v>36542.664000000004</v>
      </c>
      <c r="M48" s="52">
        <f t="shared" si="17"/>
        <v>0</v>
      </c>
      <c r="N48" s="51">
        <f t="shared" si="17"/>
        <v>0</v>
      </c>
      <c r="O48" s="52">
        <f t="shared" si="17"/>
        <v>0</v>
      </c>
      <c r="P48" s="52">
        <f t="shared" si="17"/>
        <v>0</v>
      </c>
      <c r="Q48" s="52">
        <f t="shared" si="17"/>
        <v>0</v>
      </c>
      <c r="R48" s="52">
        <f t="shared" si="17"/>
        <v>0</v>
      </c>
      <c r="S48" s="52">
        <f t="shared" si="17"/>
        <v>0</v>
      </c>
      <c r="T48" s="54">
        <f t="shared" si="17"/>
        <v>0</v>
      </c>
      <c r="U48" s="99">
        <v>91356.66</v>
      </c>
      <c r="V48" s="23"/>
      <c r="W48" s="19"/>
    </row>
    <row r="49" spans="1:47" s="10" customFormat="1" ht="12" customHeight="1" thickBot="1">
      <c r="A49" s="97"/>
      <c r="B49" s="98"/>
      <c r="C49" s="62"/>
      <c r="D49" s="60"/>
      <c r="E49" s="64"/>
      <c r="F49" s="60"/>
      <c r="G49" s="60">
        <v>0.3</v>
      </c>
      <c r="H49" s="63"/>
      <c r="I49" s="60"/>
      <c r="J49" s="60">
        <v>0.3</v>
      </c>
      <c r="K49" s="60"/>
      <c r="L49" s="60">
        <v>0.4</v>
      </c>
      <c r="M49" s="60"/>
      <c r="N49" s="64"/>
      <c r="O49" s="60"/>
      <c r="P49" s="60"/>
      <c r="Q49" s="60"/>
      <c r="R49" s="60"/>
      <c r="S49" s="60"/>
      <c r="T49" s="61"/>
      <c r="U49" s="100"/>
      <c r="V49" s="24">
        <f>SUM(C49:T49)</f>
        <v>1</v>
      </c>
    </row>
    <row r="50" spans="1:47" s="10" customFormat="1" ht="18.75" customHeight="1">
      <c r="A50" s="97">
        <v>19</v>
      </c>
      <c r="B50" s="98" t="s">
        <v>49</v>
      </c>
      <c r="C50" s="48">
        <f>$U$50*C51</f>
        <v>0</v>
      </c>
      <c r="D50" s="52">
        <f t="shared" ref="D50:T50" si="18">$U$50*D51</f>
        <v>0</v>
      </c>
      <c r="E50" s="51">
        <f t="shared" si="18"/>
        <v>0</v>
      </c>
      <c r="F50" s="52">
        <f t="shared" si="18"/>
        <v>0</v>
      </c>
      <c r="G50" s="52">
        <f t="shared" si="18"/>
        <v>0</v>
      </c>
      <c r="H50" s="49">
        <f t="shared" si="18"/>
        <v>0</v>
      </c>
      <c r="I50" s="52">
        <f t="shared" si="18"/>
        <v>22627.65</v>
      </c>
      <c r="J50" s="52">
        <f t="shared" si="18"/>
        <v>0</v>
      </c>
      <c r="K50" s="52">
        <f t="shared" si="18"/>
        <v>0</v>
      </c>
      <c r="L50" s="52">
        <f t="shared" si="18"/>
        <v>0</v>
      </c>
      <c r="M50" s="52">
        <f t="shared" si="18"/>
        <v>0</v>
      </c>
      <c r="N50" s="51">
        <f t="shared" si="18"/>
        <v>0</v>
      </c>
      <c r="O50" s="52">
        <f t="shared" si="18"/>
        <v>0</v>
      </c>
      <c r="P50" s="52">
        <f t="shared" si="18"/>
        <v>0</v>
      </c>
      <c r="Q50" s="52">
        <f t="shared" si="18"/>
        <v>0</v>
      </c>
      <c r="R50" s="52">
        <f t="shared" si="18"/>
        <v>0</v>
      </c>
      <c r="S50" s="52">
        <f t="shared" si="18"/>
        <v>22627.65</v>
      </c>
      <c r="T50" s="54">
        <f t="shared" si="18"/>
        <v>0</v>
      </c>
      <c r="U50" s="99">
        <v>45255.3</v>
      </c>
      <c r="V50" s="23"/>
      <c r="W50" s="19"/>
    </row>
    <row r="51" spans="1:47" s="10" customFormat="1" ht="12" customHeight="1" thickBot="1">
      <c r="A51" s="97"/>
      <c r="B51" s="98"/>
      <c r="C51" s="62"/>
      <c r="D51" s="60"/>
      <c r="E51" s="64"/>
      <c r="F51" s="60"/>
      <c r="G51" s="60"/>
      <c r="H51" s="68"/>
      <c r="I51" s="60">
        <v>0.5</v>
      </c>
      <c r="J51" s="66"/>
      <c r="K51" s="66"/>
      <c r="L51" s="60"/>
      <c r="M51" s="60"/>
      <c r="N51" s="64"/>
      <c r="O51" s="60"/>
      <c r="P51" s="60"/>
      <c r="Q51" s="66"/>
      <c r="R51" s="60"/>
      <c r="S51" s="60">
        <v>0.5</v>
      </c>
      <c r="T51" s="61"/>
      <c r="U51" s="100"/>
      <c r="V51" s="24">
        <f>SUM(C51:T51)</f>
        <v>1</v>
      </c>
    </row>
    <row r="52" spans="1:47" s="10" customFormat="1" ht="18.75" customHeight="1">
      <c r="A52" s="97">
        <v>20</v>
      </c>
      <c r="B52" s="98" t="s">
        <v>51</v>
      </c>
      <c r="C52" s="48">
        <f>$U$52*C53</f>
        <v>0</v>
      </c>
      <c r="D52" s="52">
        <f t="shared" ref="D52:T54" si="19">$U$52*D53</f>
        <v>0</v>
      </c>
      <c r="E52" s="51">
        <f t="shared" si="19"/>
        <v>0</v>
      </c>
      <c r="F52" s="52">
        <f t="shared" si="19"/>
        <v>0</v>
      </c>
      <c r="G52" s="52">
        <f t="shared" si="19"/>
        <v>0</v>
      </c>
      <c r="H52" s="49">
        <f t="shared" si="19"/>
        <v>0</v>
      </c>
      <c r="I52" s="52">
        <f t="shared" si="19"/>
        <v>0</v>
      </c>
      <c r="J52" s="52">
        <f t="shared" si="19"/>
        <v>0</v>
      </c>
      <c r="K52" s="52">
        <f t="shared" si="19"/>
        <v>0</v>
      </c>
      <c r="L52" s="52">
        <f t="shared" si="19"/>
        <v>0</v>
      </c>
      <c r="M52" s="52">
        <f t="shared" si="19"/>
        <v>0</v>
      </c>
      <c r="N52" s="51">
        <f t="shared" si="19"/>
        <v>0</v>
      </c>
      <c r="O52" s="52">
        <f t="shared" si="19"/>
        <v>104926.52800000001</v>
      </c>
      <c r="P52" s="52">
        <f t="shared" si="19"/>
        <v>104926.52800000001</v>
      </c>
      <c r="Q52" s="52">
        <f t="shared" si="19"/>
        <v>104926.52800000001</v>
      </c>
      <c r="R52" s="52">
        <f t="shared" si="19"/>
        <v>104926.52800000001</v>
      </c>
      <c r="S52" s="52">
        <f t="shared" si="19"/>
        <v>104926.52800000001</v>
      </c>
      <c r="T52" s="54">
        <f t="shared" si="19"/>
        <v>0</v>
      </c>
      <c r="U52" s="99">
        <v>524632.64</v>
      </c>
      <c r="V52" s="23"/>
      <c r="W52" s="19"/>
      <c r="X52" s="22"/>
    </row>
    <row r="53" spans="1:47" s="10" customFormat="1" ht="12" customHeight="1" thickBot="1">
      <c r="A53" s="97"/>
      <c r="B53" s="98"/>
      <c r="C53" s="62"/>
      <c r="D53" s="60"/>
      <c r="E53" s="64"/>
      <c r="F53" s="60"/>
      <c r="G53" s="60"/>
      <c r="H53" s="63"/>
      <c r="I53" s="60"/>
      <c r="J53" s="60"/>
      <c r="K53" s="60"/>
      <c r="L53" s="60"/>
      <c r="M53" s="60"/>
      <c r="N53" s="64"/>
      <c r="O53" s="60">
        <v>0.2</v>
      </c>
      <c r="P53" s="60">
        <v>0.2</v>
      </c>
      <c r="Q53" s="60">
        <v>0.2</v>
      </c>
      <c r="R53" s="60">
        <v>0.2</v>
      </c>
      <c r="S53" s="60">
        <v>0.2</v>
      </c>
      <c r="T53" s="61"/>
      <c r="U53" s="100"/>
      <c r="V53" s="24">
        <f>SUM(C53:T53)</f>
        <v>1</v>
      </c>
    </row>
    <row r="54" spans="1:47" s="10" customFormat="1" ht="18.75" customHeight="1">
      <c r="A54" s="97">
        <v>20</v>
      </c>
      <c r="B54" s="98" t="s">
        <v>50</v>
      </c>
      <c r="C54" s="48">
        <f>$U$52*C55</f>
        <v>0</v>
      </c>
      <c r="D54" s="52">
        <f t="shared" si="19"/>
        <v>0</v>
      </c>
      <c r="E54" s="51">
        <f t="shared" si="19"/>
        <v>0</v>
      </c>
      <c r="F54" s="52">
        <f t="shared" si="19"/>
        <v>0</v>
      </c>
      <c r="G54" s="52">
        <f t="shared" si="19"/>
        <v>0</v>
      </c>
      <c r="H54" s="49">
        <f t="shared" si="19"/>
        <v>0</v>
      </c>
      <c r="I54" s="52">
        <f t="shared" si="19"/>
        <v>0</v>
      </c>
      <c r="J54" s="52">
        <f t="shared" si="19"/>
        <v>0</v>
      </c>
      <c r="K54" s="52">
        <f t="shared" si="19"/>
        <v>0</v>
      </c>
      <c r="L54" s="52">
        <f t="shared" si="19"/>
        <v>0</v>
      </c>
      <c r="M54" s="52">
        <f t="shared" si="19"/>
        <v>0</v>
      </c>
      <c r="N54" s="51">
        <f t="shared" si="19"/>
        <v>0</v>
      </c>
      <c r="O54" s="52">
        <f t="shared" si="19"/>
        <v>0</v>
      </c>
      <c r="P54" s="52">
        <f t="shared" si="19"/>
        <v>0</v>
      </c>
      <c r="Q54" s="52">
        <f t="shared" si="19"/>
        <v>0</v>
      </c>
      <c r="R54" s="52">
        <f t="shared" si="19"/>
        <v>0</v>
      </c>
      <c r="S54" s="52">
        <f t="shared" si="19"/>
        <v>0</v>
      </c>
      <c r="T54" s="54">
        <f>$U$54*T55</f>
        <v>42950.07</v>
      </c>
      <c r="U54" s="99">
        <v>42950.07</v>
      </c>
      <c r="V54" s="23"/>
      <c r="W54" s="19"/>
      <c r="X54" s="22"/>
    </row>
    <row r="55" spans="1:47" s="10" customFormat="1" ht="12" customHeight="1" thickBot="1">
      <c r="A55" s="97"/>
      <c r="B55" s="98"/>
      <c r="C55" s="86"/>
      <c r="D55" s="87"/>
      <c r="E55" s="88"/>
      <c r="F55" s="87"/>
      <c r="G55" s="87"/>
      <c r="H55" s="89"/>
      <c r="I55" s="87"/>
      <c r="J55" s="87"/>
      <c r="K55" s="87"/>
      <c r="L55" s="87"/>
      <c r="M55" s="87"/>
      <c r="N55" s="88"/>
      <c r="O55" s="87"/>
      <c r="P55" s="87"/>
      <c r="Q55" s="87"/>
      <c r="R55" s="87"/>
      <c r="S55" s="87"/>
      <c r="T55" s="90">
        <v>1</v>
      </c>
      <c r="U55" s="100"/>
      <c r="V55" s="24">
        <f>SUM(C55:T55)</f>
        <v>1</v>
      </c>
    </row>
    <row r="56" spans="1:47" s="3" customFormat="1" ht="22.5" customHeight="1" thickBot="1">
      <c r="A56" s="95" t="s">
        <v>1</v>
      </c>
      <c r="B56" s="96"/>
      <c r="C56" s="55">
        <f>SUM(C14+C16+C18+C20+C22+C24+C26+C28+C30+C32+C34+C36+C38+C40+C42+C44+C46+C48+C50+C52+C54)</f>
        <v>186116.48000000001</v>
      </c>
      <c r="D56" s="80">
        <f t="shared" ref="D56:S56" si="20">SUM(D14+D16+D18+D20+D22+D24+D26+D28+D30+D32+D34+D36+D38+D40+D42+D44+D46+D48+D50+D52+D54)</f>
        <v>538181.74300000002</v>
      </c>
      <c r="E56" s="80">
        <f t="shared" si="20"/>
        <v>538181.74300000002</v>
      </c>
      <c r="F56" s="80">
        <f t="shared" si="20"/>
        <v>705626.223</v>
      </c>
      <c r="G56" s="80">
        <f t="shared" si="20"/>
        <v>617953.42800000007</v>
      </c>
      <c r="H56" s="80">
        <f t="shared" si="20"/>
        <v>658919.33600000001</v>
      </c>
      <c r="I56" s="80">
        <f t="shared" si="20"/>
        <v>1042238.5100000001</v>
      </c>
      <c r="J56" s="80">
        <f t="shared" si="20"/>
        <v>1371440.838</v>
      </c>
      <c r="K56" s="80">
        <f t="shared" si="20"/>
        <v>750168.32299999997</v>
      </c>
      <c r="L56" s="80">
        <f t="shared" si="20"/>
        <v>384123.32400000002</v>
      </c>
      <c r="M56" s="80">
        <f t="shared" si="20"/>
        <v>152343.33799999999</v>
      </c>
      <c r="N56" s="80">
        <f t="shared" si="20"/>
        <v>118018.52900000001</v>
      </c>
      <c r="O56" s="80">
        <f t="shared" si="20"/>
        <v>171708.03700000001</v>
      </c>
      <c r="P56" s="80">
        <f t="shared" si="20"/>
        <v>114232.35200000001</v>
      </c>
      <c r="Q56" s="80">
        <f t="shared" si="20"/>
        <v>114232.35200000001</v>
      </c>
      <c r="R56" s="80">
        <f t="shared" si="20"/>
        <v>114232.35200000001</v>
      </c>
      <c r="S56" s="80">
        <f t="shared" si="20"/>
        <v>195195.31199999998</v>
      </c>
      <c r="T56" s="84">
        <f>SUM(T14+T16+T18+T20+T22+T24+T26+T28+T30+T32+T34+T36+T38+T40+T42+T44+T46+T48+T50+T52+T54)</f>
        <v>368542.75000000006</v>
      </c>
      <c r="U56" s="56">
        <f>TRUNC(U14+U16+U18+U20+U22+U24+U26+U28+U30+U32+U34+U36+U38+U40+U42+U44+U46+U48+U50+U52+U54,2)</f>
        <v>8141454.9699999997</v>
      </c>
      <c r="V56" s="57"/>
      <c r="W56" s="58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</row>
    <row r="58" spans="1:47" ht="18" customHeight="1">
      <c r="A58" s="125" t="s">
        <v>12</v>
      </c>
      <c r="B58" s="125"/>
      <c r="C58" s="101">
        <f>SUM(C56:J56)</f>
        <v>5658658.3010000009</v>
      </c>
      <c r="D58" s="102"/>
      <c r="E58" s="102"/>
      <c r="F58" s="102"/>
      <c r="G58" s="102"/>
      <c r="H58" s="102"/>
      <c r="I58" s="102"/>
      <c r="J58" s="103"/>
      <c r="K58" s="104">
        <f>SUM(K56:T57)</f>
        <v>2482796.6689999998</v>
      </c>
      <c r="L58" s="104"/>
      <c r="M58" s="104"/>
      <c r="N58" s="104"/>
      <c r="O58" s="104"/>
      <c r="P58" s="104"/>
      <c r="Q58" s="104"/>
      <c r="R58" s="104"/>
      <c r="S58" s="104"/>
      <c r="T58" s="104"/>
      <c r="U58" s="78">
        <f>SUM(C58:T58)</f>
        <v>8141454.9700000007</v>
      </c>
    </row>
    <row r="59" spans="1:47" ht="18" customHeight="1">
      <c r="A59" s="125" t="s">
        <v>10</v>
      </c>
      <c r="B59" s="125"/>
      <c r="C59" s="101">
        <v>5658658.2999999998</v>
      </c>
      <c r="D59" s="102"/>
      <c r="E59" s="102"/>
      <c r="F59" s="102"/>
      <c r="G59" s="102"/>
      <c r="H59" s="102"/>
      <c r="I59" s="102"/>
      <c r="J59" s="103"/>
      <c r="K59" s="104">
        <f>6584873-C59</f>
        <v>926214.70000000019</v>
      </c>
      <c r="L59" s="104"/>
      <c r="M59" s="104"/>
      <c r="N59" s="104"/>
      <c r="O59" s="104"/>
      <c r="P59" s="104"/>
      <c r="Q59" s="104"/>
      <c r="R59" s="104"/>
      <c r="S59" s="104"/>
      <c r="T59" s="104"/>
      <c r="U59" s="78">
        <f t="shared" ref="U59:U60" si="21">SUM(C59:T59)</f>
        <v>6584873</v>
      </c>
    </row>
    <row r="60" spans="1:47" ht="18" customHeight="1">
      <c r="A60" s="125" t="s">
        <v>11</v>
      </c>
      <c r="B60" s="125"/>
      <c r="C60" s="106">
        <f>C58-C59</f>
        <v>1.0000010952353477E-3</v>
      </c>
      <c r="D60" s="107"/>
      <c r="E60" s="107"/>
      <c r="F60" s="107"/>
      <c r="G60" s="107"/>
      <c r="H60" s="107"/>
      <c r="I60" s="107"/>
      <c r="J60" s="108"/>
      <c r="K60" s="104">
        <f>K58-K59</f>
        <v>1556581.9689999996</v>
      </c>
      <c r="L60" s="104"/>
      <c r="M60" s="104"/>
      <c r="N60" s="104"/>
      <c r="O60" s="104"/>
      <c r="P60" s="104"/>
      <c r="Q60" s="104"/>
      <c r="R60" s="104"/>
      <c r="S60" s="104"/>
      <c r="T60" s="104"/>
      <c r="U60" s="78">
        <f t="shared" si="21"/>
        <v>1556581.9700000007</v>
      </c>
    </row>
    <row r="61" spans="1:47" ht="24.75" customHeight="1">
      <c r="A61" s="43"/>
      <c r="B61" s="43"/>
      <c r="C61" s="44"/>
      <c r="D61" s="43"/>
      <c r="E61" s="43"/>
      <c r="F61" s="45"/>
      <c r="G61" s="45"/>
      <c r="H61" s="45"/>
      <c r="I61" s="45"/>
      <c r="J61" s="4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6"/>
    </row>
    <row r="62" spans="1:47" ht="24.75" customHeight="1">
      <c r="C62" s="42"/>
      <c r="D62" s="41"/>
      <c r="E62" s="41"/>
      <c r="F62" s="40"/>
      <c r="G62" s="40"/>
      <c r="H62" s="40"/>
      <c r="I62" s="40"/>
      <c r="J62" s="40"/>
      <c r="K62" s="39"/>
      <c r="L62" s="39"/>
      <c r="M62" s="39"/>
      <c r="N62" s="39"/>
      <c r="O62" s="39"/>
      <c r="P62" s="39"/>
      <c r="Q62" s="39"/>
      <c r="R62" s="74"/>
      <c r="S62" s="74"/>
      <c r="T62" s="74"/>
      <c r="U62" s="74"/>
    </row>
    <row r="63" spans="1:47" s="16" customFormat="1" ht="18" customHeight="1">
      <c r="B63" s="30"/>
      <c r="C63" s="30"/>
      <c r="D63" s="30"/>
      <c r="E63" s="30"/>
      <c r="F63" s="30"/>
      <c r="G63" s="32"/>
      <c r="H63" s="30"/>
      <c r="I63" s="30"/>
      <c r="J63" s="30"/>
      <c r="K63" s="30"/>
      <c r="L63" s="32"/>
      <c r="M63" s="30"/>
      <c r="N63" s="30"/>
      <c r="O63" s="25"/>
      <c r="P63" s="33"/>
      <c r="Q63" s="25"/>
      <c r="R63" s="75" t="s">
        <v>32</v>
      </c>
      <c r="S63" s="75"/>
      <c r="T63" s="75"/>
      <c r="U63" s="7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</row>
    <row r="64" spans="1:47" s="16" customFormat="1" ht="18" customHeight="1">
      <c r="B64" s="35"/>
      <c r="C64" s="31"/>
      <c r="D64" s="105"/>
      <c r="E64" s="105"/>
      <c r="F64" s="35"/>
      <c r="G64" s="31"/>
      <c r="H64" s="35"/>
      <c r="I64" s="31"/>
      <c r="J64" s="35"/>
      <c r="K64" s="35"/>
      <c r="L64" s="35"/>
      <c r="M64" s="31"/>
      <c r="N64" s="31"/>
      <c r="O64" s="26"/>
      <c r="Q64" s="26"/>
      <c r="R64" s="76" t="s">
        <v>33</v>
      </c>
      <c r="S64" s="76"/>
      <c r="T64" s="76"/>
      <c r="U64" s="76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</row>
    <row r="65" spans="2:47" s="16" customFormat="1" ht="18" customHeight="1"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4"/>
      <c r="Q65" s="25"/>
      <c r="R65" s="124" t="s">
        <v>52</v>
      </c>
      <c r="S65" s="124"/>
      <c r="T65" s="124"/>
      <c r="U65" s="124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</row>
    <row r="67" spans="2:47">
      <c r="E67" s="20"/>
      <c r="F67" s="20"/>
      <c r="I67" s="20"/>
      <c r="J67" s="20"/>
      <c r="N67" s="20"/>
      <c r="O67" s="20"/>
      <c r="P67" s="20"/>
      <c r="T67" s="20"/>
      <c r="U67" s="14"/>
    </row>
    <row r="69" spans="2:47">
      <c r="I69" s="42"/>
    </row>
    <row r="71" spans="2:47">
      <c r="U71" s="21"/>
    </row>
  </sheetData>
  <mergeCells count="88">
    <mergeCell ref="A1:U1"/>
    <mergeCell ref="A2:U2"/>
    <mergeCell ref="R65:U65"/>
    <mergeCell ref="A4:K4"/>
    <mergeCell ref="L4:V4"/>
    <mergeCell ref="K60:T60"/>
    <mergeCell ref="K59:T59"/>
    <mergeCell ref="A58:B58"/>
    <mergeCell ref="A59:B59"/>
    <mergeCell ref="A60:B60"/>
    <mergeCell ref="A14:A15"/>
    <mergeCell ref="B14:B15"/>
    <mergeCell ref="U14:U15"/>
    <mergeCell ref="A16:A17"/>
    <mergeCell ref="A6:U6"/>
    <mergeCell ref="B16:B17"/>
    <mergeCell ref="U16:U17"/>
    <mergeCell ref="A10:E10"/>
    <mergeCell ref="A11:E11"/>
    <mergeCell ref="A12:A13"/>
    <mergeCell ref="B12:B13"/>
    <mergeCell ref="U12:U13"/>
    <mergeCell ref="L9:M9"/>
    <mergeCell ref="C12:J12"/>
    <mergeCell ref="K12:T12"/>
    <mergeCell ref="A22:A23"/>
    <mergeCell ref="B22:B23"/>
    <mergeCell ref="U22:U23"/>
    <mergeCell ref="A24:A25"/>
    <mergeCell ref="B24:B25"/>
    <mergeCell ref="U24:U25"/>
    <mergeCell ref="A18:A19"/>
    <mergeCell ref="B18:B19"/>
    <mergeCell ref="U18:U19"/>
    <mergeCell ref="A20:A21"/>
    <mergeCell ref="B20:B21"/>
    <mergeCell ref="U20:U21"/>
    <mergeCell ref="A30:A31"/>
    <mergeCell ref="B30:B31"/>
    <mergeCell ref="U30:U31"/>
    <mergeCell ref="A32:A33"/>
    <mergeCell ref="B32:B33"/>
    <mergeCell ref="U32:U33"/>
    <mergeCell ref="A26:A27"/>
    <mergeCell ref="B26:B27"/>
    <mergeCell ref="U26:U27"/>
    <mergeCell ref="A28:A29"/>
    <mergeCell ref="B28:B29"/>
    <mergeCell ref="U28:U29"/>
    <mergeCell ref="A48:A49"/>
    <mergeCell ref="B48:B49"/>
    <mergeCell ref="U48:U49"/>
    <mergeCell ref="A34:A35"/>
    <mergeCell ref="B34:B35"/>
    <mergeCell ref="U34:U35"/>
    <mergeCell ref="A36:A37"/>
    <mergeCell ref="B36:B37"/>
    <mergeCell ref="U36:U37"/>
    <mergeCell ref="A38:A39"/>
    <mergeCell ref="B38:B39"/>
    <mergeCell ref="U38:U39"/>
    <mergeCell ref="A40:A41"/>
    <mergeCell ref="B40:B41"/>
    <mergeCell ref="U40:U41"/>
    <mergeCell ref="U42:U43"/>
    <mergeCell ref="A44:A45"/>
    <mergeCell ref="B44:B45"/>
    <mergeCell ref="U44:U45"/>
    <mergeCell ref="A46:A47"/>
    <mergeCell ref="B46:B47"/>
    <mergeCell ref="U46:U47"/>
    <mergeCell ref="C58:J58"/>
    <mergeCell ref="K58:T58"/>
    <mergeCell ref="D64:E64"/>
    <mergeCell ref="C59:J59"/>
    <mergeCell ref="C60:J60"/>
    <mergeCell ref="A56:B56"/>
    <mergeCell ref="A54:A55"/>
    <mergeCell ref="B54:B55"/>
    <mergeCell ref="U54:U55"/>
    <mergeCell ref="A50:A51"/>
    <mergeCell ref="B50:B51"/>
    <mergeCell ref="U50:U51"/>
    <mergeCell ref="A52:A53"/>
    <mergeCell ref="B52:B53"/>
    <mergeCell ref="U52:U53"/>
    <mergeCell ref="A42:A43"/>
    <mergeCell ref="B42:B43"/>
  </mergeCells>
  <printOptions horizontalCentered="1"/>
  <pageMargins left="0.31496062992125984" right="0.23622047244094491" top="0.23622047244094491" bottom="0.23622047244094491" header="0.15748031496062992" footer="0.15748031496062992"/>
  <pageSetup paperSize="9" scale="4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UBS</vt:lpstr>
      <vt:lpstr>UBS!Area_de_impressao</vt:lpstr>
    </vt:vector>
  </TitlesOfParts>
  <Company>lvi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jorge.neto</dc:creator>
  <cp:lastModifiedBy>13965</cp:lastModifiedBy>
  <cp:lastPrinted>2025-04-03T12:17:48Z</cp:lastPrinted>
  <dcterms:created xsi:type="dcterms:W3CDTF">2006-07-21T14:39:02Z</dcterms:created>
  <dcterms:modified xsi:type="dcterms:W3CDTF">2025-04-03T12:17:50Z</dcterms:modified>
</cp:coreProperties>
</file>