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U:\Planejamento\DPFU\PROJETOS EM ANDAMENTO 2024\DIVERSOS 2024\DIV 003 PICO DO URUBU\DIV 003 MEMÓRIAS E PLANILHAS OUT 2024\"/>
    </mc:Choice>
  </mc:AlternateContent>
  <xr:revisionPtr revIDLastSave="0" documentId="13_ncr:1_{B86F4DCF-8BA0-4480-9635-C06B6830F4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RONOGRAMA " sheetId="2" r:id="rId1"/>
  </sheets>
  <definedNames>
    <definedName name="_xlnm.Print_Area" localSheetId="0">'CRONOGRAMA '!$A$1:$I$46</definedName>
  </definedNames>
  <calcPr calcId="191029"/>
</workbook>
</file>

<file path=xl/calcChain.xml><?xml version="1.0" encoding="utf-8"?>
<calcChain xmlns="http://schemas.openxmlformats.org/spreadsheetml/2006/main">
  <c r="D29" i="2" l="1"/>
  <c r="H15" i="2"/>
  <c r="H19" i="2"/>
  <c r="I15" i="2"/>
  <c r="H21" i="2"/>
  <c r="I21" i="2"/>
  <c r="F25" i="2"/>
  <c r="I27" i="2"/>
  <c r="H27" i="2"/>
  <c r="I23" i="2"/>
  <c r="F27" i="2"/>
  <c r="F15" i="2"/>
  <c r="F17" i="2"/>
  <c r="F19" i="2"/>
  <c r="F21" i="2"/>
  <c r="F23" i="2"/>
  <c r="F14" i="2"/>
  <c r="F13" i="2" s="1"/>
  <c r="G27" i="2"/>
  <c r="I25" i="2"/>
  <c r="H25" i="2"/>
  <c r="G25" i="2"/>
  <c r="H23" i="2"/>
  <c r="G23" i="2"/>
  <c r="G21" i="2"/>
  <c r="I19" i="2"/>
  <c r="G19" i="2"/>
  <c r="I17" i="2"/>
  <c r="H17" i="2"/>
  <c r="G17" i="2"/>
  <c r="G15" i="2"/>
  <c r="F29" i="2" l="1"/>
  <c r="G29" i="2"/>
  <c r="G13" i="2"/>
  <c r="H13" i="2"/>
  <c r="I13" i="2"/>
  <c r="H29" i="2"/>
  <c r="I29" i="2"/>
  <c r="E31" i="2"/>
  <c r="I9" i="2" l="1"/>
  <c r="D13" i="2" s="1"/>
  <c r="I33" i="2"/>
  <c r="H33" i="2"/>
  <c r="G33" i="2"/>
  <c r="F33" i="2"/>
  <c r="D21" i="2" l="1"/>
  <c r="D17" i="2"/>
  <c r="D15" i="2"/>
  <c r="D19" i="2"/>
  <c r="D23" i="2"/>
  <c r="D27" i="2"/>
  <c r="D25" i="2"/>
  <c r="I34" i="2"/>
  <c r="D31" i="2" l="1"/>
  <c r="G34" i="2"/>
  <c r="H34" i="2"/>
  <c r="F36" i="2" l="1"/>
  <c r="F34" i="2" l="1"/>
  <c r="G36" i="2"/>
  <c r="F37" i="2" l="1"/>
  <c r="G37" i="2"/>
  <c r="H36" i="2"/>
  <c r="I36" i="2" s="1"/>
  <c r="H37" i="2" l="1"/>
  <c r="I37" i="2" l="1"/>
</calcChain>
</file>

<file path=xl/sharedStrings.xml><?xml version="1.0" encoding="utf-8"?>
<sst xmlns="http://schemas.openxmlformats.org/spreadsheetml/2006/main" count="52" uniqueCount="39">
  <si>
    <t>Valor da Obra:</t>
  </si>
  <si>
    <t>2º Mês</t>
  </si>
  <si>
    <t>3º Mês</t>
  </si>
  <si>
    <t>4º Mês</t>
  </si>
  <si>
    <t>1º Mês</t>
  </si>
  <si>
    <t>CRONOGRAMA FISICO FINANCEIRO</t>
  </si>
  <si>
    <t>TOTAL</t>
  </si>
  <si>
    <t>OBRA:</t>
  </si>
  <si>
    <t>LOCAL:</t>
  </si>
  <si>
    <t>TOTAL MENSAL</t>
  </si>
  <si>
    <t>TOTAL ACUMULADO</t>
  </si>
  <si>
    <t>% MENSAL</t>
  </si>
  <si>
    <t>% TOTAL ACUMULADO</t>
  </si>
  <si>
    <t>ITEM</t>
  </si>
  <si>
    <t>DESCRIÇÃO DOS SERVIÇOS</t>
  </si>
  <si>
    <t>%</t>
  </si>
  <si>
    <t>TOTAL:</t>
  </si>
  <si>
    <t>1.0</t>
  </si>
  <si>
    <t>2.0</t>
  </si>
  <si>
    <t>IMPLANTAÇÃO DE INFRAESTRUTURA TURÍSTICA DO PICO DO URUBU - DIV. 003</t>
  </si>
  <si>
    <t>EST. DA CRUZ DO SÉCULO - SERRA DO ITAPETI - MOGI DAS CRUZES - SP</t>
  </si>
  <si>
    <t>PLANILHA B (PROJETOS EXECUTIVOS)</t>
  </si>
  <si>
    <t>-</t>
  </si>
  <si>
    <t>3.0</t>
  </si>
  <si>
    <t>4.0</t>
  </si>
  <si>
    <t>5.0</t>
  </si>
  <si>
    <t>6.0</t>
  </si>
  <si>
    <t>7.0</t>
  </si>
  <si>
    <t>8.0</t>
  </si>
  <si>
    <t>SERVIÇOS INICIAIS</t>
  </si>
  <si>
    <t>REFORMA DO CENTRO DE APOIO TURÍSTICO</t>
  </si>
  <si>
    <t>REFORMA E MANUTENÇÃO DO MIRANTE</t>
  </si>
  <si>
    <t>PAINEL DE RIPADO EM MADEIRA</t>
  </si>
  <si>
    <t>ILUMINAÇÃO</t>
  </si>
  <si>
    <t>COMUNICAÇÃO VISUAL</t>
  </si>
  <si>
    <t>PAISAGISMO</t>
  </si>
  <si>
    <t>INSTALAÇÃO DE PLATAFORMA ACESSÍVEL</t>
  </si>
  <si>
    <t xml:space="preserve">PLANILHA A </t>
  </si>
  <si>
    <t xml:space="preserve">PLANILHA 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</si>
</sst>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R$ &quot;* #,##0.00_);_(&quot;R$ &quot;* \(#,##0.00\);_(&quot;R$ &quot;* &quot;-&quot;??_);_(@_)"/>
    <numFmt numFmtId="165" formatCode="&quot;R$&quot;\ #,##0.00"/>
    <numFmt numFmtId="166" formatCode="&quot;Mogi das Cruzes, &quot;dd&quot; de &quot;mmmm&quot; de &quot;yyyy&quot;&quot;"/>
  </numFmts>
  <fonts count="20" x14ac:knownFonts="1">
    <font>
      <sz val="10"/>
      <name val="Arial"/>
    </font>
    <font>
      <i/>
      <sz val="11"/>
      <color indexed="23"/>
      <name val="Calibri"/>
      <family val="2"/>
    </font>
    <font>
      <sz val="11"/>
      <color indexed="9"/>
      <name val="Calibri"/>
      <family val="2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52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sz val="11"/>
      <color indexed="52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1"/>
    </font>
    <font>
      <b/>
      <sz val="11"/>
      <color indexed="9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</font>
    <font>
      <b/>
      <sz val="16"/>
      <name val="Arial"/>
      <family val="2"/>
    </font>
    <font>
      <sz val="16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0" fillId="4" borderId="0" applyNumberFormat="0" applyBorder="0" applyAlignment="0" applyProtection="0"/>
    <xf numFmtId="0" fontId="9" fillId="16" borderId="1" applyNumberFormat="0" applyAlignment="0" applyProtection="0"/>
    <xf numFmtId="0" fontId="15" fillId="17" borderId="2" applyNumberFormat="0" applyAlignment="0" applyProtection="0"/>
    <xf numFmtId="0" fontId="12" fillId="0" borderId="3" applyNumberFormat="0" applyFill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7" fillId="7" borderId="1" applyNumberFormat="0" applyAlignment="0" applyProtection="0"/>
    <xf numFmtId="0" fontId="16" fillId="22" borderId="4" applyNumberFormat="0" applyFont="0" applyAlignment="0" applyProtection="0"/>
    <xf numFmtId="0" fontId="4" fillId="16" borderId="5" applyNumberFormat="0" applyAlignment="0" applyProtection="0"/>
    <xf numFmtId="0" fontId="6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3" fillId="0" borderId="7" applyNumberFormat="0" applyFill="0" applyAlignment="0" applyProtection="0"/>
    <xf numFmtId="0" fontId="3" fillId="0" borderId="8" applyNumberFormat="0" applyFill="0" applyAlignment="0" applyProtection="0"/>
    <xf numFmtId="0" fontId="3" fillId="0" borderId="0" applyNumberFormat="0" applyFill="0" applyBorder="0" applyAlignment="0" applyProtection="0"/>
    <xf numFmtId="0" fontId="8" fillId="0" borderId="9" applyNumberFormat="0" applyFill="0" applyAlignment="0" applyProtection="0"/>
    <xf numFmtId="0" fontId="17" fillId="0" borderId="0"/>
    <xf numFmtId="9" fontId="17" fillId="0" borderId="0" applyBorder="0" applyProtection="0"/>
  </cellStyleXfs>
  <cellXfs count="40">
    <xf numFmtId="0" fontId="0" fillId="0" borderId="0" xfId="0"/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165" fontId="19" fillId="0" borderId="0" xfId="0" applyNumberFormat="1" applyFont="1" applyAlignment="1">
      <alignment vertical="center"/>
    </xf>
    <xf numFmtId="0" fontId="18" fillId="0" borderId="0" xfId="0" applyFont="1" applyAlignment="1">
      <alignment horizontal="left" vertical="center"/>
    </xf>
    <xf numFmtId="0" fontId="19" fillId="0" borderId="0" xfId="0" applyFont="1" applyAlignment="1">
      <alignment horizontal="justify" vertical="center" wrapText="1"/>
    </xf>
    <xf numFmtId="165" fontId="19" fillId="0" borderId="0" xfId="0" applyNumberFormat="1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165" fontId="18" fillId="0" borderId="11" xfId="0" applyNumberFormat="1" applyFont="1" applyBorder="1" applyAlignment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/>
    </xf>
    <xf numFmtId="10" fontId="19" fillId="0" borderId="0" xfId="0" applyNumberFormat="1" applyFont="1" applyAlignment="1">
      <alignment horizontal="center" vertical="center"/>
    </xf>
    <xf numFmtId="10" fontId="19" fillId="23" borderId="0" xfId="0" applyNumberFormat="1" applyFont="1" applyFill="1" applyAlignment="1">
      <alignment horizontal="center" vertical="center"/>
    </xf>
    <xf numFmtId="164" fontId="19" fillId="0" borderId="10" xfId="0" applyNumberFormat="1" applyFont="1" applyBorder="1" applyAlignment="1">
      <alignment horizontal="center" vertical="center"/>
    </xf>
    <xf numFmtId="165" fontId="19" fillId="0" borderId="0" xfId="0" applyNumberFormat="1" applyFont="1" applyAlignment="1">
      <alignment horizontal="center" vertical="center"/>
    </xf>
    <xf numFmtId="10" fontId="19" fillId="24" borderId="10" xfId="0" applyNumberFormat="1" applyFont="1" applyFill="1" applyBorder="1" applyAlignment="1">
      <alignment horizontal="center" vertical="center"/>
    </xf>
    <xf numFmtId="0" fontId="18" fillId="0" borderId="12" xfId="0" applyFont="1" applyBorder="1" applyAlignment="1">
      <alignment horizontal="right" vertical="center"/>
    </xf>
    <xf numFmtId="165" fontId="18" fillId="0" borderId="10" xfId="0" applyNumberFormat="1" applyFont="1" applyBorder="1" applyAlignment="1">
      <alignment horizontal="center" vertical="center"/>
    </xf>
    <xf numFmtId="10" fontId="18" fillId="0" borderId="10" xfId="0" applyNumberFormat="1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164" fontId="18" fillId="0" borderId="10" xfId="0" applyNumberFormat="1" applyFont="1" applyBorder="1" applyAlignment="1">
      <alignment horizontal="center" vertical="center"/>
    </xf>
    <xf numFmtId="10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18" fillId="0" borderId="15" xfId="0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165" fontId="18" fillId="0" borderId="17" xfId="0" applyNumberFormat="1" applyFont="1" applyBorder="1" applyAlignment="1">
      <alignment horizontal="center" vertical="center" wrapText="1"/>
    </xf>
    <xf numFmtId="165" fontId="18" fillId="0" borderId="18" xfId="0" applyNumberFormat="1" applyFont="1" applyBorder="1" applyAlignment="1">
      <alignment horizontal="center" vertical="center" wrapText="1"/>
    </xf>
    <xf numFmtId="10" fontId="18" fillId="0" borderId="17" xfId="0" applyNumberFormat="1" applyFont="1" applyBorder="1" applyAlignment="1">
      <alignment horizontal="center" vertical="center" wrapText="1"/>
    </xf>
    <xf numFmtId="10" fontId="18" fillId="0" borderId="18" xfId="0" applyNumberFormat="1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textRotation="90" wrapText="1"/>
    </xf>
    <xf numFmtId="0" fontId="18" fillId="0" borderId="18" xfId="0" applyFont="1" applyBorder="1" applyAlignment="1">
      <alignment horizontal="center" vertical="center" textRotation="90" wrapText="1"/>
    </xf>
    <xf numFmtId="166" fontId="18" fillId="25" borderId="0" xfId="0" applyNumberFormat="1" applyFont="1" applyFill="1" applyAlignment="1">
      <alignment horizontal="left" vertical="center"/>
    </xf>
    <xf numFmtId="0" fontId="18" fillId="0" borderId="19" xfId="0" applyFont="1" applyBorder="1" applyAlignment="1">
      <alignment horizontal="center" vertical="center" textRotation="90" wrapText="1"/>
    </xf>
    <xf numFmtId="0" fontId="18" fillId="0" borderId="14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</cellXfs>
  <cellStyles count="42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Normal" xfId="0" builtinId="0"/>
    <cellStyle name="Normal 2" xfId="40" xr:uid="{3E9B882C-5124-4CB1-AEFA-1D89358D67A6}"/>
    <cellStyle name="Nota" xfId="30" builtinId="10" customBuiltin="1"/>
    <cellStyle name="Porcentagem 2" xfId="41" xr:uid="{109406B4-8C43-4BC1-95EB-48ABC410AEAF}"/>
    <cellStyle name="Saída" xfId="31" builtinId="21" customBuiltin="1"/>
    <cellStyle name="Texto de Aviso" xfId="32" builtinId="11" customBuiltin="1"/>
    <cellStyle name="Texto Explicativo" xfId="33" builtinId="53" customBuiltin="1"/>
    <cellStyle name="Título" xfId="34" builtinId="15" customBuiltin="1"/>
    <cellStyle name="Título 1" xfId="35" builtinId="16" customBuiltin="1"/>
    <cellStyle name="Título 2" xfId="36" builtinId="17" customBuiltin="1"/>
    <cellStyle name="Título 3" xfId="37" builtinId="18" customBuiltin="1"/>
    <cellStyle name="Título 4" xfId="38" builtinId="19" customBuiltin="1"/>
    <cellStyle name="Total" xfId="39" builtinId="25" customBuiltin="1"/>
  </cellStyles>
  <dxfs count="1">
    <dxf>
      <font>
        <color auto="1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34637</xdr:colOff>
      <xdr:row>0</xdr:row>
      <xdr:rowOff>92718</xdr:rowOff>
    </xdr:from>
    <xdr:to>
      <xdr:col>6</xdr:col>
      <xdr:colOff>1242543</xdr:colOff>
      <xdr:row>3</xdr:row>
      <xdr:rowOff>8226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B7813CA-8E4B-4F98-9F09-7E94E039C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32910" y="92718"/>
          <a:ext cx="7026815" cy="1058508"/>
        </a:xfrm>
        <a:prstGeom prst="rect">
          <a:avLst/>
        </a:prstGeom>
      </xdr:spPr>
    </xdr:pic>
    <xdr:clientData/>
  </xdr:twoCellAnchor>
  <xdr:twoCellAnchor editAs="oneCell">
    <xdr:from>
      <xdr:col>3</xdr:col>
      <xdr:colOff>121228</xdr:colOff>
      <xdr:row>39</xdr:row>
      <xdr:rowOff>90060</xdr:rowOff>
    </xdr:from>
    <xdr:to>
      <xdr:col>7</xdr:col>
      <xdr:colOff>1414237</xdr:colOff>
      <xdr:row>45</xdr:row>
      <xdr:rowOff>329046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E9195310-CA92-494D-95C3-0900A4BD0C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1" y="15797651"/>
          <a:ext cx="8826418" cy="2524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B61B2-3351-4806-B832-729AC44956F4}">
  <sheetPr codeName="Planilha2">
    <pageSetUpPr fitToPage="1"/>
  </sheetPr>
  <dimension ref="A4:K97"/>
  <sheetViews>
    <sheetView showGridLines="0" tabSelected="1" view="pageBreakPreview" topLeftCell="A9" zoomScale="55" zoomScaleNormal="100" zoomScaleSheetLayoutView="55" workbookViewId="0">
      <selection activeCell="D31" sqref="D31"/>
    </sheetView>
  </sheetViews>
  <sheetFormatPr defaultColWidth="9.140625" defaultRowHeight="30" customHeight="1" x14ac:dyDescent="0.2"/>
  <cols>
    <col min="1" max="2" width="11.7109375" style="2" customWidth="1"/>
    <col min="3" max="3" width="40.7109375" style="2" customWidth="1"/>
    <col min="4" max="4" width="20.7109375" style="2" customWidth="1"/>
    <col min="5" max="5" width="40.7109375" style="2" customWidth="1"/>
    <col min="6" max="9" width="25.7109375" style="2" customWidth="1"/>
    <col min="10" max="10" width="30.5703125" style="3" customWidth="1"/>
    <col min="11" max="14" width="20.7109375" style="2" customWidth="1"/>
    <col min="15" max="16" width="35.7109375" style="2" customWidth="1"/>
    <col min="17" max="29" width="4.7109375" style="2" customWidth="1"/>
    <col min="30" max="16384" width="9.140625" style="2"/>
  </cols>
  <sheetData>
    <row r="4" spans="1:11" ht="30" customHeight="1" x14ac:dyDescent="0.2">
      <c r="A4" s="1" t="s">
        <v>5</v>
      </c>
      <c r="B4" s="1"/>
      <c r="G4" s="1"/>
    </row>
    <row r="5" spans="1:11" ht="20.25" customHeight="1" x14ac:dyDescent="0.2">
      <c r="F5" s="27"/>
      <c r="G5" s="27"/>
      <c r="H5" s="27"/>
    </row>
    <row r="6" spans="1:11" ht="30" customHeight="1" x14ac:dyDescent="0.2">
      <c r="A6" s="23" t="s">
        <v>7</v>
      </c>
      <c r="B6" s="23"/>
      <c r="C6" s="4" t="s">
        <v>19</v>
      </c>
      <c r="D6" s="4"/>
      <c r="E6" s="7"/>
      <c r="F6" s="7"/>
      <c r="G6" s="7"/>
    </row>
    <row r="7" spans="1:11" ht="30" customHeight="1" x14ac:dyDescent="0.2">
      <c r="A7" s="23" t="s">
        <v>8</v>
      </c>
      <c r="B7" s="23"/>
      <c r="C7" s="1" t="s">
        <v>20</v>
      </c>
      <c r="D7" s="1"/>
      <c r="E7" s="7"/>
      <c r="F7" s="7"/>
      <c r="G7" s="7"/>
      <c r="I7" s="5"/>
      <c r="J7" s="6"/>
    </row>
    <row r="8" spans="1:11" ht="30" customHeight="1" thickBot="1" x14ac:dyDescent="0.25">
      <c r="F8" s="7"/>
      <c r="G8" s="7"/>
      <c r="H8" s="7"/>
      <c r="I8" s="5"/>
      <c r="J8" s="6"/>
    </row>
    <row r="9" spans="1:11" ht="45" customHeight="1" thickBot="1" x14ac:dyDescent="0.25">
      <c r="A9" s="24" t="s">
        <v>0</v>
      </c>
      <c r="B9" s="25"/>
      <c r="C9" s="26"/>
      <c r="D9" s="26"/>
      <c r="E9" s="26"/>
      <c r="F9" s="26"/>
      <c r="G9" s="26"/>
      <c r="H9" s="26"/>
      <c r="I9" s="9">
        <f>E31</f>
        <v>619784.32999999996</v>
      </c>
      <c r="J9" s="2"/>
    </row>
    <row r="10" spans="1:11" ht="21" thickBot="1" x14ac:dyDescent="0.25"/>
    <row r="11" spans="1:11" ht="58.5" customHeight="1" thickBot="1" x14ac:dyDescent="0.25">
      <c r="A11" s="38" t="s">
        <v>13</v>
      </c>
      <c r="B11" s="39"/>
      <c r="C11" s="11" t="s">
        <v>14</v>
      </c>
      <c r="D11" s="10" t="s">
        <v>15</v>
      </c>
      <c r="E11" s="11" t="s">
        <v>6</v>
      </c>
      <c r="F11" s="10" t="s">
        <v>4</v>
      </c>
      <c r="G11" s="10" t="s">
        <v>1</v>
      </c>
      <c r="H11" s="10" t="s">
        <v>2</v>
      </c>
      <c r="I11" s="10" t="s">
        <v>3</v>
      </c>
      <c r="J11" s="2"/>
    </row>
    <row r="12" spans="1:11" ht="20.25" x14ac:dyDescent="0.2">
      <c r="F12" s="12"/>
      <c r="G12" s="12"/>
      <c r="H12" s="12"/>
      <c r="I12" s="13"/>
      <c r="J12" s="2"/>
    </row>
    <row r="13" spans="1:11" ht="39.950000000000003" customHeight="1" x14ac:dyDescent="0.2">
      <c r="A13" s="34" t="s">
        <v>37</v>
      </c>
      <c r="B13" s="28" t="s">
        <v>17</v>
      </c>
      <c r="C13" s="28" t="s">
        <v>29</v>
      </c>
      <c r="D13" s="32">
        <f>ROUND(E13/$I$9,4)</f>
        <v>5.9400000000000001E-2</v>
      </c>
      <c r="E13" s="30">
        <v>36845.97</v>
      </c>
      <c r="F13" s="14">
        <f>IFERROR(ROUND($E13*F14,2),"-")</f>
        <v>32055.99</v>
      </c>
      <c r="G13" s="14">
        <f>IFERROR(ROUND($E13*G14,2),"-")</f>
        <v>1473.84</v>
      </c>
      <c r="H13" s="14">
        <f>IFERROR(ROUND($E13*H14,2),"-")</f>
        <v>1473.84</v>
      </c>
      <c r="I13" s="14">
        <f>IFERROR(ROUND($E13*I14,2),"-")</f>
        <v>1842.3</v>
      </c>
      <c r="J13" s="15"/>
      <c r="K13" s="3"/>
    </row>
    <row r="14" spans="1:11" ht="39.950000000000003" customHeight="1" x14ac:dyDescent="0.2">
      <c r="A14" s="37"/>
      <c r="B14" s="29"/>
      <c r="C14" s="29"/>
      <c r="D14" s="33"/>
      <c r="E14" s="31"/>
      <c r="F14" s="16">
        <f>1-SUM(G14:I14)</f>
        <v>0.87</v>
      </c>
      <c r="G14" s="16">
        <v>0.04</v>
      </c>
      <c r="H14" s="16">
        <v>0.04</v>
      </c>
      <c r="I14" s="16">
        <v>0.05</v>
      </c>
      <c r="J14" s="2"/>
    </row>
    <row r="15" spans="1:11" ht="39.950000000000003" customHeight="1" x14ac:dyDescent="0.2">
      <c r="A15" s="37"/>
      <c r="B15" s="28" t="s">
        <v>18</v>
      </c>
      <c r="C15" s="28" t="s">
        <v>30</v>
      </c>
      <c r="D15" s="32">
        <f t="shared" ref="D15" si="0">ROUND(E15/$I$9,4)</f>
        <v>3.15E-2</v>
      </c>
      <c r="E15" s="30">
        <v>19522.07</v>
      </c>
      <c r="F15" s="14" t="str">
        <f>IFERROR(ROUND($E15*F16,2),"-")</f>
        <v>-</v>
      </c>
      <c r="G15" s="14">
        <f t="shared" ref="G15" si="1">IFERROR(ROUND($E15*G16,2),"-")</f>
        <v>9761.0400000000009</v>
      </c>
      <c r="H15" s="14">
        <f>IFERROR(ROUND($E15*H16,2),"-")-0.01</f>
        <v>9761.0300000000007</v>
      </c>
      <c r="I15" s="14" t="str">
        <f>IFERROR(ROUND($E15*I16,2),"-")</f>
        <v>-</v>
      </c>
      <c r="J15" s="15"/>
      <c r="K15" s="3"/>
    </row>
    <row r="16" spans="1:11" ht="39.950000000000003" customHeight="1" x14ac:dyDescent="0.2">
      <c r="A16" s="37"/>
      <c r="B16" s="29"/>
      <c r="C16" s="29"/>
      <c r="D16" s="33"/>
      <c r="E16" s="31"/>
      <c r="F16" s="16" t="s">
        <v>22</v>
      </c>
      <c r="G16" s="16">
        <v>0.5</v>
      </c>
      <c r="H16" s="16">
        <v>0.5</v>
      </c>
      <c r="I16" s="16" t="s">
        <v>22</v>
      </c>
      <c r="J16" s="2"/>
    </row>
    <row r="17" spans="1:11" ht="39.950000000000003" customHeight="1" x14ac:dyDescent="0.2">
      <c r="A17" s="37"/>
      <c r="B17" s="28" t="s">
        <v>23</v>
      </c>
      <c r="C17" s="28" t="s">
        <v>31</v>
      </c>
      <c r="D17" s="32">
        <f t="shared" ref="D17" si="2">ROUND(E17/$I$9,4)</f>
        <v>6.5600000000000006E-2</v>
      </c>
      <c r="E17" s="30">
        <v>40658.559999999998</v>
      </c>
      <c r="F17" s="14" t="str">
        <f>IFERROR(ROUND($E17*F18,2),"-")</f>
        <v>-</v>
      </c>
      <c r="G17" s="14">
        <f t="shared" ref="G17" si="3">IFERROR(ROUND($E17*G18,2),"-")</f>
        <v>20329.28</v>
      </c>
      <c r="H17" s="14">
        <f t="shared" ref="H17" si="4">IFERROR(ROUND($E17*H18,2),"-")</f>
        <v>20329.28</v>
      </c>
      <c r="I17" s="14" t="str">
        <f t="shared" ref="I17" si="5">IFERROR(ROUND($E17*I18,2),"-")</f>
        <v>-</v>
      </c>
      <c r="J17" s="15"/>
      <c r="K17" s="3"/>
    </row>
    <row r="18" spans="1:11" ht="39.950000000000003" customHeight="1" x14ac:dyDescent="0.2">
      <c r="A18" s="37"/>
      <c r="B18" s="29"/>
      <c r="C18" s="29"/>
      <c r="D18" s="33"/>
      <c r="E18" s="31"/>
      <c r="F18" s="16" t="s">
        <v>22</v>
      </c>
      <c r="G18" s="16">
        <v>0.5</v>
      </c>
      <c r="H18" s="16">
        <v>0.5</v>
      </c>
      <c r="I18" s="16" t="s">
        <v>22</v>
      </c>
      <c r="J18" s="2"/>
    </row>
    <row r="19" spans="1:11" ht="39.950000000000003" customHeight="1" x14ac:dyDescent="0.2">
      <c r="A19" s="37"/>
      <c r="B19" s="28" t="s">
        <v>24</v>
      </c>
      <c r="C19" s="28" t="s">
        <v>32</v>
      </c>
      <c r="D19" s="32">
        <f t="shared" ref="D19" si="6">ROUND(E19/$I$9,4)</f>
        <v>4.3499999999999997E-2</v>
      </c>
      <c r="E19" s="30">
        <v>26933.51</v>
      </c>
      <c r="F19" s="14" t="str">
        <f>IFERROR(ROUND($E19*F20,2),"-")</f>
        <v>-</v>
      </c>
      <c r="G19" s="14">
        <f t="shared" ref="G19" si="7">IFERROR(ROUND($E19*G20,2),"-")</f>
        <v>13466.76</v>
      </c>
      <c r="H19" s="14">
        <f>IFERROR(ROUND($E19*H20,2),"-")-0.01</f>
        <v>13466.75</v>
      </c>
      <c r="I19" s="14" t="str">
        <f t="shared" ref="I19" si="8">IFERROR(ROUND($E19*I20,2),"-")</f>
        <v>-</v>
      </c>
      <c r="J19" s="15"/>
      <c r="K19" s="3"/>
    </row>
    <row r="20" spans="1:11" ht="39.950000000000003" customHeight="1" x14ac:dyDescent="0.2">
      <c r="A20" s="37"/>
      <c r="B20" s="29"/>
      <c r="C20" s="29"/>
      <c r="D20" s="33"/>
      <c r="E20" s="31"/>
      <c r="F20" s="16" t="s">
        <v>22</v>
      </c>
      <c r="G20" s="16">
        <v>0.5</v>
      </c>
      <c r="H20" s="16">
        <v>0.5</v>
      </c>
      <c r="I20" s="16" t="s">
        <v>22</v>
      </c>
      <c r="J20" s="2"/>
    </row>
    <row r="21" spans="1:11" ht="39.950000000000003" customHeight="1" x14ac:dyDescent="0.2">
      <c r="A21" s="37"/>
      <c r="B21" s="28" t="s">
        <v>25</v>
      </c>
      <c r="C21" s="28" t="s">
        <v>33</v>
      </c>
      <c r="D21" s="32">
        <f t="shared" ref="D21" si="9">ROUND(E21/$I$9,4)</f>
        <v>0.37519999999999998</v>
      </c>
      <c r="E21" s="30">
        <v>232538.58</v>
      </c>
      <c r="F21" s="14">
        <f>IFERROR(ROUND($E21*F22,2),"-")</f>
        <v>58134.65</v>
      </c>
      <c r="G21" s="14">
        <f t="shared" ref="G21" si="10">IFERROR(ROUND($E21*G22,2),"-")</f>
        <v>58134.65</v>
      </c>
      <c r="H21" s="14">
        <f>IFERROR(ROUND($E21*H22,2),"-")-0.01</f>
        <v>58134.64</v>
      </c>
      <c r="I21" s="14">
        <f>IFERROR(ROUND($E21*I22,2),"-")-0.01</f>
        <v>58134.64</v>
      </c>
      <c r="J21" s="15"/>
      <c r="K21" s="3"/>
    </row>
    <row r="22" spans="1:11" ht="39.950000000000003" customHeight="1" x14ac:dyDescent="0.2">
      <c r="A22" s="37"/>
      <c r="B22" s="29"/>
      <c r="C22" s="29"/>
      <c r="D22" s="33"/>
      <c r="E22" s="31"/>
      <c r="F22" s="16">
        <v>0.25</v>
      </c>
      <c r="G22" s="16">
        <v>0.25</v>
      </c>
      <c r="H22" s="16">
        <v>0.25</v>
      </c>
      <c r="I22" s="16">
        <v>0.25</v>
      </c>
      <c r="J22" s="2"/>
    </row>
    <row r="23" spans="1:11" ht="39.950000000000003" customHeight="1" x14ac:dyDescent="0.2">
      <c r="A23" s="37"/>
      <c r="B23" s="28" t="s">
        <v>26</v>
      </c>
      <c r="C23" s="28" t="s">
        <v>34</v>
      </c>
      <c r="D23" s="32">
        <f t="shared" ref="D23" si="11">ROUND(E23/$I$9,4)</f>
        <v>0.14219999999999999</v>
      </c>
      <c r="E23" s="30">
        <v>88148.45</v>
      </c>
      <c r="F23" s="14" t="str">
        <f>IFERROR(ROUND($E23*F24,2),"-")</f>
        <v>-</v>
      </c>
      <c r="G23" s="14" t="str">
        <f t="shared" ref="G23" si="12">IFERROR(ROUND($E23*G24,2),"-")</f>
        <v>-</v>
      </c>
      <c r="H23" s="14">
        <f t="shared" ref="H23" si="13">IFERROR(ROUND($E23*H24,2),"-")</f>
        <v>44074.23</v>
      </c>
      <c r="I23" s="14">
        <f>IFERROR(ROUND($E23*I24,2),"-")-0.01</f>
        <v>44074.22</v>
      </c>
      <c r="J23" s="15"/>
      <c r="K23" s="3"/>
    </row>
    <row r="24" spans="1:11" ht="39.950000000000003" customHeight="1" x14ac:dyDescent="0.2">
      <c r="A24" s="37"/>
      <c r="B24" s="29"/>
      <c r="C24" s="29"/>
      <c r="D24" s="33"/>
      <c r="E24" s="31"/>
      <c r="F24" s="16" t="s">
        <v>22</v>
      </c>
      <c r="G24" s="16" t="s">
        <v>22</v>
      </c>
      <c r="H24" s="16">
        <v>0.5</v>
      </c>
      <c r="I24" s="16">
        <v>0.5</v>
      </c>
      <c r="J24" s="2"/>
    </row>
    <row r="25" spans="1:11" ht="39.950000000000003" customHeight="1" x14ac:dyDescent="0.2">
      <c r="A25" s="37"/>
      <c r="B25" s="28" t="s">
        <v>27</v>
      </c>
      <c r="C25" s="28" t="s">
        <v>35</v>
      </c>
      <c r="D25" s="32">
        <f t="shared" ref="D25" si="14">ROUND(E25/$I$9,4)</f>
        <v>1.3299999999999999E-2</v>
      </c>
      <c r="E25" s="30">
        <v>8212.7999999999993</v>
      </c>
      <c r="F25" s="14" t="str">
        <f>IFERROR(ROUND($E25*F26,2),"-")</f>
        <v>-</v>
      </c>
      <c r="G25" s="14" t="str">
        <f t="shared" ref="G25" si="15">IFERROR(ROUND($E25*G26,2),"-")</f>
        <v>-</v>
      </c>
      <c r="H25" s="14">
        <f t="shared" ref="H25" si="16">IFERROR(ROUND($E25*H26,2),"-")</f>
        <v>4106.3999999999996</v>
      </c>
      <c r="I25" s="14">
        <f t="shared" ref="I25" si="17">IFERROR(ROUND($E25*I26,2),"-")</f>
        <v>4106.3999999999996</v>
      </c>
      <c r="J25" s="15"/>
      <c r="K25" s="3"/>
    </row>
    <row r="26" spans="1:11" ht="39.950000000000003" customHeight="1" x14ac:dyDescent="0.2">
      <c r="A26" s="37"/>
      <c r="B26" s="29"/>
      <c r="C26" s="29"/>
      <c r="D26" s="33"/>
      <c r="E26" s="31"/>
      <c r="F26" s="16" t="s">
        <v>22</v>
      </c>
      <c r="G26" s="16" t="s">
        <v>22</v>
      </c>
      <c r="H26" s="16">
        <v>0.5</v>
      </c>
      <c r="I26" s="16">
        <v>0.5</v>
      </c>
      <c r="J26" s="2"/>
    </row>
    <row r="27" spans="1:11" ht="39.950000000000003" customHeight="1" x14ac:dyDescent="0.2">
      <c r="A27" s="37"/>
      <c r="B27" s="28" t="s">
        <v>28</v>
      </c>
      <c r="C27" s="28" t="s">
        <v>36</v>
      </c>
      <c r="D27" s="32">
        <f t="shared" ref="D27" si="18">ROUND(E27/$I$9,4)</f>
        <v>0.2545</v>
      </c>
      <c r="E27" s="30">
        <v>157765.01999999999</v>
      </c>
      <c r="F27" s="14">
        <f>IFERROR(ROUND($E27*F28,2),"-")</f>
        <v>39441.26</v>
      </c>
      <c r="G27" s="14">
        <f t="shared" ref="G27" si="19">IFERROR(ROUND($E27*G28,2),"-")</f>
        <v>39441.26</v>
      </c>
      <c r="H27" s="14">
        <f>IFERROR(ROUND($E27*H28,2),"-")-0.01</f>
        <v>39441.25</v>
      </c>
      <c r="I27" s="14">
        <f>IFERROR(ROUND($E27*I28,2),"-")-0.01</f>
        <v>39441.25</v>
      </c>
      <c r="J27" s="15"/>
      <c r="K27" s="3"/>
    </row>
    <row r="28" spans="1:11" ht="39.950000000000003" customHeight="1" x14ac:dyDescent="0.2">
      <c r="A28" s="35"/>
      <c r="B28" s="29"/>
      <c r="C28" s="29"/>
      <c r="D28" s="33"/>
      <c r="E28" s="31"/>
      <c r="F28" s="16">
        <v>0.25</v>
      </c>
      <c r="G28" s="16">
        <v>0.25</v>
      </c>
      <c r="H28" s="16">
        <v>0.25</v>
      </c>
      <c r="I28" s="16">
        <v>0.25</v>
      </c>
      <c r="J28" s="2"/>
    </row>
    <row r="29" spans="1:11" ht="50.1" customHeight="1" x14ac:dyDescent="0.2">
      <c r="A29" s="34" t="s">
        <v>38</v>
      </c>
      <c r="B29" s="28" t="s">
        <v>17</v>
      </c>
      <c r="C29" s="28" t="s">
        <v>21</v>
      </c>
      <c r="D29" s="32">
        <f>ROUND(E29/$I$9,4)</f>
        <v>1.4800000000000001E-2</v>
      </c>
      <c r="E29" s="30">
        <v>9159.3700000000008</v>
      </c>
      <c r="F29" s="14">
        <f>IFERROR(ROUND($E29*F30,2),"-")</f>
        <v>9159.3700000000008</v>
      </c>
      <c r="G29" s="14" t="str">
        <f>IFERROR(ROUND($E29*G30,2),"-")</f>
        <v>-</v>
      </c>
      <c r="H29" s="14" t="str">
        <f>IFERROR(ROUND($E29*H30,2),"-")</f>
        <v>-</v>
      </c>
      <c r="I29" s="14" t="str">
        <f>IFERROR(ROUND($E29*I30,2),"-")</f>
        <v>-</v>
      </c>
      <c r="J29" s="15"/>
      <c r="K29" s="3"/>
    </row>
    <row r="30" spans="1:11" ht="50.1" customHeight="1" x14ac:dyDescent="0.2">
      <c r="A30" s="35"/>
      <c r="B30" s="29"/>
      <c r="C30" s="29"/>
      <c r="D30" s="33"/>
      <c r="E30" s="31"/>
      <c r="F30" s="16">
        <v>1</v>
      </c>
      <c r="G30" s="16" t="s">
        <v>22</v>
      </c>
      <c r="H30" s="16" t="s">
        <v>22</v>
      </c>
      <c r="I30" s="16" t="s">
        <v>22</v>
      </c>
      <c r="J30" s="2"/>
    </row>
    <row r="31" spans="1:11" ht="35.1" customHeight="1" x14ac:dyDescent="0.2">
      <c r="C31" s="17" t="s">
        <v>16</v>
      </c>
      <c r="D31" s="19">
        <f>SUM(D13:D30)</f>
        <v>0.99999999999999989</v>
      </c>
      <c r="E31" s="18">
        <f>SUM(E13:E30)</f>
        <v>619784.32999999996</v>
      </c>
      <c r="J31" s="2"/>
    </row>
    <row r="32" spans="1:11" ht="30" customHeight="1" x14ac:dyDescent="0.2">
      <c r="J32" s="2"/>
    </row>
    <row r="33" spans="4:10" ht="45" customHeight="1" x14ac:dyDescent="0.2">
      <c r="E33" s="20" t="s">
        <v>9</v>
      </c>
      <c r="F33" s="21">
        <f>SUM(F13,F15,F17,F19,F21,F23,F25,F27,F29)</f>
        <v>138791.26999999999</v>
      </c>
      <c r="G33" s="21">
        <f>SUM(G13,G15,G17,G19,G21,G23,G25,G27,G29)</f>
        <v>142606.83000000002</v>
      </c>
      <c r="H33" s="21">
        <f>SUM(H13,H15,H17,H19,H21,H23,H25,H27,H29)</f>
        <v>190787.42</v>
      </c>
      <c r="I33" s="21">
        <f>SUM(I13,I15,I17,I19,I21,I23,I25,I27,I29)</f>
        <v>147598.81</v>
      </c>
      <c r="J33" s="2"/>
    </row>
    <row r="34" spans="4:10" ht="45" customHeight="1" x14ac:dyDescent="0.2">
      <c r="E34" s="20" t="s">
        <v>11</v>
      </c>
      <c r="F34" s="19">
        <f>F33/$I$9</f>
        <v>0.22393478389490745</v>
      </c>
      <c r="G34" s="19">
        <f>G33/$I$9</f>
        <v>0.23009105441565458</v>
      </c>
      <c r="H34" s="19">
        <f>H33/$I$9</f>
        <v>0.30782872487273116</v>
      </c>
      <c r="I34" s="19">
        <f>I33/$I$9</f>
        <v>0.23814543681670688</v>
      </c>
      <c r="J34" s="2"/>
    </row>
    <row r="35" spans="4:10" ht="30" customHeight="1" x14ac:dyDescent="0.2">
      <c r="J35" s="2"/>
    </row>
    <row r="36" spans="4:10" ht="45" customHeight="1" x14ac:dyDescent="0.2">
      <c r="E36" s="20" t="s">
        <v>10</v>
      </c>
      <c r="F36" s="21">
        <f>F33</f>
        <v>138791.26999999999</v>
      </c>
      <c r="G36" s="21">
        <f>F36+G33</f>
        <v>281398.09999999998</v>
      </c>
      <c r="H36" s="21">
        <f>G36+H33</f>
        <v>472185.52</v>
      </c>
      <c r="I36" s="21">
        <f>H36+I33</f>
        <v>619784.33000000007</v>
      </c>
      <c r="J36" s="2"/>
    </row>
    <row r="37" spans="4:10" ht="45" customHeight="1" x14ac:dyDescent="0.2">
      <c r="E37" s="20" t="s">
        <v>12</v>
      </c>
      <c r="F37" s="19">
        <f>F36/$I$9</f>
        <v>0.22393478389490745</v>
      </c>
      <c r="G37" s="19">
        <f>G36/$I$9</f>
        <v>0.45402583831056198</v>
      </c>
      <c r="H37" s="19">
        <f>H36/$I$9</f>
        <v>0.76185456318329325</v>
      </c>
      <c r="I37" s="19">
        <f>I36/$I$9</f>
        <v>1.0000000000000002</v>
      </c>
      <c r="J37" s="2"/>
    </row>
    <row r="38" spans="4:10" ht="30" customHeight="1" x14ac:dyDescent="0.2">
      <c r="D38" s="8"/>
      <c r="E38" s="22"/>
      <c r="F38" s="22"/>
      <c r="G38" s="22"/>
      <c r="H38" s="22"/>
      <c r="J38" s="2"/>
    </row>
    <row r="39" spans="4:10" ht="30" customHeight="1" x14ac:dyDescent="0.2">
      <c r="D39" s="36">
        <v>45575</v>
      </c>
      <c r="E39" s="36"/>
      <c r="F39" s="36"/>
      <c r="G39" s="36"/>
      <c r="J39" s="2"/>
    </row>
    <row r="40" spans="4:10" ht="30" customHeight="1" x14ac:dyDescent="0.2">
      <c r="F40" s="36"/>
      <c r="G40" s="36"/>
      <c r="J40" s="2"/>
    </row>
    <row r="41" spans="4:10" ht="30" customHeight="1" x14ac:dyDescent="0.2">
      <c r="F41" s="36"/>
      <c r="G41" s="36"/>
      <c r="J41" s="2"/>
    </row>
    <row r="42" spans="4:10" ht="30" customHeight="1" x14ac:dyDescent="0.2">
      <c r="J42" s="2"/>
    </row>
    <row r="43" spans="4:10" ht="30" customHeight="1" x14ac:dyDescent="0.2">
      <c r="J43" s="2"/>
    </row>
    <row r="44" spans="4:10" ht="30" customHeight="1" x14ac:dyDescent="0.2">
      <c r="J44" s="2"/>
    </row>
    <row r="45" spans="4:10" ht="30" customHeight="1" x14ac:dyDescent="0.2">
      <c r="J45" s="2"/>
    </row>
    <row r="46" spans="4:10" ht="30" customHeight="1" x14ac:dyDescent="0.2">
      <c r="J46" s="2"/>
    </row>
    <row r="47" spans="4:10" ht="30" customHeight="1" x14ac:dyDescent="0.2">
      <c r="J47" s="2"/>
    </row>
    <row r="48" spans="4:10" ht="30" customHeight="1" x14ac:dyDescent="0.2">
      <c r="J48" s="2"/>
    </row>
    <row r="49" spans="10:10" ht="30" customHeight="1" x14ac:dyDescent="0.2">
      <c r="J49" s="2"/>
    </row>
    <row r="50" spans="10:10" ht="30" customHeight="1" x14ac:dyDescent="0.2">
      <c r="J50" s="2"/>
    </row>
    <row r="51" spans="10:10" ht="30" customHeight="1" x14ac:dyDescent="0.2">
      <c r="J51" s="2"/>
    </row>
    <row r="52" spans="10:10" ht="30" customHeight="1" x14ac:dyDescent="0.2">
      <c r="J52" s="2"/>
    </row>
    <row r="53" spans="10:10" ht="30" customHeight="1" x14ac:dyDescent="0.2">
      <c r="J53" s="2"/>
    </row>
    <row r="54" spans="10:10" ht="30" customHeight="1" x14ac:dyDescent="0.2">
      <c r="J54" s="2"/>
    </row>
    <row r="55" spans="10:10" ht="30" customHeight="1" x14ac:dyDescent="0.2">
      <c r="J55" s="2"/>
    </row>
    <row r="56" spans="10:10" ht="30" customHeight="1" x14ac:dyDescent="0.2">
      <c r="J56" s="2"/>
    </row>
    <row r="57" spans="10:10" ht="30" customHeight="1" x14ac:dyDescent="0.2">
      <c r="J57" s="2"/>
    </row>
    <row r="58" spans="10:10" ht="30" customHeight="1" x14ac:dyDescent="0.2">
      <c r="J58" s="2"/>
    </row>
    <row r="59" spans="10:10" ht="30" customHeight="1" x14ac:dyDescent="0.2">
      <c r="J59" s="2"/>
    </row>
    <row r="60" spans="10:10" ht="30" customHeight="1" x14ac:dyDescent="0.2">
      <c r="J60" s="2"/>
    </row>
    <row r="61" spans="10:10" ht="30" customHeight="1" x14ac:dyDescent="0.2">
      <c r="J61" s="2"/>
    </row>
    <row r="62" spans="10:10" ht="30" customHeight="1" x14ac:dyDescent="0.2">
      <c r="J62" s="2"/>
    </row>
    <row r="63" spans="10:10" ht="30" customHeight="1" x14ac:dyDescent="0.2">
      <c r="J63" s="2"/>
    </row>
    <row r="64" spans="10:10" ht="30" customHeight="1" x14ac:dyDescent="0.2">
      <c r="J64" s="2"/>
    </row>
    <row r="65" spans="10:10" ht="30" customHeight="1" x14ac:dyDescent="0.2">
      <c r="J65" s="2"/>
    </row>
    <row r="66" spans="10:10" ht="30" customHeight="1" x14ac:dyDescent="0.2">
      <c r="J66" s="2"/>
    </row>
    <row r="67" spans="10:10" ht="30" customHeight="1" x14ac:dyDescent="0.2">
      <c r="J67" s="2"/>
    </row>
    <row r="68" spans="10:10" ht="30" customHeight="1" x14ac:dyDescent="0.2">
      <c r="J68" s="2"/>
    </row>
    <row r="69" spans="10:10" ht="30" customHeight="1" x14ac:dyDescent="0.2">
      <c r="J69" s="2"/>
    </row>
    <row r="70" spans="10:10" ht="30" customHeight="1" x14ac:dyDescent="0.2">
      <c r="J70" s="2"/>
    </row>
    <row r="71" spans="10:10" ht="30" customHeight="1" x14ac:dyDescent="0.2">
      <c r="J71" s="2"/>
    </row>
    <row r="72" spans="10:10" ht="30" customHeight="1" x14ac:dyDescent="0.2">
      <c r="J72" s="2"/>
    </row>
    <row r="73" spans="10:10" ht="30" customHeight="1" x14ac:dyDescent="0.2">
      <c r="J73" s="2"/>
    </row>
    <row r="74" spans="10:10" ht="30" customHeight="1" x14ac:dyDescent="0.2">
      <c r="J74" s="2"/>
    </row>
    <row r="75" spans="10:10" ht="30" customHeight="1" x14ac:dyDescent="0.2">
      <c r="J75" s="2"/>
    </row>
    <row r="76" spans="10:10" ht="30" customHeight="1" x14ac:dyDescent="0.2">
      <c r="J76" s="2"/>
    </row>
    <row r="77" spans="10:10" ht="30" customHeight="1" x14ac:dyDescent="0.2">
      <c r="J77" s="2"/>
    </row>
    <row r="78" spans="10:10" ht="30" customHeight="1" x14ac:dyDescent="0.2">
      <c r="J78" s="2"/>
    </row>
    <row r="79" spans="10:10" ht="30" customHeight="1" x14ac:dyDescent="0.2">
      <c r="J79" s="2"/>
    </row>
    <row r="80" spans="10:10" ht="30" customHeight="1" x14ac:dyDescent="0.2">
      <c r="J80" s="2"/>
    </row>
    <row r="81" spans="10:10" ht="30" customHeight="1" x14ac:dyDescent="0.2">
      <c r="J81" s="2"/>
    </row>
    <row r="82" spans="10:10" ht="30" customHeight="1" x14ac:dyDescent="0.2">
      <c r="J82" s="2"/>
    </row>
    <row r="83" spans="10:10" ht="30" customHeight="1" x14ac:dyDescent="0.2">
      <c r="J83" s="2"/>
    </row>
    <row r="84" spans="10:10" ht="30" customHeight="1" x14ac:dyDescent="0.2">
      <c r="J84" s="2"/>
    </row>
    <row r="85" spans="10:10" ht="30" customHeight="1" x14ac:dyDescent="0.2">
      <c r="J85" s="2"/>
    </row>
    <row r="86" spans="10:10" ht="30" customHeight="1" x14ac:dyDescent="0.2">
      <c r="J86" s="2"/>
    </row>
    <row r="87" spans="10:10" ht="30" customHeight="1" x14ac:dyDescent="0.2">
      <c r="J87" s="2"/>
    </row>
    <row r="88" spans="10:10" ht="30" customHeight="1" x14ac:dyDescent="0.2">
      <c r="J88" s="2"/>
    </row>
    <row r="89" spans="10:10" ht="30" customHeight="1" x14ac:dyDescent="0.2">
      <c r="J89" s="2"/>
    </row>
    <row r="90" spans="10:10" ht="30" customHeight="1" x14ac:dyDescent="0.2">
      <c r="J90" s="2"/>
    </row>
    <row r="91" spans="10:10" ht="30" customHeight="1" x14ac:dyDescent="0.2">
      <c r="J91" s="2"/>
    </row>
    <row r="92" spans="10:10" ht="30" customHeight="1" x14ac:dyDescent="0.2">
      <c r="J92" s="2"/>
    </row>
    <row r="93" spans="10:10" ht="30" customHeight="1" x14ac:dyDescent="0.2">
      <c r="J93" s="2"/>
    </row>
    <row r="94" spans="10:10" ht="30" customHeight="1" x14ac:dyDescent="0.2">
      <c r="J94" s="2"/>
    </row>
    <row r="95" spans="10:10" ht="30" customHeight="1" x14ac:dyDescent="0.2">
      <c r="J95" s="2"/>
    </row>
    <row r="96" spans="10:10" ht="30" customHeight="1" x14ac:dyDescent="0.2">
      <c r="J96" s="2"/>
    </row>
    <row r="97" spans="10:10" ht="30" customHeight="1" x14ac:dyDescent="0.2">
      <c r="J97" s="2"/>
    </row>
  </sheetData>
  <mergeCells count="44">
    <mergeCell ref="E25:E26"/>
    <mergeCell ref="B29:B30"/>
    <mergeCell ref="A13:A28"/>
    <mergeCell ref="A11:B11"/>
    <mergeCell ref="B13:B14"/>
    <mergeCell ref="B15:B16"/>
    <mergeCell ref="B17:B18"/>
    <mergeCell ref="B19:B20"/>
    <mergeCell ref="B21:B22"/>
    <mergeCell ref="B23:B24"/>
    <mergeCell ref="B25:B26"/>
    <mergeCell ref="B27:B28"/>
    <mergeCell ref="F41:G41"/>
    <mergeCell ref="F40:G40"/>
    <mergeCell ref="D39:G39"/>
    <mergeCell ref="C19:C20"/>
    <mergeCell ref="D19:D20"/>
    <mergeCell ref="E19:E20"/>
    <mergeCell ref="C21:C22"/>
    <mergeCell ref="D21:D22"/>
    <mergeCell ref="E21:E22"/>
    <mergeCell ref="C27:C28"/>
    <mergeCell ref="D27:D28"/>
    <mergeCell ref="E27:E28"/>
    <mergeCell ref="C23:C24"/>
    <mergeCell ref="D23:D24"/>
    <mergeCell ref="E23:E24"/>
    <mergeCell ref="C25:C26"/>
    <mergeCell ref="A9:H9"/>
    <mergeCell ref="F5:H5"/>
    <mergeCell ref="C29:C30"/>
    <mergeCell ref="E29:E30"/>
    <mergeCell ref="D29:D30"/>
    <mergeCell ref="C13:C14"/>
    <mergeCell ref="E13:E14"/>
    <mergeCell ref="A29:A30"/>
    <mergeCell ref="D13:D14"/>
    <mergeCell ref="C15:C16"/>
    <mergeCell ref="D15:D16"/>
    <mergeCell ref="E15:E16"/>
    <mergeCell ref="C17:C18"/>
    <mergeCell ref="D17:D18"/>
    <mergeCell ref="E17:E18"/>
    <mergeCell ref="D25:D26"/>
  </mergeCells>
  <conditionalFormatting sqref="F14:I14 F16:I16 F18:I18 F20:I20 F22:I22 F24:I24 F26:I26 F28:I28 F30:I30">
    <cfRule type="cellIs" dxfId="0" priority="6" operator="equal">
      <formula>"-"</formula>
    </cfRule>
  </conditionalFormatting>
  <printOptions horizontalCentered="1"/>
  <pageMargins left="0.19685039370078741" right="0.19685039370078741" top="0.39370078740157483" bottom="0.39370078740157483" header="0.51181102362204722" footer="0.51181102362204722"/>
  <pageSetup paperSize="9" scale="43" fitToHeight="0" orientation="portrait" r:id="rId1"/>
  <headerFooter alignWithMargins="0"/>
  <ignoredErrors>
    <ignoredError sqref="F14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 </vt:lpstr>
      <vt:lpstr>'CRONOGRAMA '!Area_de_impressao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s.tomiyama</dc:creator>
  <cp:lastModifiedBy>Rodrigo Seiti Shimura Takata - SMPU PMMC</cp:lastModifiedBy>
  <cp:revision/>
  <cp:lastPrinted>2024-10-11T12:23:21Z</cp:lastPrinted>
  <dcterms:created xsi:type="dcterms:W3CDTF">2013-04-10T12:50:18Z</dcterms:created>
  <dcterms:modified xsi:type="dcterms:W3CDTF">2024-10-11T19:00:10Z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1033-9.1.0.4746</vt:lpwstr>
  </property>
</Properties>
</file>