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Planejamento\DPFU\PROJETOS EM ANDAMENTO 2025\SAÚDE 2025\SAU 084 UBS VILA MORAES\"/>
    </mc:Choice>
  </mc:AlternateContent>
  <xr:revisionPtr revIDLastSave="0" documentId="13_ncr:1_{AB558557-D85B-4B54-8DA4-58B0FD40BBCC}" xr6:coauthVersionLast="47" xr6:coauthVersionMax="47" xr10:uidLastSave="{00000000-0000-0000-0000-000000000000}"/>
  <bookViews>
    <workbookView xWindow="20370" yWindow="-120" windowWidth="19440" windowHeight="15000" xr2:uid="{00000000-000D-0000-FFFF-FFFF00000000}"/>
  </bookViews>
  <sheets>
    <sheet name="CRONOGRAMA " sheetId="2" r:id="rId1"/>
  </sheets>
  <definedNames>
    <definedName name="_xlnm.Print_Area" localSheetId="0">'CRONOGRAMA '!$A$1:$AG$65</definedName>
  </definedNames>
  <calcPr calcId="191029"/>
</workbook>
</file>

<file path=xl/calcChain.xml><?xml version="1.0" encoding="utf-8"?>
<calcChain xmlns="http://schemas.openxmlformats.org/spreadsheetml/2006/main">
  <c r="Y35" i="2" l="1"/>
  <c r="U35" i="2"/>
  <c r="AC33" i="2"/>
  <c r="AC53" i="2" s="1"/>
  <c r="Y33" i="2"/>
  <c r="Y34" i="2" s="1"/>
  <c r="Y31" i="2"/>
  <c r="Y32" i="2" s="1"/>
  <c r="U31" i="2"/>
  <c r="I53" i="2"/>
  <c r="G51" i="2"/>
  <c r="E51" i="2"/>
  <c r="Y43" i="2"/>
  <c r="Y44" i="2" s="1"/>
  <c r="Q43" i="2"/>
  <c r="Q44" i="2" s="1"/>
  <c r="AC41" i="2"/>
  <c r="M31" i="2"/>
  <c r="Q35" i="2"/>
  <c r="Q33" i="2"/>
  <c r="G13" i="2"/>
  <c r="U45" i="2"/>
  <c r="U46" i="2" s="1"/>
  <c r="Q45" i="2"/>
  <c r="Q46" i="2" s="1"/>
  <c r="U33" i="2"/>
  <c r="U34" i="2" s="1"/>
  <c r="AC47" i="2"/>
  <c r="AC48" i="2" s="1"/>
  <c r="AC37" i="2"/>
  <c r="AC38" i="2" s="1"/>
  <c r="AC39" i="2"/>
  <c r="AC40" i="2" s="1"/>
  <c r="Q31" i="2"/>
  <c r="U43" i="2"/>
  <c r="U44" i="2" s="1"/>
  <c r="AC34" i="2" l="1"/>
  <c r="Q34" i="2"/>
  <c r="AC54" i="2" l="1"/>
  <c r="Y41" i="2"/>
  <c r="Y42" i="2" s="1"/>
  <c r="U41" i="2"/>
  <c r="U42" i="2" s="1"/>
  <c r="Q41" i="2"/>
  <c r="Y53" i="2"/>
  <c r="Y54" i="2" s="1"/>
  <c r="U36" i="2"/>
  <c r="Q36" i="2"/>
  <c r="U32" i="2"/>
  <c r="Q32" i="2"/>
  <c r="M19" i="2"/>
  <c r="M20" i="2" s="1"/>
  <c r="M29" i="2"/>
  <c r="M30" i="2" s="1"/>
  <c r="M27" i="2"/>
  <c r="M28" i="2" s="1"/>
  <c r="M25" i="2"/>
  <c r="M26" i="2" s="1"/>
  <c r="M23" i="2"/>
  <c r="M21" i="2"/>
  <c r="M17" i="2"/>
  <c r="I15" i="2"/>
  <c r="I49" i="2"/>
  <c r="I50" i="2" s="1"/>
  <c r="AC42" i="2" l="1"/>
  <c r="M53" i="2"/>
  <c r="M54" i="2" s="1"/>
  <c r="M18" i="2"/>
  <c r="Q42" i="2"/>
  <c r="Q53" i="2"/>
  <c r="Q54" i="2" s="1"/>
  <c r="U53" i="2"/>
  <c r="U54" i="2" s="1"/>
  <c r="Y36" i="2"/>
  <c r="M32" i="2"/>
  <c r="G49" i="2" l="1"/>
  <c r="G47" i="2"/>
  <c r="G45" i="2"/>
  <c r="G43" i="2"/>
  <c r="G41" i="2"/>
  <c r="G39" i="2"/>
  <c r="G37" i="2"/>
  <c r="G35" i="2"/>
  <c r="G33" i="2"/>
  <c r="G31" i="2"/>
  <c r="M24" i="2" l="1"/>
  <c r="M22" i="2"/>
  <c r="I13" i="2"/>
  <c r="I14" i="2" s="1"/>
  <c r="G29" i="2"/>
  <c r="G27" i="2"/>
  <c r="G25" i="2"/>
  <c r="G23" i="2"/>
  <c r="G21" i="2"/>
  <c r="G19" i="2"/>
  <c r="G17" i="2"/>
  <c r="G15" i="2"/>
  <c r="I16" i="2" l="1"/>
  <c r="I54" i="2" l="1"/>
  <c r="I56" i="2"/>
  <c r="M56" i="2" s="1"/>
  <c r="Q56" i="2" s="1"/>
  <c r="U56" i="2" s="1"/>
  <c r="Y56" i="2" s="1"/>
  <c r="AC56" i="2" s="1"/>
  <c r="M57" i="2" l="1"/>
  <c r="I57" i="2"/>
  <c r="U57" i="2"/>
  <c r="Q57" i="2"/>
  <c r="AC57" i="2" l="1"/>
  <c r="Y57" i="2"/>
</calcChain>
</file>

<file path=xl/sharedStrings.xml><?xml version="1.0" encoding="utf-8"?>
<sst xmlns="http://schemas.openxmlformats.org/spreadsheetml/2006/main" count="203" uniqueCount="42">
  <si>
    <t>2º Mês</t>
  </si>
  <si>
    <t>3º Mês</t>
  </si>
  <si>
    <t>4º Mês</t>
  </si>
  <si>
    <t>1º Mês</t>
  </si>
  <si>
    <t>-</t>
  </si>
  <si>
    <t>TOTAL</t>
  </si>
  <si>
    <t>OBRA:</t>
  </si>
  <si>
    <t>LOCAL:</t>
  </si>
  <si>
    <t>SERVIÇOS INICIAIS</t>
  </si>
  <si>
    <t>DEMOLIÇÕES E RETIRADAS</t>
  </si>
  <si>
    <t>TOTAL MENSAL</t>
  </si>
  <si>
    <t>TOTAL ACUMULADO</t>
  </si>
  <si>
    <t>% MENSAL</t>
  </si>
  <si>
    <t>% TOTAL ACUMULADO</t>
  </si>
  <si>
    <t>ITEM</t>
  </si>
  <si>
    <t>DESCRIÇÃO DOS SERVIÇOS</t>
  </si>
  <si>
    <t>%</t>
  </si>
  <si>
    <t>TOTAL:</t>
  </si>
  <si>
    <t>CRONOGRAMA FÍSICO FINANCEIRO</t>
  </si>
  <si>
    <t>5º Mês</t>
  </si>
  <si>
    <t>6º Mês</t>
  </si>
  <si>
    <t>VALOR DA OBRA:</t>
  </si>
  <si>
    <t>RODOVIA PREF. FRANCISCO RIBEIRO NOGUEIRA, Nº 540 KM8 - VILA MORAES - MOGI DAS CRUZES - SP</t>
  </si>
  <si>
    <t>INFRAESTRUTURA</t>
  </si>
  <si>
    <t>SUPERESTRUTURA</t>
  </si>
  <si>
    <t xml:space="preserve">PAREDES E PAINÉIS </t>
  </si>
  <si>
    <t>ESQUADRIA DE MADEIRA</t>
  </si>
  <si>
    <t>ESQUADRIA METÁLICA</t>
  </si>
  <si>
    <t>VIDROS</t>
  </si>
  <si>
    <t>REVESTIMENTO DE PAREDES INTERNAS</t>
  </si>
  <si>
    <t>PISOS INTERNOS</t>
  </si>
  <si>
    <t xml:space="preserve">PINTURA </t>
  </si>
  <si>
    <t>LOUÇAS, METAIS E ACESSÓRIOS</t>
  </si>
  <si>
    <t>AR CONDICIONADO</t>
  </si>
  <si>
    <t>LIMPEZA GERAL</t>
  </si>
  <si>
    <t>SERVIÇOS EXTERNOS COMPLEMENTARES</t>
  </si>
  <si>
    <t>INSTALAÇÕES ELÉTRICAS</t>
  </si>
  <si>
    <t>INSTALAÇÕES HIDRÁULICAS</t>
  </si>
  <si>
    <t>INSTALAÇÕES DE PROTEÇÃO E COMBATE A INCÊNDIO</t>
  </si>
  <si>
    <t>PROJETOS EXECUTIVOS</t>
  </si>
  <si>
    <t>REFORMA DA UNIDADE BÁSICA DE VILA MORAES - SAU 084</t>
  </si>
  <si>
    <t>Mogi das Cruzes, 17 de junho de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</si>
</sst>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_(&quot;R$ &quot;* #,##0.00_);_(&quot;R$ &quot;* \(#,##0.00\);_(&quot;R$ &quot;* &quot;-&quot;??_);_(@_)"/>
    <numFmt numFmtId="165" formatCode="&quot;R$&quot;\ #,##0.00"/>
  </numFmts>
  <fonts count="41" x14ac:knownFonts="1">
    <font>
      <sz val="10"/>
      <name val="Arial"/>
    </font>
    <font>
      <i/>
      <sz val="11"/>
      <color indexed="23"/>
      <name val="Calibri"/>
      <family val="2"/>
    </font>
    <font>
      <sz val="11"/>
      <color indexed="9"/>
      <name val="Calibri"/>
      <family val="2"/>
    </font>
    <font>
      <b/>
      <sz val="11"/>
      <color indexed="56"/>
      <name val="Calibri"/>
      <family val="2"/>
    </font>
    <font>
      <b/>
      <sz val="11"/>
      <color indexed="63"/>
      <name val="Calibri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52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sz val="11"/>
      <color indexed="52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1"/>
    </font>
    <font>
      <b/>
      <sz val="11"/>
      <color indexed="9"/>
      <name val="Calibri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sz val="11"/>
      <color rgb="FFFF0000"/>
      <name val="Tahoma"/>
      <family val="2"/>
    </font>
    <font>
      <sz val="11"/>
      <color rgb="FFFF0000"/>
      <name val="Arial"/>
      <family val="2"/>
    </font>
    <font>
      <b/>
      <sz val="10"/>
      <color rgb="FFFF0000"/>
      <name val="Tahoma"/>
      <family val="2"/>
    </font>
    <font>
      <sz val="14"/>
      <color rgb="FFFF0000"/>
      <name val="Arial"/>
      <family val="2"/>
    </font>
    <font>
      <sz val="10"/>
      <color rgb="FFFF0000"/>
      <name val="Century Gothic"/>
      <family val="2"/>
    </font>
    <font>
      <sz val="14"/>
      <color rgb="FFFF0000"/>
      <name val="Century Gothic"/>
      <family val="2"/>
    </font>
    <font>
      <sz val="12"/>
      <color rgb="FFFF0000"/>
      <name val="Arial"/>
      <family val="2"/>
    </font>
    <font>
      <sz val="12"/>
      <color rgb="FFFF0000"/>
      <name val="Century Gothic"/>
      <family val="2"/>
    </font>
    <font>
      <b/>
      <sz val="10"/>
      <color rgb="FFFF0000"/>
      <name val="Century Gothic"/>
      <family val="2"/>
    </font>
    <font>
      <b/>
      <sz val="16"/>
      <name val="Arial"/>
      <family val="2"/>
    </font>
    <font>
      <b/>
      <sz val="10"/>
      <name val="Arial"/>
      <family val="2"/>
    </font>
    <font>
      <sz val="11"/>
      <name val="Tahoma"/>
      <family val="2"/>
    </font>
    <font>
      <sz val="11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2"/>
      <name val="Century Gothic"/>
      <family val="2"/>
    </font>
    <font>
      <sz val="14"/>
      <name val="Arial"/>
      <family val="2"/>
    </font>
    <font>
      <b/>
      <sz val="12"/>
      <name val="Arial"/>
      <family val="2"/>
    </font>
    <font>
      <sz val="14"/>
      <name val="Century Gothic"/>
      <family val="2"/>
    </font>
    <font>
      <b/>
      <sz val="14"/>
      <name val="Century Gothic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0" fillId="4" borderId="0" applyNumberFormat="0" applyBorder="0" applyAlignment="0" applyProtection="0"/>
    <xf numFmtId="0" fontId="9" fillId="16" borderId="1" applyNumberFormat="0" applyAlignment="0" applyProtection="0"/>
    <xf numFmtId="0" fontId="15" fillId="17" borderId="2" applyNumberFormat="0" applyAlignment="0" applyProtection="0"/>
    <xf numFmtId="0" fontId="12" fillId="0" borderId="3" applyNumberFormat="0" applyFill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7" fillId="7" borderId="1" applyNumberFormat="0" applyAlignment="0" applyProtection="0"/>
    <xf numFmtId="0" fontId="16" fillId="22" borderId="4" applyNumberFormat="0" applyFont="0" applyAlignment="0" applyProtection="0"/>
    <xf numFmtId="0" fontId="4" fillId="16" borderId="5" applyNumberFormat="0" applyAlignment="0" applyProtection="0"/>
    <xf numFmtId="0" fontId="6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13" fillId="0" borderId="7" applyNumberFormat="0" applyFill="0" applyAlignment="0" applyProtection="0"/>
    <xf numFmtId="0" fontId="3" fillId="0" borderId="8" applyNumberFormat="0" applyFill="0" applyAlignment="0" applyProtection="0"/>
    <xf numFmtId="0" fontId="3" fillId="0" borderId="0" applyNumberFormat="0" applyFill="0" applyBorder="0" applyAlignment="0" applyProtection="0"/>
    <xf numFmtId="0" fontId="8" fillId="0" borderId="9" applyNumberFormat="0" applyFill="0" applyAlignment="0" applyProtection="0"/>
    <xf numFmtId="0" fontId="17" fillId="0" borderId="0"/>
    <xf numFmtId="9" fontId="17" fillId="0" borderId="0" applyBorder="0" applyProtection="0"/>
  </cellStyleXfs>
  <cellXfs count="72">
    <xf numFmtId="0" fontId="0" fillId="0" borderId="0" xfId="0"/>
    <xf numFmtId="0" fontId="18" fillId="0" borderId="0" xfId="0" applyFont="1"/>
    <xf numFmtId="0" fontId="21" fillId="0" borderId="0" xfId="0" applyFont="1" applyAlignment="1">
      <alignment horizontal="justify" vertical="center" wrapText="1"/>
    </xf>
    <xf numFmtId="0" fontId="22" fillId="0" borderId="0" xfId="0" applyFont="1" applyAlignment="1">
      <alignment wrapText="1"/>
    </xf>
    <xf numFmtId="0" fontId="23" fillId="0" borderId="0" xfId="0" applyFont="1" applyAlignment="1">
      <alignment vertical="center" wrapText="1"/>
    </xf>
    <xf numFmtId="0" fontId="24" fillId="0" borderId="0" xfId="0" applyFont="1"/>
    <xf numFmtId="0" fontId="24" fillId="0" borderId="0" xfId="0" applyFont="1" applyAlignment="1">
      <alignment vertical="center"/>
    </xf>
    <xf numFmtId="10" fontId="25" fillId="0" borderId="0" xfId="0" applyNumberFormat="1" applyFont="1" applyAlignment="1">
      <alignment horizontal="center" vertical="center"/>
    </xf>
    <xf numFmtId="10" fontId="25" fillId="23" borderId="0" xfId="0" applyNumberFormat="1" applyFont="1" applyFill="1" applyAlignment="1">
      <alignment horizontal="center"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19" fillId="0" borderId="0" xfId="0" applyFont="1" applyAlignment="1">
      <alignment horizontal="center" vertical="center" wrapText="1"/>
    </xf>
    <xf numFmtId="10" fontId="29" fillId="0" borderId="0" xfId="0" applyNumberFormat="1" applyFont="1" applyAlignment="1">
      <alignment horizontal="center" vertical="center"/>
    </xf>
    <xf numFmtId="0" fontId="30" fillId="0" borderId="0" xfId="0" applyFont="1"/>
    <xf numFmtId="0" fontId="16" fillId="0" borderId="0" xfId="0" applyFont="1"/>
    <xf numFmtId="0" fontId="31" fillId="0" borderId="0" xfId="0" applyFont="1"/>
    <xf numFmtId="0" fontId="30" fillId="0" borderId="0" xfId="0" applyFont="1" applyAlignment="1">
      <alignment horizontal="center" vertical="center"/>
    </xf>
    <xf numFmtId="0" fontId="32" fillId="0" borderId="0" xfId="0" applyFont="1" applyAlignment="1">
      <alignment horizontal="justify" vertical="center" wrapText="1"/>
    </xf>
    <xf numFmtId="0" fontId="33" fillId="0" borderId="0" xfId="0" applyFont="1" applyAlignment="1">
      <alignment wrapText="1"/>
    </xf>
    <xf numFmtId="0" fontId="34" fillId="0" borderId="10" xfId="0" applyFont="1" applyBorder="1" applyAlignment="1">
      <alignment horizontal="left" vertical="center"/>
    </xf>
    <xf numFmtId="0" fontId="35" fillId="0" borderId="0" xfId="0" applyFont="1"/>
    <xf numFmtId="0" fontId="36" fillId="0" borderId="0" xfId="0" applyFont="1" applyAlignment="1">
      <alignment vertical="center"/>
    </xf>
    <xf numFmtId="0" fontId="37" fillId="0" borderId="0" xfId="0" applyFont="1" applyAlignment="1">
      <alignment horizontal="left" vertical="center"/>
    </xf>
    <xf numFmtId="0" fontId="35" fillId="0" borderId="0" xfId="0" applyFont="1" applyAlignment="1">
      <alignment horizontal="left" vertical="center"/>
    </xf>
    <xf numFmtId="44" fontId="36" fillId="0" borderId="0" xfId="0" applyNumberFormat="1" applyFont="1" applyAlignment="1">
      <alignment vertical="center"/>
    </xf>
    <xf numFmtId="0" fontId="34" fillId="0" borderId="13" xfId="0" applyFont="1" applyBorder="1" applyAlignment="1">
      <alignment horizontal="left" vertical="center"/>
    </xf>
    <xf numFmtId="0" fontId="37" fillId="0" borderId="0" xfId="0" applyFont="1"/>
    <xf numFmtId="10" fontId="39" fillId="24" borderId="11" xfId="0" applyNumberFormat="1" applyFont="1" applyFill="1" applyBorder="1" applyAlignment="1">
      <alignment horizontal="center" vertical="center"/>
    </xf>
    <xf numFmtId="164" fontId="39" fillId="0" borderId="18" xfId="0" applyNumberFormat="1" applyFont="1" applyBorder="1" applyAlignment="1">
      <alignment horizontal="center" vertical="center"/>
    </xf>
    <xf numFmtId="164" fontId="39" fillId="0" borderId="19" xfId="0" applyNumberFormat="1" applyFont="1" applyBorder="1" applyAlignment="1">
      <alignment horizontal="center" vertical="center"/>
    </xf>
    <xf numFmtId="164" fontId="39" fillId="0" borderId="20" xfId="0" applyNumberFormat="1" applyFont="1" applyBorder="1" applyAlignment="1">
      <alignment horizontal="center" vertical="center"/>
    </xf>
    <xf numFmtId="164" fontId="39" fillId="0" borderId="11" xfId="0" applyNumberFormat="1" applyFont="1" applyBorder="1" applyAlignment="1">
      <alignment horizontal="center" vertical="center"/>
    </xf>
    <xf numFmtId="0" fontId="34" fillId="0" borderId="14" xfId="0" applyFont="1" applyBorder="1" applyAlignment="1">
      <alignment horizontal="center" vertical="center" wrapText="1"/>
    </xf>
    <xf numFmtId="0" fontId="34" fillId="0" borderId="15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165" fontId="34" fillId="0" borderId="14" xfId="0" applyNumberFormat="1" applyFont="1" applyBorder="1" applyAlignment="1">
      <alignment horizontal="center" vertical="center" wrapText="1"/>
    </xf>
    <xf numFmtId="165" fontId="34" fillId="0" borderId="15" xfId="0" applyNumberFormat="1" applyFont="1" applyBorder="1" applyAlignment="1">
      <alignment horizontal="center" vertical="center" wrapText="1"/>
    </xf>
    <xf numFmtId="165" fontId="34" fillId="0" borderId="16" xfId="0" applyNumberFormat="1" applyFont="1" applyBorder="1" applyAlignment="1">
      <alignment horizontal="center" vertical="center" wrapText="1"/>
    </xf>
    <xf numFmtId="165" fontId="34" fillId="0" borderId="17" xfId="0" applyNumberFormat="1" applyFont="1" applyBorder="1" applyAlignment="1">
      <alignment horizontal="center" vertical="center" wrapText="1"/>
    </xf>
    <xf numFmtId="10" fontId="34" fillId="0" borderId="14" xfId="0" applyNumberFormat="1" applyFont="1" applyBorder="1" applyAlignment="1">
      <alignment horizontal="center" vertical="center" wrapText="1"/>
    </xf>
    <xf numFmtId="10" fontId="34" fillId="0" borderId="15" xfId="0" applyNumberFormat="1" applyFont="1" applyBorder="1" applyAlignment="1">
      <alignment horizontal="center" vertical="center" wrapText="1"/>
    </xf>
    <xf numFmtId="10" fontId="34" fillId="0" borderId="16" xfId="0" applyNumberFormat="1" applyFont="1" applyBorder="1" applyAlignment="1">
      <alignment horizontal="center" vertical="center" wrapText="1"/>
    </xf>
    <xf numFmtId="10" fontId="34" fillId="0" borderId="17" xfId="0" applyNumberFormat="1" applyFont="1" applyBorder="1" applyAlignment="1">
      <alignment horizontal="center" vertical="center" wrapText="1"/>
    </xf>
    <xf numFmtId="10" fontId="39" fillId="24" borderId="18" xfId="0" applyNumberFormat="1" applyFont="1" applyFill="1" applyBorder="1" applyAlignment="1">
      <alignment horizontal="center" vertical="center"/>
    </xf>
    <xf numFmtId="10" fontId="39" fillId="24" borderId="19" xfId="0" applyNumberFormat="1" applyFont="1" applyFill="1" applyBorder="1" applyAlignment="1">
      <alignment horizontal="center" vertical="center"/>
    </xf>
    <xf numFmtId="10" fontId="39" fillId="24" borderId="20" xfId="0" applyNumberFormat="1" applyFont="1" applyFill="1" applyBorder="1" applyAlignment="1">
      <alignment horizontal="center" vertical="center"/>
    </xf>
    <xf numFmtId="0" fontId="34" fillId="0" borderId="11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34" fillId="0" borderId="13" xfId="0" applyFont="1" applyBorder="1" applyAlignment="1">
      <alignment horizontal="center" vertical="center"/>
    </xf>
    <xf numFmtId="0" fontId="38" fillId="0" borderId="0" xfId="0" applyFont="1" applyAlignment="1">
      <alignment horizontal="right" vertical="center"/>
    </xf>
    <xf numFmtId="10" fontId="34" fillId="0" borderId="11" xfId="0" applyNumberFormat="1" applyFont="1" applyBorder="1" applyAlignment="1">
      <alignment horizontal="center" vertical="center"/>
    </xf>
    <xf numFmtId="165" fontId="34" fillId="0" borderId="11" xfId="0" applyNumberFormat="1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0" fontId="30" fillId="0" borderId="0" xfId="0" applyFont="1" applyAlignment="1">
      <alignment horizontal="left" vertical="center" wrapText="1"/>
    </xf>
    <xf numFmtId="44" fontId="34" fillId="0" borderId="10" xfId="0" applyNumberFormat="1" applyFont="1" applyBorder="1" applyAlignment="1">
      <alignment vertical="center"/>
    </xf>
    <xf numFmtId="44" fontId="34" fillId="0" borderId="13" xfId="0" applyNumberFormat="1" applyFont="1" applyBorder="1" applyAlignment="1">
      <alignment vertical="center"/>
    </xf>
    <xf numFmtId="0" fontId="34" fillId="0" borderId="12" xfId="0" applyFont="1" applyBorder="1" applyAlignment="1">
      <alignment horizontal="left" vertical="center"/>
    </xf>
    <xf numFmtId="0" fontId="34" fillId="0" borderId="10" xfId="0" applyFont="1" applyBorder="1" applyAlignment="1">
      <alignment horizontal="left" vertical="center"/>
    </xf>
    <xf numFmtId="164" fontId="40" fillId="0" borderId="11" xfId="0" applyNumberFormat="1" applyFont="1" applyBorder="1" applyAlignment="1">
      <alignment horizontal="center" vertical="center"/>
    </xf>
    <xf numFmtId="0" fontId="40" fillId="0" borderId="11" xfId="0" applyFont="1" applyBorder="1" applyAlignment="1">
      <alignment horizontal="center" vertical="center"/>
    </xf>
    <xf numFmtId="164" fontId="40" fillId="0" borderId="18" xfId="0" applyNumberFormat="1" applyFont="1" applyBorder="1" applyAlignment="1">
      <alignment horizontal="center" vertical="center"/>
    </xf>
    <xf numFmtId="164" fontId="40" fillId="0" borderId="19" xfId="0" applyNumberFormat="1" applyFont="1" applyBorder="1" applyAlignment="1">
      <alignment horizontal="center" vertical="center"/>
    </xf>
    <xf numFmtId="164" fontId="40" fillId="0" borderId="20" xfId="0" applyNumberFormat="1" applyFont="1" applyBorder="1" applyAlignment="1">
      <alignment horizontal="center" vertical="center"/>
    </xf>
    <xf numFmtId="10" fontId="40" fillId="0" borderId="11" xfId="0" applyNumberFormat="1" applyFont="1" applyBorder="1" applyAlignment="1">
      <alignment horizontal="center" vertical="center"/>
    </xf>
    <xf numFmtId="0" fontId="34" fillId="0" borderId="12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 vertical="center" wrapText="1"/>
    </xf>
  </cellXfs>
  <cellStyles count="42">
    <cellStyle name="20% - Ênfase1" xfId="1" builtinId="30" customBuiltin="1"/>
    <cellStyle name="20% - Ênfase2" xfId="2" builtinId="34" customBuiltin="1"/>
    <cellStyle name="20% - Ênfase3" xfId="3" builtinId="38" customBuiltin="1"/>
    <cellStyle name="20% - Ênfase4" xfId="4" builtinId="42" customBuiltin="1"/>
    <cellStyle name="20% - Ênfase5" xfId="5" builtinId="46" customBuiltin="1"/>
    <cellStyle name="20% - Ênfase6" xfId="6" builtinId="50" customBuiltin="1"/>
    <cellStyle name="40% - Ênfase1" xfId="7" builtinId="31" customBuiltin="1"/>
    <cellStyle name="40% - Ênfase2" xfId="8" builtinId="35" customBuiltin="1"/>
    <cellStyle name="40% - Ênfase3" xfId="9" builtinId="39" customBuiltin="1"/>
    <cellStyle name="40% - Ênfase4" xfId="10" builtinId="43" customBuiltin="1"/>
    <cellStyle name="40% - Ênfase5" xfId="11" builtinId="47" customBuiltin="1"/>
    <cellStyle name="40% - Ênfase6" xfId="12" builtinId="51" customBuiltin="1"/>
    <cellStyle name="60% - Ênfase1" xfId="13" builtinId="32" customBuiltin="1"/>
    <cellStyle name="60% - Ênfase2" xfId="14" builtinId="36" customBuiltin="1"/>
    <cellStyle name="60% - Ênfase3" xfId="15" builtinId="40" customBuiltin="1"/>
    <cellStyle name="60% - Ênfase4" xfId="16" builtinId="44" customBuiltin="1"/>
    <cellStyle name="60% - Ênfase5" xfId="17" builtinId="48" customBuiltin="1"/>
    <cellStyle name="60% - Ênfase6" xfId="18" builtinId="52" customBuiltin="1"/>
    <cellStyle name="Bom" xfId="19" builtinId="26" customBuiltin="1"/>
    <cellStyle name="Cálculo" xfId="20" builtinId="22" customBuiltin="1"/>
    <cellStyle name="Célula de Verificação" xfId="21" builtinId="23" customBuiltin="1"/>
    <cellStyle name="Célula Vinculada" xfId="22" builtinId="24" customBuiltin="1"/>
    <cellStyle name="Ênfase1" xfId="23" builtinId="29" customBuiltin="1"/>
    <cellStyle name="Ênfase2" xfId="24" builtinId="33" customBuiltin="1"/>
    <cellStyle name="Ênfase3" xfId="25" builtinId="37" customBuiltin="1"/>
    <cellStyle name="Ênfase4" xfId="26" builtinId="41" customBuiltin="1"/>
    <cellStyle name="Ênfase5" xfId="27" builtinId="45" customBuiltin="1"/>
    <cellStyle name="Ênfase6" xfId="28" builtinId="49" customBuiltin="1"/>
    <cellStyle name="Entrada" xfId="29" builtinId="20" customBuiltin="1"/>
    <cellStyle name="Normal" xfId="0" builtinId="0"/>
    <cellStyle name="Normal 2" xfId="40" xr:uid="{3E9B882C-5124-4CB1-AEFA-1D89358D67A6}"/>
    <cellStyle name="Nota" xfId="30" builtinId="10" customBuiltin="1"/>
    <cellStyle name="Porcentagem 2" xfId="41" xr:uid="{109406B4-8C43-4BC1-95EB-48ABC410AEAF}"/>
    <cellStyle name="Saída" xfId="31" builtinId="21" customBuiltin="1"/>
    <cellStyle name="Texto de Aviso" xfId="32" builtinId="11" customBuiltin="1"/>
    <cellStyle name="Texto Explicativo" xfId="33" builtinId="53" customBuiltin="1"/>
    <cellStyle name="Título" xfId="34" builtinId="15" customBuiltin="1"/>
    <cellStyle name="Título 1" xfId="35" builtinId="16" customBuiltin="1"/>
    <cellStyle name="Título 2" xfId="36" builtinId="17" customBuiltin="1"/>
    <cellStyle name="Título 3" xfId="37" builtinId="18" customBuiltin="1"/>
    <cellStyle name="Título 4" xfId="38" builtinId="19" customBuiltin="1"/>
    <cellStyle name="Total" xfId="39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744680</xdr:colOff>
      <xdr:row>0</xdr:row>
      <xdr:rowOff>75400</xdr:rowOff>
    </xdr:from>
    <xdr:to>
      <xdr:col>23</xdr:col>
      <xdr:colOff>328413</xdr:colOff>
      <xdr:row>3</xdr:row>
      <xdr:rowOff>277092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8949CF55-CD9F-47A2-9F4E-F027C45197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72544" y="75400"/>
          <a:ext cx="13022642" cy="1344692"/>
        </a:xfrm>
        <a:prstGeom prst="rect">
          <a:avLst/>
        </a:prstGeom>
      </xdr:spPr>
    </xdr:pic>
    <xdr:clientData/>
  </xdr:twoCellAnchor>
  <xdr:twoCellAnchor editAs="oneCell">
    <xdr:from>
      <xdr:col>10</xdr:col>
      <xdr:colOff>684499</xdr:colOff>
      <xdr:row>59</xdr:row>
      <xdr:rowOff>136710</xdr:rowOff>
    </xdr:from>
    <xdr:to>
      <xdr:col>20</xdr:col>
      <xdr:colOff>484910</xdr:colOff>
      <xdr:row>64</xdr:row>
      <xdr:rowOff>168522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8F1216-3396-4975-B4A0-B6D44F8CC0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95544" y="23048665"/>
          <a:ext cx="7126002" cy="19368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B61B2-3351-4806-B832-729AC44956F4}">
  <sheetPr>
    <pageSetUpPr fitToPage="1"/>
  </sheetPr>
  <dimension ref="A4:AL140"/>
  <sheetViews>
    <sheetView showGridLines="0" tabSelected="1" view="pageBreakPreview" topLeftCell="A49" zoomScale="85" zoomScaleNormal="100" zoomScaleSheetLayoutView="85" zoomScalePageLayoutView="40" workbookViewId="0">
      <selection activeCell="D57" sqref="D57"/>
    </sheetView>
  </sheetViews>
  <sheetFormatPr defaultColWidth="9.140625" defaultRowHeight="30" customHeight="1" x14ac:dyDescent="0.2"/>
  <cols>
    <col min="1" max="1" width="12.42578125" style="1" customWidth="1"/>
    <col min="2" max="2" width="8.140625" style="1" customWidth="1"/>
    <col min="3" max="3" width="9.140625" style="1"/>
    <col min="4" max="4" width="32.28515625" style="1" customWidth="1"/>
    <col min="5" max="5" width="9.140625" style="1"/>
    <col min="6" max="6" width="16.140625" style="1" customWidth="1"/>
    <col min="7" max="7" width="9.140625" style="1"/>
    <col min="8" max="8" width="13.28515625" style="1" customWidth="1"/>
    <col min="9" max="13" width="10.7109375" style="1" customWidth="1"/>
    <col min="14" max="14" width="12.140625" style="1" customWidth="1"/>
    <col min="15" max="15" width="12.42578125" style="1" customWidth="1"/>
    <col min="16" max="25" width="10.7109375" style="1" customWidth="1"/>
    <col min="26" max="26" width="12.140625" style="1" customWidth="1"/>
    <col min="27" max="27" width="12.42578125" style="1" customWidth="1"/>
    <col min="28" max="32" width="10.7109375" style="1" customWidth="1"/>
    <col min="33" max="57" width="4.7109375" style="1" customWidth="1"/>
    <col min="58" max="16384" width="9.140625" style="1"/>
  </cols>
  <sheetData>
    <row r="4" spans="1:38" s="16" customFormat="1" ht="30" customHeight="1" x14ac:dyDescent="0.3">
      <c r="A4" s="15" t="s">
        <v>18</v>
      </c>
      <c r="J4" s="17"/>
      <c r="K4" s="17"/>
      <c r="L4" s="17"/>
      <c r="M4" s="17"/>
      <c r="N4" s="17"/>
      <c r="O4" s="17"/>
      <c r="P4" s="17"/>
      <c r="V4" s="17"/>
      <c r="W4" s="17"/>
      <c r="X4" s="17"/>
      <c r="Y4" s="17"/>
      <c r="Z4" s="17"/>
      <c r="AA4" s="17"/>
      <c r="AB4" s="17"/>
    </row>
    <row r="5" spans="1:38" ht="20.25" customHeight="1" x14ac:dyDescent="0.2"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</row>
    <row r="6" spans="1:38" s="16" customFormat="1" ht="30" customHeight="1" x14ac:dyDescent="0.2">
      <c r="A6" s="18" t="s">
        <v>6</v>
      </c>
      <c r="B6" s="59" t="s">
        <v>40</v>
      </c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</row>
    <row r="7" spans="1:38" s="16" customFormat="1" ht="30" customHeight="1" x14ac:dyDescent="0.2">
      <c r="A7" s="18" t="s">
        <v>7</v>
      </c>
      <c r="B7" s="59" t="s">
        <v>22</v>
      </c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AG7" s="19"/>
      <c r="AH7" s="19"/>
      <c r="AI7" s="19"/>
      <c r="AJ7" s="19"/>
      <c r="AK7" s="20"/>
      <c r="AL7" s="20"/>
    </row>
    <row r="8" spans="1:38" ht="30" customHeight="1" thickBot="1" x14ac:dyDescent="0.25"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58"/>
      <c r="AD8" s="58"/>
      <c r="AE8" s="58"/>
      <c r="AF8" s="58"/>
      <c r="AG8" s="2"/>
      <c r="AH8" s="2"/>
      <c r="AI8" s="2"/>
      <c r="AJ8" s="2"/>
      <c r="AK8" s="3"/>
      <c r="AL8" s="3"/>
    </row>
    <row r="9" spans="1:38" s="28" customFormat="1" ht="45" customHeight="1" thickBot="1" x14ac:dyDescent="0.3">
      <c r="A9" s="62" t="s">
        <v>21</v>
      </c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21"/>
      <c r="V9" s="21"/>
      <c r="W9" s="21"/>
      <c r="X9" s="21"/>
      <c r="Y9" s="21"/>
      <c r="Z9" s="21"/>
      <c r="AA9" s="21"/>
      <c r="AB9" s="27"/>
      <c r="AC9" s="60">
        <v>394776.8</v>
      </c>
      <c r="AD9" s="60"/>
      <c r="AE9" s="60"/>
      <c r="AF9" s="61"/>
    </row>
    <row r="10" spans="1:38" s="5" customFormat="1" ht="18.75" thickBot="1" x14ac:dyDescent="0.3"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</row>
    <row r="11" spans="1:38" s="28" customFormat="1" ht="58.5" customHeight="1" thickBot="1" x14ac:dyDescent="0.3">
      <c r="A11" s="50" t="s">
        <v>14</v>
      </c>
      <c r="B11" s="52"/>
      <c r="C11" s="70" t="s">
        <v>15</v>
      </c>
      <c r="D11" s="71"/>
      <c r="E11" s="70" t="s">
        <v>5</v>
      </c>
      <c r="F11" s="71"/>
      <c r="G11" s="50" t="s">
        <v>16</v>
      </c>
      <c r="H11" s="52"/>
      <c r="I11" s="50" t="s">
        <v>3</v>
      </c>
      <c r="J11" s="51"/>
      <c r="K11" s="51"/>
      <c r="L11" s="52"/>
      <c r="M11" s="50" t="s">
        <v>0</v>
      </c>
      <c r="N11" s="51"/>
      <c r="O11" s="51"/>
      <c r="P11" s="52"/>
      <c r="Q11" s="50" t="s">
        <v>1</v>
      </c>
      <c r="R11" s="51"/>
      <c r="S11" s="51"/>
      <c r="T11" s="52"/>
      <c r="U11" s="50" t="s">
        <v>2</v>
      </c>
      <c r="V11" s="51"/>
      <c r="W11" s="51"/>
      <c r="X11" s="52"/>
      <c r="Y11" s="50" t="s">
        <v>19</v>
      </c>
      <c r="Z11" s="51"/>
      <c r="AA11" s="51"/>
      <c r="AB11" s="52"/>
      <c r="AC11" s="50" t="s">
        <v>20</v>
      </c>
      <c r="AD11" s="51"/>
      <c r="AE11" s="51"/>
      <c r="AF11" s="52"/>
    </row>
    <row r="12" spans="1:38" ht="13.5" x14ac:dyDescent="0.2"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8"/>
      <c r="AD12" s="8"/>
      <c r="AE12" s="8"/>
      <c r="AF12" s="8"/>
    </row>
    <row r="13" spans="1:38" ht="30" customHeight="1" x14ac:dyDescent="0.2">
      <c r="A13" s="34">
        <v>1</v>
      </c>
      <c r="B13" s="35"/>
      <c r="C13" s="34" t="s">
        <v>8</v>
      </c>
      <c r="D13" s="35"/>
      <c r="E13" s="38">
        <v>32867.51</v>
      </c>
      <c r="F13" s="39"/>
      <c r="G13" s="42">
        <f>E13/$AC$9</f>
        <v>8.3255930946296755E-2</v>
      </c>
      <c r="H13" s="43"/>
      <c r="I13" s="33">
        <f>E13</f>
        <v>32867.51</v>
      </c>
      <c r="J13" s="33"/>
      <c r="K13" s="33"/>
      <c r="L13" s="33"/>
      <c r="M13" s="33" t="s">
        <v>4</v>
      </c>
      <c r="N13" s="33"/>
      <c r="O13" s="33"/>
      <c r="P13" s="33"/>
      <c r="Q13" s="33" t="s">
        <v>4</v>
      </c>
      <c r="R13" s="33"/>
      <c r="S13" s="33"/>
      <c r="T13" s="33"/>
      <c r="U13" s="33" t="s">
        <v>4</v>
      </c>
      <c r="V13" s="33"/>
      <c r="W13" s="33"/>
      <c r="X13" s="33"/>
      <c r="Y13" s="33" t="s">
        <v>4</v>
      </c>
      <c r="Z13" s="33"/>
      <c r="AA13" s="33"/>
      <c r="AB13" s="33"/>
      <c r="AC13" s="33" t="s">
        <v>4</v>
      </c>
      <c r="AD13" s="33"/>
      <c r="AE13" s="33"/>
      <c r="AF13" s="33"/>
    </row>
    <row r="14" spans="1:38" ht="29.25" customHeight="1" x14ac:dyDescent="0.2">
      <c r="A14" s="36"/>
      <c r="B14" s="37"/>
      <c r="C14" s="36"/>
      <c r="D14" s="37"/>
      <c r="E14" s="40"/>
      <c r="F14" s="41"/>
      <c r="G14" s="44"/>
      <c r="H14" s="45"/>
      <c r="I14" s="29">
        <f>I13/E13</f>
        <v>1</v>
      </c>
      <c r="J14" s="29"/>
      <c r="K14" s="29"/>
      <c r="L14" s="29"/>
      <c r="M14" s="33" t="s">
        <v>4</v>
      </c>
      <c r="N14" s="33"/>
      <c r="O14" s="33"/>
      <c r="P14" s="33"/>
      <c r="Q14" s="33" t="s">
        <v>4</v>
      </c>
      <c r="R14" s="33"/>
      <c r="S14" s="33"/>
      <c r="T14" s="33"/>
      <c r="U14" s="33" t="s">
        <v>4</v>
      </c>
      <c r="V14" s="33"/>
      <c r="W14" s="33"/>
      <c r="X14" s="33"/>
      <c r="Y14" s="33" t="s">
        <v>4</v>
      </c>
      <c r="Z14" s="33"/>
      <c r="AA14" s="33"/>
      <c r="AB14" s="33"/>
      <c r="AC14" s="33" t="s">
        <v>4</v>
      </c>
      <c r="AD14" s="33"/>
      <c r="AE14" s="33"/>
      <c r="AF14" s="33"/>
    </row>
    <row r="15" spans="1:38" ht="30" customHeight="1" x14ac:dyDescent="0.2">
      <c r="A15" s="34">
        <v>2</v>
      </c>
      <c r="B15" s="35"/>
      <c r="C15" s="34" t="s">
        <v>9</v>
      </c>
      <c r="D15" s="35"/>
      <c r="E15" s="38">
        <v>14149.93</v>
      </c>
      <c r="F15" s="39"/>
      <c r="G15" s="42">
        <f>E15/$AC$9</f>
        <v>3.5842861079982413E-2</v>
      </c>
      <c r="H15" s="43"/>
      <c r="I15" s="33">
        <f>E15</f>
        <v>14149.93</v>
      </c>
      <c r="J15" s="33"/>
      <c r="K15" s="33"/>
      <c r="L15" s="33"/>
      <c r="M15" s="33" t="s">
        <v>4</v>
      </c>
      <c r="N15" s="33"/>
      <c r="O15" s="33"/>
      <c r="P15" s="33"/>
      <c r="Q15" s="33" t="s">
        <v>4</v>
      </c>
      <c r="R15" s="33"/>
      <c r="S15" s="33"/>
      <c r="T15" s="33"/>
      <c r="U15" s="33" t="s">
        <v>4</v>
      </c>
      <c r="V15" s="33"/>
      <c r="W15" s="33"/>
      <c r="X15" s="33"/>
      <c r="Y15" s="33" t="s">
        <v>4</v>
      </c>
      <c r="Z15" s="33"/>
      <c r="AA15" s="33"/>
      <c r="AB15" s="33"/>
      <c r="AC15" s="33" t="s">
        <v>4</v>
      </c>
      <c r="AD15" s="33"/>
      <c r="AE15" s="33"/>
      <c r="AF15" s="33"/>
    </row>
    <row r="16" spans="1:38" ht="29.25" customHeight="1" x14ac:dyDescent="0.2">
      <c r="A16" s="36"/>
      <c r="B16" s="37"/>
      <c r="C16" s="36"/>
      <c r="D16" s="37"/>
      <c r="E16" s="40"/>
      <c r="F16" s="41"/>
      <c r="G16" s="44"/>
      <c r="H16" s="45"/>
      <c r="I16" s="29">
        <f>I15/E15</f>
        <v>1</v>
      </c>
      <c r="J16" s="29"/>
      <c r="K16" s="29"/>
      <c r="L16" s="29"/>
      <c r="M16" s="33" t="s">
        <v>4</v>
      </c>
      <c r="N16" s="33"/>
      <c r="O16" s="33"/>
      <c r="P16" s="33"/>
      <c r="Q16" s="33" t="s">
        <v>4</v>
      </c>
      <c r="R16" s="33"/>
      <c r="S16" s="33"/>
      <c r="T16" s="33"/>
      <c r="U16" s="33" t="s">
        <v>4</v>
      </c>
      <c r="V16" s="33"/>
      <c r="W16" s="33"/>
      <c r="X16" s="33"/>
      <c r="Y16" s="33" t="s">
        <v>4</v>
      </c>
      <c r="Z16" s="33"/>
      <c r="AA16" s="33"/>
      <c r="AB16" s="33"/>
      <c r="AC16" s="33" t="s">
        <v>4</v>
      </c>
      <c r="AD16" s="33"/>
      <c r="AE16" s="33"/>
      <c r="AF16" s="33"/>
    </row>
    <row r="17" spans="1:32" ht="30" customHeight="1" x14ac:dyDescent="0.2">
      <c r="A17" s="34">
        <v>3</v>
      </c>
      <c r="B17" s="35"/>
      <c r="C17" s="34" t="s">
        <v>23</v>
      </c>
      <c r="D17" s="35"/>
      <c r="E17" s="38">
        <v>4927.21</v>
      </c>
      <c r="F17" s="39"/>
      <c r="G17" s="42">
        <f>E17/$AC$9</f>
        <v>1.2481001923111997E-2</v>
      </c>
      <c r="H17" s="43"/>
      <c r="I17" s="33" t="s">
        <v>4</v>
      </c>
      <c r="J17" s="33"/>
      <c r="K17" s="33"/>
      <c r="L17" s="33"/>
      <c r="M17" s="33">
        <f>E17</f>
        <v>4927.21</v>
      </c>
      <c r="N17" s="33"/>
      <c r="O17" s="33"/>
      <c r="P17" s="33"/>
      <c r="Q17" s="33" t="s">
        <v>4</v>
      </c>
      <c r="R17" s="33"/>
      <c r="S17" s="33"/>
      <c r="T17" s="33"/>
      <c r="U17" s="33" t="s">
        <v>4</v>
      </c>
      <c r="V17" s="33"/>
      <c r="W17" s="33"/>
      <c r="X17" s="33"/>
      <c r="Y17" s="33" t="s">
        <v>4</v>
      </c>
      <c r="Z17" s="33"/>
      <c r="AA17" s="33"/>
      <c r="AB17" s="33"/>
      <c r="AC17" s="33" t="s">
        <v>4</v>
      </c>
      <c r="AD17" s="33"/>
      <c r="AE17" s="33"/>
      <c r="AF17" s="33"/>
    </row>
    <row r="18" spans="1:32" ht="29.25" customHeight="1" x14ac:dyDescent="0.2">
      <c r="A18" s="36"/>
      <c r="B18" s="37"/>
      <c r="C18" s="36"/>
      <c r="D18" s="37"/>
      <c r="E18" s="40"/>
      <c r="F18" s="41"/>
      <c r="G18" s="44"/>
      <c r="H18" s="45"/>
      <c r="I18" s="33" t="s">
        <v>4</v>
      </c>
      <c r="J18" s="33"/>
      <c r="K18" s="33"/>
      <c r="L18" s="33"/>
      <c r="M18" s="29">
        <f>M17/E17</f>
        <v>1</v>
      </c>
      <c r="N18" s="29"/>
      <c r="O18" s="29"/>
      <c r="P18" s="29"/>
      <c r="Q18" s="33" t="s">
        <v>4</v>
      </c>
      <c r="R18" s="33"/>
      <c r="S18" s="33"/>
      <c r="T18" s="33"/>
      <c r="U18" s="33" t="s">
        <v>4</v>
      </c>
      <c r="V18" s="33"/>
      <c r="W18" s="33"/>
      <c r="X18" s="33"/>
      <c r="Y18" s="33" t="s">
        <v>4</v>
      </c>
      <c r="Z18" s="33"/>
      <c r="AA18" s="33"/>
      <c r="AB18" s="33"/>
      <c r="AC18" s="33" t="s">
        <v>4</v>
      </c>
      <c r="AD18" s="33"/>
      <c r="AE18" s="33"/>
      <c r="AF18" s="33"/>
    </row>
    <row r="19" spans="1:32" ht="30" customHeight="1" x14ac:dyDescent="0.2">
      <c r="A19" s="34">
        <v>4</v>
      </c>
      <c r="B19" s="35"/>
      <c r="C19" s="34" t="s">
        <v>24</v>
      </c>
      <c r="D19" s="35"/>
      <c r="E19" s="38">
        <v>326.47000000000003</v>
      </c>
      <c r="F19" s="39"/>
      <c r="G19" s="42">
        <f>E19/$AC$9</f>
        <v>8.2697362155020264E-4</v>
      </c>
      <c r="H19" s="43"/>
      <c r="I19" s="33" t="s">
        <v>4</v>
      </c>
      <c r="J19" s="33"/>
      <c r="K19" s="33"/>
      <c r="L19" s="33"/>
      <c r="M19" s="33">
        <f>E19</f>
        <v>326.47000000000003</v>
      </c>
      <c r="N19" s="33"/>
      <c r="O19" s="33"/>
      <c r="P19" s="33"/>
      <c r="Q19" s="33" t="s">
        <v>4</v>
      </c>
      <c r="R19" s="33"/>
      <c r="S19" s="33"/>
      <c r="T19" s="33"/>
      <c r="U19" s="33" t="s">
        <v>4</v>
      </c>
      <c r="V19" s="33"/>
      <c r="W19" s="33"/>
      <c r="X19" s="33"/>
      <c r="Y19" s="33" t="s">
        <v>4</v>
      </c>
      <c r="Z19" s="33"/>
      <c r="AA19" s="33"/>
      <c r="AB19" s="33"/>
      <c r="AC19" s="33" t="s">
        <v>4</v>
      </c>
      <c r="AD19" s="33"/>
      <c r="AE19" s="33"/>
      <c r="AF19" s="33"/>
    </row>
    <row r="20" spans="1:32" ht="29.25" customHeight="1" x14ac:dyDescent="0.2">
      <c r="A20" s="36"/>
      <c r="B20" s="37"/>
      <c r="C20" s="36"/>
      <c r="D20" s="37"/>
      <c r="E20" s="40"/>
      <c r="F20" s="41"/>
      <c r="G20" s="44"/>
      <c r="H20" s="45"/>
      <c r="I20" s="33" t="s">
        <v>4</v>
      </c>
      <c r="J20" s="33"/>
      <c r="K20" s="33"/>
      <c r="L20" s="33"/>
      <c r="M20" s="29">
        <f>M19/E19</f>
        <v>1</v>
      </c>
      <c r="N20" s="29"/>
      <c r="O20" s="29"/>
      <c r="P20" s="29"/>
      <c r="Q20" s="33" t="s">
        <v>4</v>
      </c>
      <c r="R20" s="33"/>
      <c r="S20" s="33"/>
      <c r="T20" s="33"/>
      <c r="U20" s="33" t="s">
        <v>4</v>
      </c>
      <c r="V20" s="33"/>
      <c r="W20" s="33"/>
      <c r="X20" s="33"/>
      <c r="Y20" s="33" t="s">
        <v>4</v>
      </c>
      <c r="Z20" s="33"/>
      <c r="AA20" s="33"/>
      <c r="AB20" s="33"/>
      <c r="AC20" s="33" t="s">
        <v>4</v>
      </c>
      <c r="AD20" s="33"/>
      <c r="AE20" s="33"/>
      <c r="AF20" s="33"/>
    </row>
    <row r="21" spans="1:32" ht="30" customHeight="1" x14ac:dyDescent="0.2">
      <c r="A21" s="34">
        <v>5</v>
      </c>
      <c r="B21" s="35"/>
      <c r="C21" s="34" t="s">
        <v>25</v>
      </c>
      <c r="D21" s="35"/>
      <c r="E21" s="38">
        <v>3377.04</v>
      </c>
      <c r="F21" s="39"/>
      <c r="G21" s="42">
        <f>E21/$AC$9</f>
        <v>8.5543020765151342E-3</v>
      </c>
      <c r="H21" s="43"/>
      <c r="I21" s="33" t="s">
        <v>4</v>
      </c>
      <c r="J21" s="33"/>
      <c r="K21" s="33"/>
      <c r="L21" s="33"/>
      <c r="M21" s="33">
        <f>E21</f>
        <v>3377.04</v>
      </c>
      <c r="N21" s="33"/>
      <c r="O21" s="33"/>
      <c r="P21" s="33"/>
      <c r="Q21" s="33" t="s">
        <v>4</v>
      </c>
      <c r="R21" s="33"/>
      <c r="S21" s="33"/>
      <c r="T21" s="33"/>
      <c r="U21" s="33" t="s">
        <v>4</v>
      </c>
      <c r="V21" s="33"/>
      <c r="W21" s="33"/>
      <c r="X21" s="33"/>
      <c r="Y21" s="33" t="s">
        <v>4</v>
      </c>
      <c r="Z21" s="33"/>
      <c r="AA21" s="33"/>
      <c r="AB21" s="33"/>
      <c r="AC21" s="33" t="s">
        <v>4</v>
      </c>
      <c r="AD21" s="33"/>
      <c r="AE21" s="33"/>
      <c r="AF21" s="33"/>
    </row>
    <row r="22" spans="1:32" ht="29.25" customHeight="1" x14ac:dyDescent="0.2">
      <c r="A22" s="36"/>
      <c r="B22" s="37"/>
      <c r="C22" s="36"/>
      <c r="D22" s="37"/>
      <c r="E22" s="40"/>
      <c r="F22" s="41"/>
      <c r="G22" s="44"/>
      <c r="H22" s="45"/>
      <c r="I22" s="33" t="s">
        <v>4</v>
      </c>
      <c r="J22" s="33"/>
      <c r="K22" s="33"/>
      <c r="L22" s="33"/>
      <c r="M22" s="29">
        <f>M21/E21</f>
        <v>1</v>
      </c>
      <c r="N22" s="29"/>
      <c r="O22" s="29"/>
      <c r="P22" s="29"/>
      <c r="Q22" s="33" t="s">
        <v>4</v>
      </c>
      <c r="R22" s="33"/>
      <c r="S22" s="33"/>
      <c r="T22" s="33"/>
      <c r="U22" s="33" t="s">
        <v>4</v>
      </c>
      <c r="V22" s="33"/>
      <c r="W22" s="33"/>
      <c r="X22" s="33"/>
      <c r="Y22" s="33" t="s">
        <v>4</v>
      </c>
      <c r="Z22" s="33"/>
      <c r="AA22" s="33"/>
      <c r="AB22" s="33"/>
      <c r="AC22" s="33" t="s">
        <v>4</v>
      </c>
      <c r="AD22" s="33"/>
      <c r="AE22" s="33"/>
      <c r="AF22" s="33"/>
    </row>
    <row r="23" spans="1:32" ht="30" customHeight="1" x14ac:dyDescent="0.2">
      <c r="A23" s="34">
        <v>6</v>
      </c>
      <c r="B23" s="35"/>
      <c r="C23" s="34" t="s">
        <v>26</v>
      </c>
      <c r="D23" s="35"/>
      <c r="E23" s="38">
        <v>12058.47</v>
      </c>
      <c r="F23" s="39"/>
      <c r="G23" s="42">
        <f>E23/$AC$9</f>
        <v>3.0545032028224554E-2</v>
      </c>
      <c r="H23" s="43"/>
      <c r="I23" s="33" t="s">
        <v>4</v>
      </c>
      <c r="J23" s="33"/>
      <c r="K23" s="33"/>
      <c r="L23" s="33"/>
      <c r="M23" s="33">
        <f>E23</f>
        <v>12058.47</v>
      </c>
      <c r="N23" s="33"/>
      <c r="O23" s="33"/>
      <c r="P23" s="33"/>
      <c r="Q23" s="33" t="s">
        <v>4</v>
      </c>
      <c r="R23" s="33"/>
      <c r="S23" s="33"/>
      <c r="T23" s="33"/>
      <c r="U23" s="33" t="s">
        <v>4</v>
      </c>
      <c r="V23" s="33"/>
      <c r="W23" s="33"/>
      <c r="X23" s="33"/>
      <c r="Y23" s="33" t="s">
        <v>4</v>
      </c>
      <c r="Z23" s="33"/>
      <c r="AA23" s="33"/>
      <c r="AB23" s="33"/>
      <c r="AC23" s="33" t="s">
        <v>4</v>
      </c>
      <c r="AD23" s="33"/>
      <c r="AE23" s="33"/>
      <c r="AF23" s="33"/>
    </row>
    <row r="24" spans="1:32" ht="29.25" customHeight="1" x14ac:dyDescent="0.2">
      <c r="A24" s="36"/>
      <c r="B24" s="37"/>
      <c r="C24" s="36"/>
      <c r="D24" s="37"/>
      <c r="E24" s="40"/>
      <c r="F24" s="41"/>
      <c r="G24" s="44"/>
      <c r="H24" s="45"/>
      <c r="I24" s="33" t="s">
        <v>4</v>
      </c>
      <c r="J24" s="33"/>
      <c r="K24" s="33"/>
      <c r="L24" s="33"/>
      <c r="M24" s="46">
        <f>M23/E23</f>
        <v>1</v>
      </c>
      <c r="N24" s="47"/>
      <c r="O24" s="47"/>
      <c r="P24" s="48"/>
      <c r="Q24" s="33" t="s">
        <v>4</v>
      </c>
      <c r="R24" s="33"/>
      <c r="S24" s="33"/>
      <c r="T24" s="33"/>
      <c r="U24" s="33" t="s">
        <v>4</v>
      </c>
      <c r="V24" s="33"/>
      <c r="W24" s="33"/>
      <c r="X24" s="33"/>
      <c r="Y24" s="33" t="s">
        <v>4</v>
      </c>
      <c r="Z24" s="33"/>
      <c r="AA24" s="33"/>
      <c r="AB24" s="33"/>
      <c r="AC24" s="33" t="s">
        <v>4</v>
      </c>
      <c r="AD24" s="33"/>
      <c r="AE24" s="33"/>
      <c r="AF24" s="33"/>
    </row>
    <row r="25" spans="1:32" ht="30" customHeight="1" x14ac:dyDescent="0.2">
      <c r="A25" s="34">
        <v>7</v>
      </c>
      <c r="B25" s="35"/>
      <c r="C25" s="34" t="s">
        <v>27</v>
      </c>
      <c r="D25" s="35"/>
      <c r="E25" s="38">
        <v>15470.03</v>
      </c>
      <c r="F25" s="39"/>
      <c r="G25" s="42">
        <f>E25/$AC$9</f>
        <v>3.9186775919962877E-2</v>
      </c>
      <c r="H25" s="43"/>
      <c r="I25" s="33" t="s">
        <v>4</v>
      </c>
      <c r="J25" s="33"/>
      <c r="K25" s="33"/>
      <c r="L25" s="33"/>
      <c r="M25" s="30">
        <f>E25</f>
        <v>15470.03</v>
      </c>
      <c r="N25" s="31"/>
      <c r="O25" s="31"/>
      <c r="P25" s="32"/>
      <c r="Q25" s="33" t="s">
        <v>4</v>
      </c>
      <c r="R25" s="33"/>
      <c r="S25" s="33"/>
      <c r="T25" s="33"/>
      <c r="U25" s="33" t="s">
        <v>4</v>
      </c>
      <c r="V25" s="33"/>
      <c r="W25" s="33"/>
      <c r="X25" s="33"/>
      <c r="Y25" s="33" t="s">
        <v>4</v>
      </c>
      <c r="Z25" s="33"/>
      <c r="AA25" s="33"/>
      <c r="AB25" s="33"/>
      <c r="AC25" s="33" t="s">
        <v>4</v>
      </c>
      <c r="AD25" s="33"/>
      <c r="AE25" s="33"/>
      <c r="AF25" s="33"/>
    </row>
    <row r="26" spans="1:32" ht="29.25" customHeight="1" x14ac:dyDescent="0.2">
      <c r="A26" s="36"/>
      <c r="B26" s="37"/>
      <c r="C26" s="36"/>
      <c r="D26" s="37"/>
      <c r="E26" s="40"/>
      <c r="F26" s="41"/>
      <c r="G26" s="44"/>
      <c r="H26" s="45"/>
      <c r="I26" s="33" t="s">
        <v>4</v>
      </c>
      <c r="J26" s="33"/>
      <c r="K26" s="33"/>
      <c r="L26" s="33"/>
      <c r="M26" s="29">
        <f>$M$25/E25</f>
        <v>1</v>
      </c>
      <c r="N26" s="29"/>
      <c r="O26" s="29"/>
      <c r="P26" s="29"/>
      <c r="Q26" s="33" t="s">
        <v>4</v>
      </c>
      <c r="R26" s="33"/>
      <c r="S26" s="33"/>
      <c r="T26" s="33"/>
      <c r="U26" s="33" t="s">
        <v>4</v>
      </c>
      <c r="V26" s="33"/>
      <c r="W26" s="33"/>
      <c r="X26" s="33"/>
      <c r="Y26" s="33" t="s">
        <v>4</v>
      </c>
      <c r="Z26" s="33"/>
      <c r="AA26" s="33"/>
      <c r="AB26" s="33"/>
      <c r="AC26" s="33" t="s">
        <v>4</v>
      </c>
      <c r="AD26" s="33"/>
      <c r="AE26" s="33"/>
      <c r="AF26" s="33"/>
    </row>
    <row r="27" spans="1:32" ht="30" customHeight="1" x14ac:dyDescent="0.2">
      <c r="A27" s="34">
        <v>8</v>
      </c>
      <c r="B27" s="35"/>
      <c r="C27" s="34" t="s">
        <v>28</v>
      </c>
      <c r="D27" s="35"/>
      <c r="E27" s="38">
        <v>8130.72</v>
      </c>
      <c r="F27" s="39"/>
      <c r="G27" s="42">
        <f>E27/$AC$9</f>
        <v>2.0595739161977097E-2</v>
      </c>
      <c r="H27" s="43"/>
      <c r="I27" s="33" t="s">
        <v>4</v>
      </c>
      <c r="J27" s="33"/>
      <c r="K27" s="33"/>
      <c r="L27" s="33"/>
      <c r="M27" s="30">
        <f>E27</f>
        <v>8130.72</v>
      </c>
      <c r="N27" s="31"/>
      <c r="O27" s="31"/>
      <c r="P27" s="32"/>
      <c r="Q27" s="33" t="s">
        <v>4</v>
      </c>
      <c r="R27" s="33"/>
      <c r="S27" s="33"/>
      <c r="T27" s="33"/>
      <c r="U27" s="33" t="s">
        <v>4</v>
      </c>
      <c r="V27" s="33"/>
      <c r="W27" s="33"/>
      <c r="X27" s="33"/>
      <c r="Y27" s="33" t="s">
        <v>4</v>
      </c>
      <c r="Z27" s="33"/>
      <c r="AA27" s="33"/>
      <c r="AB27" s="33"/>
      <c r="AC27" s="33" t="s">
        <v>4</v>
      </c>
      <c r="AD27" s="33"/>
      <c r="AE27" s="33"/>
      <c r="AF27" s="33"/>
    </row>
    <row r="28" spans="1:32" ht="29.25" customHeight="1" x14ac:dyDescent="0.2">
      <c r="A28" s="36"/>
      <c r="B28" s="37"/>
      <c r="C28" s="36"/>
      <c r="D28" s="37"/>
      <c r="E28" s="40"/>
      <c r="F28" s="41"/>
      <c r="G28" s="44"/>
      <c r="H28" s="45"/>
      <c r="I28" s="33" t="s">
        <v>4</v>
      </c>
      <c r="J28" s="33"/>
      <c r="K28" s="33"/>
      <c r="L28" s="33"/>
      <c r="M28" s="29">
        <f>$M$27/E27</f>
        <v>1</v>
      </c>
      <c r="N28" s="29"/>
      <c r="O28" s="29"/>
      <c r="P28" s="29"/>
      <c r="Q28" s="33" t="s">
        <v>4</v>
      </c>
      <c r="R28" s="33"/>
      <c r="S28" s="33"/>
      <c r="T28" s="33"/>
      <c r="U28" s="33" t="s">
        <v>4</v>
      </c>
      <c r="V28" s="33"/>
      <c r="W28" s="33"/>
      <c r="X28" s="33"/>
      <c r="Y28" s="33" t="s">
        <v>4</v>
      </c>
      <c r="Z28" s="33"/>
      <c r="AA28" s="33"/>
      <c r="AB28" s="33"/>
      <c r="AC28" s="33" t="s">
        <v>4</v>
      </c>
      <c r="AD28" s="33"/>
      <c r="AE28" s="33"/>
      <c r="AF28" s="33"/>
    </row>
    <row r="29" spans="1:32" ht="30" customHeight="1" x14ac:dyDescent="0.2">
      <c r="A29" s="34">
        <v>9</v>
      </c>
      <c r="B29" s="35"/>
      <c r="C29" s="49" t="s">
        <v>29</v>
      </c>
      <c r="D29" s="49"/>
      <c r="E29" s="38">
        <v>9911.09</v>
      </c>
      <c r="F29" s="39"/>
      <c r="G29" s="42">
        <f>E29/$AC$9</f>
        <v>2.5105553315189749E-2</v>
      </c>
      <c r="H29" s="43"/>
      <c r="I29" s="33" t="s">
        <v>4</v>
      </c>
      <c r="J29" s="33"/>
      <c r="K29" s="33"/>
      <c r="L29" s="33"/>
      <c r="M29" s="30">
        <f>E29</f>
        <v>9911.09</v>
      </c>
      <c r="N29" s="31"/>
      <c r="O29" s="31"/>
      <c r="P29" s="32"/>
      <c r="Q29" s="33" t="s">
        <v>4</v>
      </c>
      <c r="R29" s="33"/>
      <c r="S29" s="33"/>
      <c r="T29" s="33"/>
      <c r="U29" s="33" t="s">
        <v>4</v>
      </c>
      <c r="V29" s="33"/>
      <c r="W29" s="33"/>
      <c r="X29" s="33"/>
      <c r="Y29" s="33" t="s">
        <v>4</v>
      </c>
      <c r="Z29" s="33"/>
      <c r="AA29" s="33"/>
      <c r="AB29" s="33"/>
      <c r="AC29" s="33" t="s">
        <v>4</v>
      </c>
      <c r="AD29" s="33"/>
      <c r="AE29" s="33"/>
      <c r="AF29" s="33"/>
    </row>
    <row r="30" spans="1:32" ht="29.25" customHeight="1" x14ac:dyDescent="0.2">
      <c r="A30" s="36"/>
      <c r="B30" s="37"/>
      <c r="C30" s="49"/>
      <c r="D30" s="49"/>
      <c r="E30" s="40"/>
      <c r="F30" s="41"/>
      <c r="G30" s="44"/>
      <c r="H30" s="45"/>
      <c r="I30" s="33" t="s">
        <v>4</v>
      </c>
      <c r="J30" s="33"/>
      <c r="K30" s="33"/>
      <c r="L30" s="33"/>
      <c r="M30" s="29">
        <f>$M$29/E29</f>
        <v>1</v>
      </c>
      <c r="N30" s="29"/>
      <c r="O30" s="29"/>
      <c r="P30" s="29"/>
      <c r="Q30" s="33" t="s">
        <v>4</v>
      </c>
      <c r="R30" s="33"/>
      <c r="S30" s="33"/>
      <c r="T30" s="33"/>
      <c r="U30" s="33" t="s">
        <v>4</v>
      </c>
      <c r="V30" s="33"/>
      <c r="W30" s="33"/>
      <c r="X30" s="33"/>
      <c r="Y30" s="33" t="s">
        <v>4</v>
      </c>
      <c r="Z30" s="33"/>
      <c r="AA30" s="33"/>
      <c r="AB30" s="33"/>
      <c r="AC30" s="33" t="s">
        <v>4</v>
      </c>
      <c r="AD30" s="33"/>
      <c r="AE30" s="33"/>
      <c r="AF30" s="33"/>
    </row>
    <row r="31" spans="1:32" ht="30" customHeight="1" x14ac:dyDescent="0.2">
      <c r="A31" s="34">
        <v>10</v>
      </c>
      <c r="B31" s="35"/>
      <c r="C31" s="34" t="s">
        <v>30</v>
      </c>
      <c r="D31" s="35"/>
      <c r="E31" s="38">
        <v>42866.559999999998</v>
      </c>
      <c r="F31" s="39"/>
      <c r="G31" s="42">
        <f>E31/$AC$9</f>
        <v>0.108584293707229</v>
      </c>
      <c r="H31" s="43"/>
      <c r="I31" s="33" t="s">
        <v>4</v>
      </c>
      <c r="J31" s="33"/>
      <c r="K31" s="33"/>
      <c r="L31" s="33"/>
      <c r="M31" s="33">
        <f>ROUND(E31*1/4*$AC$9/$AC$9,2)</f>
        <v>10716.64</v>
      </c>
      <c r="N31" s="33"/>
      <c r="O31" s="33"/>
      <c r="P31" s="33"/>
      <c r="Q31" s="33">
        <f>ROUND(E31*1/4*$AC$9/$AC$9,2)</f>
        <v>10716.64</v>
      </c>
      <c r="R31" s="33"/>
      <c r="S31" s="33"/>
      <c r="T31" s="33"/>
      <c r="U31" s="33">
        <f>ROUND(E31*1/4*$AC$9/$AC$9,2)</f>
        <v>10716.64</v>
      </c>
      <c r="V31" s="33"/>
      <c r="W31" s="33"/>
      <c r="X31" s="33"/>
      <c r="Y31" s="33">
        <f>ROUND(E31*1/4*$AC$9/$AC$9,2)</f>
        <v>10716.64</v>
      </c>
      <c r="Z31" s="33"/>
      <c r="AA31" s="33"/>
      <c r="AB31" s="33"/>
      <c r="AC31" s="33" t="s">
        <v>4</v>
      </c>
      <c r="AD31" s="33"/>
      <c r="AE31" s="33"/>
      <c r="AF31" s="33"/>
    </row>
    <row r="32" spans="1:32" ht="29.25" customHeight="1" x14ac:dyDescent="0.2">
      <c r="A32" s="36"/>
      <c r="B32" s="37"/>
      <c r="C32" s="36"/>
      <c r="D32" s="37"/>
      <c r="E32" s="40"/>
      <c r="F32" s="41"/>
      <c r="G32" s="44"/>
      <c r="H32" s="45"/>
      <c r="I32" s="33" t="s">
        <v>4</v>
      </c>
      <c r="J32" s="33"/>
      <c r="K32" s="33"/>
      <c r="L32" s="33"/>
      <c r="M32" s="46">
        <f>M31/E31</f>
        <v>0.25</v>
      </c>
      <c r="N32" s="47"/>
      <c r="O32" s="47"/>
      <c r="P32" s="48"/>
      <c r="Q32" s="46">
        <f>Q31/E31</f>
        <v>0.25</v>
      </c>
      <c r="R32" s="47"/>
      <c r="S32" s="47"/>
      <c r="T32" s="48"/>
      <c r="U32" s="46">
        <f>U31/E31</f>
        <v>0.25</v>
      </c>
      <c r="V32" s="47"/>
      <c r="W32" s="47"/>
      <c r="X32" s="48"/>
      <c r="Y32" s="46">
        <f>Y31/E31</f>
        <v>0.25</v>
      </c>
      <c r="Z32" s="47"/>
      <c r="AA32" s="47"/>
      <c r="AB32" s="48"/>
      <c r="AC32" s="33" t="s">
        <v>4</v>
      </c>
      <c r="AD32" s="33"/>
      <c r="AE32" s="33"/>
      <c r="AF32" s="33"/>
    </row>
    <row r="33" spans="1:32" ht="30" customHeight="1" x14ac:dyDescent="0.2">
      <c r="A33" s="34">
        <v>11</v>
      </c>
      <c r="B33" s="35"/>
      <c r="C33" s="34" t="s">
        <v>31</v>
      </c>
      <c r="D33" s="35"/>
      <c r="E33" s="38">
        <v>38099.360000000001</v>
      </c>
      <c r="F33" s="39"/>
      <c r="G33" s="42">
        <f>E33/$AC$9</f>
        <v>9.650860942183026E-2</v>
      </c>
      <c r="H33" s="43"/>
      <c r="I33" s="33" t="s">
        <v>4</v>
      </c>
      <c r="J33" s="33"/>
      <c r="K33" s="33"/>
      <c r="L33" s="33"/>
      <c r="M33" s="33" t="s">
        <v>4</v>
      </c>
      <c r="N33" s="33"/>
      <c r="O33" s="33"/>
      <c r="P33" s="33"/>
      <c r="Q33" s="33">
        <f>ROUND(E33*1/4*$AC$9/$AC$9,2)</f>
        <v>9524.84</v>
      </c>
      <c r="R33" s="33"/>
      <c r="S33" s="33"/>
      <c r="T33" s="33"/>
      <c r="U33" s="33">
        <f>ROUND(E33*1/4*$AC$9/$AC$9,2)</f>
        <v>9524.84</v>
      </c>
      <c r="V33" s="33"/>
      <c r="W33" s="33"/>
      <c r="X33" s="33"/>
      <c r="Y33" s="33">
        <f>ROUND(E33*1/4*$AC$9/$AC$9,2)</f>
        <v>9524.84</v>
      </c>
      <c r="Z33" s="33"/>
      <c r="AA33" s="33"/>
      <c r="AB33" s="33"/>
      <c r="AC33" s="33">
        <f>ROUND(E33*1/4*$AC$9/$AC$9,2)</f>
        <v>9524.84</v>
      </c>
      <c r="AD33" s="33"/>
      <c r="AE33" s="33"/>
      <c r="AF33" s="33"/>
    </row>
    <row r="34" spans="1:32" ht="29.25" customHeight="1" x14ac:dyDescent="0.2">
      <c r="A34" s="36"/>
      <c r="B34" s="37"/>
      <c r="C34" s="36"/>
      <c r="D34" s="37"/>
      <c r="E34" s="40"/>
      <c r="F34" s="41"/>
      <c r="G34" s="44"/>
      <c r="H34" s="45"/>
      <c r="I34" s="33" t="s">
        <v>4</v>
      </c>
      <c r="J34" s="33"/>
      <c r="K34" s="33"/>
      <c r="L34" s="33"/>
      <c r="M34" s="30" t="s">
        <v>4</v>
      </c>
      <c r="N34" s="31"/>
      <c r="O34" s="31"/>
      <c r="P34" s="32"/>
      <c r="Q34" s="46">
        <f>Q33/E33</f>
        <v>0.25</v>
      </c>
      <c r="R34" s="47"/>
      <c r="S34" s="47"/>
      <c r="T34" s="48"/>
      <c r="U34" s="46">
        <f>U33/E33</f>
        <v>0.25</v>
      </c>
      <c r="V34" s="47"/>
      <c r="W34" s="47"/>
      <c r="X34" s="48"/>
      <c r="Y34" s="46">
        <f>Y33/E33</f>
        <v>0.25</v>
      </c>
      <c r="Z34" s="47"/>
      <c r="AA34" s="47"/>
      <c r="AB34" s="48"/>
      <c r="AC34" s="46">
        <f>AC33/E33</f>
        <v>0.25</v>
      </c>
      <c r="AD34" s="47"/>
      <c r="AE34" s="47"/>
      <c r="AF34" s="48"/>
    </row>
    <row r="35" spans="1:32" s="16" customFormat="1" ht="30" customHeight="1" x14ac:dyDescent="0.2">
      <c r="A35" s="34">
        <v>12</v>
      </c>
      <c r="B35" s="35"/>
      <c r="C35" s="34" t="s">
        <v>32</v>
      </c>
      <c r="D35" s="35"/>
      <c r="E35" s="38">
        <v>49960.13</v>
      </c>
      <c r="F35" s="39"/>
      <c r="G35" s="42">
        <f>E35/$AC$9</f>
        <v>0.12655285214328704</v>
      </c>
      <c r="H35" s="43"/>
      <c r="I35" s="33" t="s">
        <v>4</v>
      </c>
      <c r="J35" s="33"/>
      <c r="K35" s="33"/>
      <c r="L35" s="33"/>
      <c r="M35" s="30" t="s">
        <v>4</v>
      </c>
      <c r="N35" s="31"/>
      <c r="O35" s="31"/>
      <c r="P35" s="32"/>
      <c r="Q35" s="33">
        <f>ROUND(E35*1/3*$AC$9/$AC$9,2)</f>
        <v>16653.38</v>
      </c>
      <c r="R35" s="33"/>
      <c r="S35" s="33"/>
      <c r="T35" s="33"/>
      <c r="U35" s="33">
        <f>ROUND(E35*1/3*$AC$9/$AC$9,2)</f>
        <v>16653.38</v>
      </c>
      <c r="V35" s="33"/>
      <c r="W35" s="33"/>
      <c r="X35" s="33"/>
      <c r="Y35" s="33">
        <f>ROUND(E35*1/3*$AC$9/$AC$9,2)-0.01</f>
        <v>16653.370000000003</v>
      </c>
      <c r="Z35" s="33"/>
      <c r="AA35" s="33"/>
      <c r="AB35" s="33"/>
      <c r="AC35" s="33" t="s">
        <v>4</v>
      </c>
      <c r="AD35" s="33"/>
      <c r="AE35" s="33"/>
      <c r="AF35" s="33"/>
    </row>
    <row r="36" spans="1:32" s="16" customFormat="1" ht="29.25" customHeight="1" x14ac:dyDescent="0.2">
      <c r="A36" s="36"/>
      <c r="B36" s="37"/>
      <c r="C36" s="36"/>
      <c r="D36" s="37"/>
      <c r="E36" s="40"/>
      <c r="F36" s="41"/>
      <c r="G36" s="44"/>
      <c r="H36" s="45"/>
      <c r="I36" s="33" t="s">
        <v>4</v>
      </c>
      <c r="J36" s="33"/>
      <c r="K36" s="33"/>
      <c r="L36" s="33"/>
      <c r="M36" s="30" t="s">
        <v>4</v>
      </c>
      <c r="N36" s="31"/>
      <c r="O36" s="31"/>
      <c r="P36" s="32"/>
      <c r="Q36" s="46">
        <f>Q35/E35</f>
        <v>0.33333340005320244</v>
      </c>
      <c r="R36" s="47"/>
      <c r="S36" s="47"/>
      <c r="T36" s="48"/>
      <c r="U36" s="46">
        <f>U35/E35</f>
        <v>0.33333340005320244</v>
      </c>
      <c r="V36" s="47"/>
      <c r="W36" s="47"/>
      <c r="X36" s="48"/>
      <c r="Y36" s="46">
        <f>Y35/E35</f>
        <v>0.33333319989359522</v>
      </c>
      <c r="Z36" s="47"/>
      <c r="AA36" s="47"/>
      <c r="AB36" s="48"/>
      <c r="AC36" s="33" t="s">
        <v>4</v>
      </c>
      <c r="AD36" s="33"/>
      <c r="AE36" s="33"/>
      <c r="AF36" s="33"/>
    </row>
    <row r="37" spans="1:32" ht="30" customHeight="1" x14ac:dyDescent="0.2">
      <c r="A37" s="34">
        <v>13</v>
      </c>
      <c r="B37" s="35"/>
      <c r="C37" s="49" t="s">
        <v>33</v>
      </c>
      <c r="D37" s="49"/>
      <c r="E37" s="38">
        <v>16450.900000000001</v>
      </c>
      <c r="F37" s="39"/>
      <c r="G37" s="42">
        <f>E37/$AC$9</f>
        <v>4.167139507691435E-2</v>
      </c>
      <c r="H37" s="43"/>
      <c r="I37" s="33" t="s">
        <v>4</v>
      </c>
      <c r="J37" s="33"/>
      <c r="K37" s="33"/>
      <c r="L37" s="33"/>
      <c r="M37" s="30" t="s">
        <v>4</v>
      </c>
      <c r="N37" s="31"/>
      <c r="O37" s="31"/>
      <c r="P37" s="32"/>
      <c r="Q37" s="33" t="s">
        <v>4</v>
      </c>
      <c r="R37" s="33"/>
      <c r="S37" s="33"/>
      <c r="T37" s="33"/>
      <c r="U37" s="33" t="s">
        <v>4</v>
      </c>
      <c r="V37" s="33"/>
      <c r="W37" s="33"/>
      <c r="X37" s="33"/>
      <c r="Y37" s="33" t="s">
        <v>4</v>
      </c>
      <c r="Z37" s="33"/>
      <c r="AA37" s="33"/>
      <c r="AB37" s="33"/>
      <c r="AC37" s="33">
        <f>ROUND(E37*1*$AC$9/$AC$9,2)</f>
        <v>16450.900000000001</v>
      </c>
      <c r="AD37" s="33"/>
      <c r="AE37" s="33"/>
      <c r="AF37" s="33"/>
    </row>
    <row r="38" spans="1:32" ht="29.25" customHeight="1" x14ac:dyDescent="0.2">
      <c r="A38" s="36"/>
      <c r="B38" s="37"/>
      <c r="C38" s="49"/>
      <c r="D38" s="49"/>
      <c r="E38" s="40"/>
      <c r="F38" s="41"/>
      <c r="G38" s="44"/>
      <c r="H38" s="45"/>
      <c r="I38" s="33" t="s">
        <v>4</v>
      </c>
      <c r="J38" s="33"/>
      <c r="K38" s="33"/>
      <c r="L38" s="33"/>
      <c r="M38" s="30" t="s">
        <v>4</v>
      </c>
      <c r="N38" s="31"/>
      <c r="O38" s="31"/>
      <c r="P38" s="32"/>
      <c r="Q38" s="33" t="s">
        <v>4</v>
      </c>
      <c r="R38" s="33"/>
      <c r="S38" s="33"/>
      <c r="T38" s="33"/>
      <c r="U38" s="33" t="s">
        <v>4</v>
      </c>
      <c r="V38" s="33"/>
      <c r="W38" s="33"/>
      <c r="X38" s="33"/>
      <c r="Y38" s="33" t="s">
        <v>4</v>
      </c>
      <c r="Z38" s="33"/>
      <c r="AA38" s="33"/>
      <c r="AB38" s="33"/>
      <c r="AC38" s="46">
        <f>AC37/E37</f>
        <v>1</v>
      </c>
      <c r="AD38" s="47"/>
      <c r="AE38" s="47"/>
      <c r="AF38" s="48"/>
    </row>
    <row r="39" spans="1:32" ht="30" customHeight="1" x14ac:dyDescent="0.2">
      <c r="A39" s="34">
        <v>14</v>
      </c>
      <c r="B39" s="35"/>
      <c r="C39" s="34" t="s">
        <v>34</v>
      </c>
      <c r="D39" s="35"/>
      <c r="E39" s="38">
        <v>3621.42</v>
      </c>
      <c r="F39" s="39"/>
      <c r="G39" s="42">
        <f>E39/$AC$9</f>
        <v>9.1733354138338434E-3</v>
      </c>
      <c r="H39" s="43"/>
      <c r="I39" s="33" t="s">
        <v>4</v>
      </c>
      <c r="J39" s="33"/>
      <c r="K39" s="33"/>
      <c r="L39" s="33"/>
      <c r="M39" s="30" t="s">
        <v>4</v>
      </c>
      <c r="N39" s="31"/>
      <c r="O39" s="31"/>
      <c r="P39" s="32"/>
      <c r="Q39" s="33" t="s">
        <v>4</v>
      </c>
      <c r="R39" s="33"/>
      <c r="S39" s="33"/>
      <c r="T39" s="33"/>
      <c r="U39" s="33" t="s">
        <v>4</v>
      </c>
      <c r="V39" s="33"/>
      <c r="W39" s="33"/>
      <c r="X39" s="33"/>
      <c r="Y39" s="33" t="s">
        <v>4</v>
      </c>
      <c r="Z39" s="33"/>
      <c r="AA39" s="33"/>
      <c r="AB39" s="33"/>
      <c r="AC39" s="33">
        <f>ROUND(E39*1*$AC$9/$AC$9,2)</f>
        <v>3621.42</v>
      </c>
      <c r="AD39" s="33"/>
      <c r="AE39" s="33"/>
      <c r="AF39" s="33"/>
    </row>
    <row r="40" spans="1:32" ht="29.25" customHeight="1" x14ac:dyDescent="0.2">
      <c r="A40" s="36"/>
      <c r="B40" s="37"/>
      <c r="C40" s="36"/>
      <c r="D40" s="37"/>
      <c r="E40" s="40"/>
      <c r="F40" s="41"/>
      <c r="G40" s="44"/>
      <c r="H40" s="45"/>
      <c r="I40" s="33" t="s">
        <v>4</v>
      </c>
      <c r="J40" s="33"/>
      <c r="K40" s="33"/>
      <c r="L40" s="33"/>
      <c r="M40" s="30" t="s">
        <v>4</v>
      </c>
      <c r="N40" s="31"/>
      <c r="O40" s="31"/>
      <c r="P40" s="32"/>
      <c r="Q40" s="33" t="s">
        <v>4</v>
      </c>
      <c r="R40" s="33"/>
      <c r="S40" s="33"/>
      <c r="T40" s="33"/>
      <c r="U40" s="33" t="s">
        <v>4</v>
      </c>
      <c r="V40" s="33"/>
      <c r="W40" s="33"/>
      <c r="X40" s="33"/>
      <c r="Y40" s="33" t="s">
        <v>4</v>
      </c>
      <c r="Z40" s="33"/>
      <c r="AA40" s="33"/>
      <c r="AB40" s="33"/>
      <c r="AC40" s="46">
        <f>AC39/E39</f>
        <v>1</v>
      </c>
      <c r="AD40" s="47"/>
      <c r="AE40" s="47"/>
      <c r="AF40" s="48"/>
    </row>
    <row r="41" spans="1:32" ht="30" customHeight="1" x14ac:dyDescent="0.2">
      <c r="A41" s="34">
        <v>15</v>
      </c>
      <c r="B41" s="35"/>
      <c r="C41" s="34" t="s">
        <v>35</v>
      </c>
      <c r="D41" s="35"/>
      <c r="E41" s="38">
        <v>93169.69</v>
      </c>
      <c r="F41" s="39"/>
      <c r="G41" s="42">
        <f>E41/$AC$9</f>
        <v>0.23600599123352742</v>
      </c>
      <c r="H41" s="43"/>
      <c r="I41" s="33" t="s">
        <v>4</v>
      </c>
      <c r="J41" s="33"/>
      <c r="K41" s="33"/>
      <c r="L41" s="33"/>
      <c r="M41" s="30" t="s">
        <v>4</v>
      </c>
      <c r="N41" s="31"/>
      <c r="O41" s="31"/>
      <c r="P41" s="32"/>
      <c r="Q41" s="33">
        <f>ROUND(E41*1/4*$AC$9/$AC$9,2)</f>
        <v>23292.42</v>
      </c>
      <c r="R41" s="33"/>
      <c r="S41" s="33"/>
      <c r="T41" s="33"/>
      <c r="U41" s="33">
        <f>ROUND(E41*1/4*$AC$9/$AC$9,2)</f>
        <v>23292.42</v>
      </c>
      <c r="V41" s="33"/>
      <c r="W41" s="33"/>
      <c r="X41" s="33"/>
      <c r="Y41" s="33">
        <f>ROUND(E41*1/4*$AC$9/$AC$9,2)</f>
        <v>23292.42</v>
      </c>
      <c r="Z41" s="33"/>
      <c r="AA41" s="33"/>
      <c r="AB41" s="33"/>
      <c r="AC41" s="33">
        <f>ROUND(E41*1/4*$AC$9/$AC$9,2)+0.01</f>
        <v>23292.429999999997</v>
      </c>
      <c r="AD41" s="33"/>
      <c r="AE41" s="33"/>
      <c r="AF41" s="33"/>
    </row>
    <row r="42" spans="1:32" ht="29.25" customHeight="1" x14ac:dyDescent="0.2">
      <c r="A42" s="36"/>
      <c r="B42" s="37"/>
      <c r="C42" s="36"/>
      <c r="D42" s="37"/>
      <c r="E42" s="40"/>
      <c r="F42" s="41"/>
      <c r="G42" s="44"/>
      <c r="H42" s="45"/>
      <c r="I42" s="33" t="s">
        <v>4</v>
      </c>
      <c r="J42" s="33"/>
      <c r="K42" s="33"/>
      <c r="L42" s="33"/>
      <c r="M42" s="30" t="s">
        <v>4</v>
      </c>
      <c r="N42" s="31"/>
      <c r="O42" s="31"/>
      <c r="P42" s="32"/>
      <c r="Q42" s="46">
        <f>Q41/E41</f>
        <v>0.24999997316723924</v>
      </c>
      <c r="R42" s="47"/>
      <c r="S42" s="47"/>
      <c r="T42" s="48"/>
      <c r="U42" s="46">
        <f>U41/E41</f>
        <v>0.24999997316723924</v>
      </c>
      <c r="V42" s="47"/>
      <c r="W42" s="47"/>
      <c r="X42" s="48"/>
      <c r="Y42" s="46">
        <f>Y41/E41</f>
        <v>0.24999997316723924</v>
      </c>
      <c r="Z42" s="47"/>
      <c r="AA42" s="47"/>
      <c r="AB42" s="48"/>
      <c r="AC42" s="46">
        <f>AC41/E41</f>
        <v>0.25000008049828215</v>
      </c>
      <c r="AD42" s="47"/>
      <c r="AE42" s="47"/>
      <c r="AF42" s="48"/>
    </row>
    <row r="43" spans="1:32" s="16" customFormat="1" ht="30" customHeight="1" x14ac:dyDescent="0.2">
      <c r="A43" s="34">
        <v>16</v>
      </c>
      <c r="B43" s="35"/>
      <c r="C43" s="34" t="s">
        <v>36</v>
      </c>
      <c r="D43" s="35"/>
      <c r="E43" s="38">
        <v>27630.92</v>
      </c>
      <c r="F43" s="39"/>
      <c r="G43" s="42">
        <f>E43/$AC$9</f>
        <v>6.9991245686170003E-2</v>
      </c>
      <c r="H43" s="43"/>
      <c r="I43" s="33" t="s">
        <v>4</v>
      </c>
      <c r="J43" s="33"/>
      <c r="K43" s="33"/>
      <c r="L43" s="33"/>
      <c r="M43" s="30" t="s">
        <v>4</v>
      </c>
      <c r="N43" s="31"/>
      <c r="O43" s="31"/>
      <c r="P43" s="32"/>
      <c r="Q43" s="33">
        <f>ROUND(E43*1/3*$AC$9/$AC$9,2)</f>
        <v>9210.31</v>
      </c>
      <c r="R43" s="33"/>
      <c r="S43" s="33"/>
      <c r="T43" s="33"/>
      <c r="U43" s="33">
        <f>ROUND(E43*1/3*$AC$9/$AC$9,2)</f>
        <v>9210.31</v>
      </c>
      <c r="V43" s="33"/>
      <c r="W43" s="33"/>
      <c r="X43" s="33"/>
      <c r="Y43" s="33">
        <f>ROUND(E43*1/3*$AC$9/$AC$9,2)-0.01</f>
        <v>9210.2999999999993</v>
      </c>
      <c r="Z43" s="33"/>
      <c r="AA43" s="33"/>
      <c r="AB43" s="33"/>
      <c r="AC43" s="33" t="s">
        <v>4</v>
      </c>
      <c r="AD43" s="33"/>
      <c r="AE43" s="33"/>
      <c r="AF43" s="33"/>
    </row>
    <row r="44" spans="1:32" s="16" customFormat="1" ht="29.25" customHeight="1" x14ac:dyDescent="0.2">
      <c r="A44" s="36"/>
      <c r="B44" s="37"/>
      <c r="C44" s="36"/>
      <c r="D44" s="37"/>
      <c r="E44" s="40"/>
      <c r="F44" s="41"/>
      <c r="G44" s="44"/>
      <c r="H44" s="45"/>
      <c r="I44" s="33" t="s">
        <v>4</v>
      </c>
      <c r="J44" s="33"/>
      <c r="K44" s="33"/>
      <c r="L44" s="33"/>
      <c r="M44" s="30" t="s">
        <v>4</v>
      </c>
      <c r="N44" s="31"/>
      <c r="O44" s="31"/>
      <c r="P44" s="32"/>
      <c r="Q44" s="46">
        <f>Q43/E43</f>
        <v>0.3333334539711309</v>
      </c>
      <c r="R44" s="47"/>
      <c r="S44" s="47"/>
      <c r="T44" s="48"/>
      <c r="U44" s="46">
        <f>U43/E43</f>
        <v>0.3333334539711309</v>
      </c>
      <c r="V44" s="47"/>
      <c r="W44" s="47"/>
      <c r="X44" s="48"/>
      <c r="Y44" s="46">
        <f>Y43/E43</f>
        <v>0.3333330920577382</v>
      </c>
      <c r="Z44" s="47"/>
      <c r="AA44" s="47"/>
      <c r="AB44" s="48"/>
      <c r="AC44" s="33" t="s">
        <v>4</v>
      </c>
      <c r="AD44" s="33"/>
      <c r="AE44" s="33"/>
      <c r="AF44" s="33"/>
    </row>
    <row r="45" spans="1:32" s="16" customFormat="1" ht="30" customHeight="1" x14ac:dyDescent="0.2">
      <c r="A45" s="34">
        <v>17</v>
      </c>
      <c r="B45" s="35"/>
      <c r="C45" s="49" t="s">
        <v>37</v>
      </c>
      <c r="D45" s="49"/>
      <c r="E45" s="38">
        <v>13815.46</v>
      </c>
      <c r="F45" s="39"/>
      <c r="G45" s="42">
        <f>E45/$AC$9</f>
        <v>3.4995622843085002E-2</v>
      </c>
      <c r="H45" s="43"/>
      <c r="I45" s="33" t="s">
        <v>4</v>
      </c>
      <c r="J45" s="33"/>
      <c r="K45" s="33"/>
      <c r="L45" s="33"/>
      <c r="M45" s="30" t="s">
        <v>4</v>
      </c>
      <c r="N45" s="31"/>
      <c r="O45" s="31"/>
      <c r="P45" s="32"/>
      <c r="Q45" s="33">
        <f>ROUND(E45*1/2*$AC$9/$AC$9,2)</f>
        <v>6907.73</v>
      </c>
      <c r="R45" s="33"/>
      <c r="S45" s="33"/>
      <c r="T45" s="33"/>
      <c r="U45" s="33">
        <f>ROUND(E45*1/2*$AC$9/$AC$9,2)</f>
        <v>6907.73</v>
      </c>
      <c r="V45" s="33"/>
      <c r="W45" s="33"/>
      <c r="X45" s="33"/>
      <c r="Y45" s="33" t="s">
        <v>4</v>
      </c>
      <c r="Z45" s="33"/>
      <c r="AA45" s="33"/>
      <c r="AB45" s="33"/>
      <c r="AC45" s="33" t="s">
        <v>4</v>
      </c>
      <c r="AD45" s="33"/>
      <c r="AE45" s="33"/>
      <c r="AF45" s="33"/>
    </row>
    <row r="46" spans="1:32" s="16" customFormat="1" ht="29.25" customHeight="1" x14ac:dyDescent="0.2">
      <c r="A46" s="36"/>
      <c r="B46" s="37"/>
      <c r="C46" s="49"/>
      <c r="D46" s="49"/>
      <c r="E46" s="40"/>
      <c r="F46" s="41"/>
      <c r="G46" s="44"/>
      <c r="H46" s="45"/>
      <c r="I46" s="33" t="s">
        <v>4</v>
      </c>
      <c r="J46" s="33"/>
      <c r="K46" s="33"/>
      <c r="L46" s="33"/>
      <c r="M46" s="30" t="s">
        <v>4</v>
      </c>
      <c r="N46" s="31"/>
      <c r="O46" s="31"/>
      <c r="P46" s="32"/>
      <c r="Q46" s="46">
        <f>Q45/E45</f>
        <v>0.5</v>
      </c>
      <c r="R46" s="47"/>
      <c r="S46" s="47"/>
      <c r="T46" s="48"/>
      <c r="U46" s="46">
        <f>U45/E45</f>
        <v>0.5</v>
      </c>
      <c r="V46" s="47"/>
      <c r="W46" s="47"/>
      <c r="X46" s="48"/>
      <c r="Y46" s="33" t="s">
        <v>4</v>
      </c>
      <c r="Z46" s="33"/>
      <c r="AA46" s="33"/>
      <c r="AB46" s="33"/>
      <c r="AC46" s="33" t="s">
        <v>4</v>
      </c>
      <c r="AD46" s="33"/>
      <c r="AE46" s="33"/>
      <c r="AF46" s="33"/>
    </row>
    <row r="47" spans="1:32" s="16" customFormat="1" ht="30" customHeight="1" x14ac:dyDescent="0.2">
      <c r="A47" s="34">
        <v>18</v>
      </c>
      <c r="B47" s="35"/>
      <c r="C47" s="34" t="s">
        <v>38</v>
      </c>
      <c r="D47" s="35"/>
      <c r="E47" s="38">
        <v>1726.93</v>
      </c>
      <c r="F47" s="39"/>
      <c r="G47" s="42">
        <f>E47/$AC$9</f>
        <v>4.3744465226933302E-3</v>
      </c>
      <c r="H47" s="43"/>
      <c r="I47" s="33" t="s">
        <v>4</v>
      </c>
      <c r="J47" s="33"/>
      <c r="K47" s="33"/>
      <c r="L47" s="33"/>
      <c r="M47" s="30" t="s">
        <v>4</v>
      </c>
      <c r="N47" s="31"/>
      <c r="O47" s="31"/>
      <c r="P47" s="32"/>
      <c r="Q47" s="33" t="s">
        <v>4</v>
      </c>
      <c r="R47" s="33"/>
      <c r="S47" s="33"/>
      <c r="T47" s="33"/>
      <c r="U47" s="33" t="s">
        <v>4</v>
      </c>
      <c r="V47" s="33"/>
      <c r="W47" s="33"/>
      <c r="X47" s="33"/>
      <c r="Y47" s="33" t="s">
        <v>4</v>
      </c>
      <c r="Z47" s="33"/>
      <c r="AA47" s="33"/>
      <c r="AB47" s="33"/>
      <c r="AC47" s="33">
        <f>ROUND(E47*1*$AC$9/$AC$9,2)</f>
        <v>1726.93</v>
      </c>
      <c r="AD47" s="33"/>
      <c r="AE47" s="33"/>
      <c r="AF47" s="33"/>
    </row>
    <row r="48" spans="1:32" s="16" customFormat="1" ht="29.25" customHeight="1" x14ac:dyDescent="0.2">
      <c r="A48" s="36"/>
      <c r="B48" s="37"/>
      <c r="C48" s="36"/>
      <c r="D48" s="37"/>
      <c r="E48" s="40"/>
      <c r="F48" s="41"/>
      <c r="G48" s="44"/>
      <c r="H48" s="45"/>
      <c r="I48" s="33" t="s">
        <v>4</v>
      </c>
      <c r="J48" s="33"/>
      <c r="K48" s="33"/>
      <c r="L48" s="33"/>
      <c r="M48" s="30" t="s">
        <v>4</v>
      </c>
      <c r="N48" s="31"/>
      <c r="O48" s="31"/>
      <c r="P48" s="32"/>
      <c r="Q48" s="33" t="s">
        <v>4</v>
      </c>
      <c r="R48" s="33"/>
      <c r="S48" s="33"/>
      <c r="T48" s="33"/>
      <c r="U48" s="33" t="s">
        <v>4</v>
      </c>
      <c r="V48" s="33"/>
      <c r="W48" s="33"/>
      <c r="X48" s="33"/>
      <c r="Y48" s="33" t="s">
        <v>4</v>
      </c>
      <c r="Z48" s="33"/>
      <c r="AA48" s="33"/>
      <c r="AB48" s="33"/>
      <c r="AC48" s="46">
        <f>AC47/E47</f>
        <v>1</v>
      </c>
      <c r="AD48" s="47"/>
      <c r="AE48" s="47"/>
      <c r="AF48" s="48"/>
    </row>
    <row r="49" spans="1:32" s="16" customFormat="1" ht="30" customHeight="1" x14ac:dyDescent="0.2">
      <c r="A49" s="34">
        <v>19</v>
      </c>
      <c r="B49" s="35"/>
      <c r="C49" s="34" t="s">
        <v>39</v>
      </c>
      <c r="D49" s="35"/>
      <c r="E49" s="38">
        <v>6216.96</v>
      </c>
      <c r="F49" s="39"/>
      <c r="G49" s="42">
        <f>E49/$AC$9</f>
        <v>1.5748037878619007E-2</v>
      </c>
      <c r="H49" s="43"/>
      <c r="I49" s="33">
        <f>E49</f>
        <v>6216.96</v>
      </c>
      <c r="J49" s="33"/>
      <c r="K49" s="33"/>
      <c r="L49" s="33"/>
      <c r="M49" s="30" t="s">
        <v>4</v>
      </c>
      <c r="N49" s="31"/>
      <c r="O49" s="31"/>
      <c r="P49" s="32"/>
      <c r="Q49" s="33" t="s">
        <v>4</v>
      </c>
      <c r="R49" s="33"/>
      <c r="S49" s="33"/>
      <c r="T49" s="33"/>
      <c r="U49" s="33" t="s">
        <v>4</v>
      </c>
      <c r="V49" s="33"/>
      <c r="W49" s="33"/>
      <c r="X49" s="33"/>
      <c r="Y49" s="33" t="s">
        <v>4</v>
      </c>
      <c r="Z49" s="33"/>
      <c r="AA49" s="33"/>
      <c r="AB49" s="33"/>
      <c r="AC49" s="33" t="s">
        <v>4</v>
      </c>
      <c r="AD49" s="33"/>
      <c r="AE49" s="33"/>
      <c r="AF49" s="33"/>
    </row>
    <row r="50" spans="1:32" s="16" customFormat="1" ht="29.25" customHeight="1" x14ac:dyDescent="0.2">
      <c r="A50" s="36"/>
      <c r="B50" s="37"/>
      <c r="C50" s="36"/>
      <c r="D50" s="37"/>
      <c r="E50" s="40"/>
      <c r="F50" s="41"/>
      <c r="G50" s="44"/>
      <c r="H50" s="45"/>
      <c r="I50" s="29">
        <f>I49/E49</f>
        <v>1</v>
      </c>
      <c r="J50" s="29"/>
      <c r="K50" s="29"/>
      <c r="L50" s="29"/>
      <c r="M50" s="30" t="s">
        <v>4</v>
      </c>
      <c r="N50" s="31"/>
      <c r="O50" s="31"/>
      <c r="P50" s="32"/>
      <c r="Q50" s="33" t="s">
        <v>4</v>
      </c>
      <c r="R50" s="33"/>
      <c r="S50" s="33"/>
      <c r="T50" s="33"/>
      <c r="U50" s="33" t="s">
        <v>4</v>
      </c>
      <c r="V50" s="33"/>
      <c r="W50" s="33"/>
      <c r="X50" s="33"/>
      <c r="Y50" s="33" t="s">
        <v>4</v>
      </c>
      <c r="Z50" s="33"/>
      <c r="AA50" s="33"/>
      <c r="AB50" s="33"/>
      <c r="AC50" s="33" t="s">
        <v>4</v>
      </c>
      <c r="AD50" s="33"/>
      <c r="AE50" s="33"/>
      <c r="AF50" s="33"/>
    </row>
    <row r="51" spans="1:32" ht="35.1" customHeight="1" x14ac:dyDescent="0.2">
      <c r="C51" s="53" t="s">
        <v>17</v>
      </c>
      <c r="D51" s="53"/>
      <c r="E51" s="55">
        <f>SUM(E13:F50)</f>
        <v>394776.80000000005</v>
      </c>
      <c r="F51" s="56"/>
      <c r="G51" s="54">
        <f>SUM(G13:H50)</f>
        <v>1</v>
      </c>
      <c r="H51" s="54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</row>
    <row r="52" spans="1:32" ht="30" customHeight="1" x14ac:dyDescent="0.2">
      <c r="G52" s="10"/>
      <c r="H52" s="10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</row>
    <row r="53" spans="1:32" ht="45" customHeight="1" x14ac:dyDescent="0.2">
      <c r="G53" s="49" t="s">
        <v>10</v>
      </c>
      <c r="H53" s="49"/>
      <c r="I53" s="64">
        <f>SUM(I13,I15,I49)</f>
        <v>53234.400000000001</v>
      </c>
      <c r="J53" s="65"/>
      <c r="K53" s="65"/>
      <c r="L53" s="65"/>
      <c r="M53" s="64">
        <f>SUM(M17,M19,M21,M23,M25,M27,M29,M31)</f>
        <v>64917.67</v>
      </c>
      <c r="N53" s="65"/>
      <c r="O53" s="65"/>
      <c r="P53" s="65"/>
      <c r="Q53" s="64">
        <f>SUM(Q31,Q33,Q35,Q41,Q43,Q45)</f>
        <v>76305.319999999992</v>
      </c>
      <c r="R53" s="65"/>
      <c r="S53" s="65"/>
      <c r="T53" s="65"/>
      <c r="U53" s="64">
        <f>SUM(U31,U33,U35,U41,U43,U45)</f>
        <v>76305.319999999992</v>
      </c>
      <c r="V53" s="65"/>
      <c r="W53" s="65"/>
      <c r="X53" s="65"/>
      <c r="Y53" s="64">
        <f>SUM(Y31,Y33,Y35,Y41,Y43)</f>
        <v>69397.570000000007</v>
      </c>
      <c r="Z53" s="65"/>
      <c r="AA53" s="65"/>
      <c r="AB53" s="65"/>
      <c r="AC53" s="64">
        <f>SUM(AC33,AC37,AC39,AC41,AC47)</f>
        <v>54616.52</v>
      </c>
      <c r="AD53" s="65"/>
      <c r="AE53" s="65"/>
      <c r="AF53" s="65"/>
    </row>
    <row r="54" spans="1:32" ht="35.1" customHeight="1" x14ac:dyDescent="0.2">
      <c r="G54" s="49" t="s">
        <v>12</v>
      </c>
      <c r="H54" s="49"/>
      <c r="I54" s="69">
        <f>I53/$AC$9</f>
        <v>0.13484682990489816</v>
      </c>
      <c r="J54" s="69"/>
      <c r="K54" s="69"/>
      <c r="L54" s="69"/>
      <c r="M54" s="69">
        <f>M53/$AC$9</f>
        <v>0.16444145147333886</v>
      </c>
      <c r="N54" s="69"/>
      <c r="O54" s="69"/>
      <c r="P54" s="69"/>
      <c r="Q54" s="69">
        <f>Q53/$AC$9</f>
        <v>0.19328724484316201</v>
      </c>
      <c r="R54" s="69"/>
      <c r="S54" s="69"/>
      <c r="T54" s="69"/>
      <c r="U54" s="69">
        <f>U53/$AC$9</f>
        <v>0.19328724484316201</v>
      </c>
      <c r="V54" s="69"/>
      <c r="W54" s="69"/>
      <c r="X54" s="69"/>
      <c r="Y54" s="69">
        <f>Y53/$AC$9</f>
        <v>0.17578938276008116</v>
      </c>
      <c r="Z54" s="69"/>
      <c r="AA54" s="69"/>
      <c r="AB54" s="69"/>
      <c r="AC54" s="69">
        <f>AC53/$AC$9</f>
        <v>0.13834784617535781</v>
      </c>
      <c r="AD54" s="69"/>
      <c r="AE54" s="69"/>
      <c r="AF54" s="69"/>
    </row>
    <row r="55" spans="1:32" ht="30" customHeight="1" x14ac:dyDescent="0.25">
      <c r="G55" s="5"/>
      <c r="H55" s="5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</row>
    <row r="56" spans="1:32" ht="45" customHeight="1" x14ac:dyDescent="0.2">
      <c r="G56" s="49" t="s">
        <v>11</v>
      </c>
      <c r="H56" s="49"/>
      <c r="I56" s="66">
        <f>I53</f>
        <v>53234.400000000001</v>
      </c>
      <c r="J56" s="67"/>
      <c r="K56" s="67"/>
      <c r="L56" s="68"/>
      <c r="M56" s="64">
        <f>I56+M53</f>
        <v>118152.07</v>
      </c>
      <c r="N56" s="65"/>
      <c r="O56" s="65"/>
      <c r="P56" s="65"/>
      <c r="Q56" s="64">
        <f>M56+Q53</f>
        <v>194457.39</v>
      </c>
      <c r="R56" s="65"/>
      <c r="S56" s="65"/>
      <c r="T56" s="65"/>
      <c r="U56" s="64">
        <f>Q56+U53</f>
        <v>270762.71000000002</v>
      </c>
      <c r="V56" s="65"/>
      <c r="W56" s="65"/>
      <c r="X56" s="65"/>
      <c r="Y56" s="64">
        <f>U56+Y53</f>
        <v>340160.28</v>
      </c>
      <c r="Z56" s="65"/>
      <c r="AA56" s="65"/>
      <c r="AB56" s="65"/>
      <c r="AC56" s="64">
        <f>Y56+AC53</f>
        <v>394776.80000000005</v>
      </c>
      <c r="AD56" s="65"/>
      <c r="AE56" s="65"/>
      <c r="AF56" s="65"/>
    </row>
    <row r="57" spans="1:32" ht="45" customHeight="1" x14ac:dyDescent="0.2">
      <c r="G57" s="49" t="s">
        <v>13</v>
      </c>
      <c r="H57" s="49"/>
      <c r="I57" s="69">
        <f>I56/$AC$9</f>
        <v>0.13484682990489816</v>
      </c>
      <c r="J57" s="69"/>
      <c r="K57" s="69"/>
      <c r="L57" s="69"/>
      <c r="M57" s="69">
        <f>M56/$AC$9</f>
        <v>0.29928828137823704</v>
      </c>
      <c r="N57" s="69"/>
      <c r="O57" s="69"/>
      <c r="P57" s="69"/>
      <c r="Q57" s="69">
        <f>Q56/$AC$9</f>
        <v>0.49257552622139905</v>
      </c>
      <c r="R57" s="69"/>
      <c r="S57" s="69"/>
      <c r="T57" s="69"/>
      <c r="U57" s="69">
        <f>U56/$AC$9</f>
        <v>0.68586277106456106</v>
      </c>
      <c r="V57" s="69"/>
      <c r="W57" s="69"/>
      <c r="X57" s="69"/>
      <c r="Y57" s="69">
        <f>Y56/$AC$9</f>
        <v>0.86165215382464222</v>
      </c>
      <c r="Z57" s="69"/>
      <c r="AA57" s="69"/>
      <c r="AB57" s="69"/>
      <c r="AC57" s="69">
        <f>AC56/$AC$9</f>
        <v>1.0000000000000002</v>
      </c>
      <c r="AD57" s="69"/>
      <c r="AE57" s="69"/>
      <c r="AF57" s="69"/>
    </row>
    <row r="58" spans="1:32" ht="30" customHeight="1" x14ac:dyDescent="0.2">
      <c r="G58" s="13"/>
      <c r="H58" s="13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</row>
    <row r="59" spans="1:32" s="22" customFormat="1" ht="30" customHeight="1" x14ac:dyDescent="0.2">
      <c r="I59" s="23"/>
      <c r="J59" s="23"/>
      <c r="K59" s="23"/>
      <c r="L59" s="24" t="s">
        <v>41</v>
      </c>
      <c r="M59" s="23"/>
      <c r="N59" s="23"/>
      <c r="O59" s="23"/>
      <c r="P59" s="23"/>
      <c r="Q59" s="23"/>
      <c r="S59" s="25"/>
      <c r="T59" s="25"/>
      <c r="U59" s="26"/>
      <c r="V59" s="23"/>
      <c r="W59" s="23"/>
      <c r="X59" s="25"/>
      <c r="Y59" s="23"/>
      <c r="Z59" s="23"/>
      <c r="AA59" s="23"/>
      <c r="AB59" s="23"/>
      <c r="AC59" s="23"/>
      <c r="AD59" s="23"/>
      <c r="AE59" s="23"/>
      <c r="AF59" s="23"/>
    </row>
    <row r="60" spans="1:32" ht="30" customHeight="1" x14ac:dyDescent="0.2"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</row>
    <row r="61" spans="1:32" ht="30" customHeight="1" x14ac:dyDescent="0.2"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</row>
    <row r="62" spans="1:32" ht="30" customHeight="1" x14ac:dyDescent="0.2"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</row>
    <row r="63" spans="1:32" ht="30" customHeight="1" x14ac:dyDescent="0.2"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</row>
    <row r="64" spans="1:32" ht="30" customHeight="1" x14ac:dyDescent="0.2"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</row>
    <row r="65" spans="9:32" ht="30" customHeight="1" x14ac:dyDescent="0.2"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</row>
    <row r="66" spans="9:32" ht="30" customHeight="1" x14ac:dyDescent="0.2"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</row>
    <row r="67" spans="9:32" ht="30" customHeight="1" x14ac:dyDescent="0.2"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</row>
    <row r="68" spans="9:32" ht="30" customHeight="1" x14ac:dyDescent="0.2"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</row>
    <row r="69" spans="9:32" ht="30" customHeight="1" x14ac:dyDescent="0.2"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</row>
    <row r="70" spans="9:32" ht="30" customHeight="1" x14ac:dyDescent="0.2"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</row>
    <row r="71" spans="9:32" ht="30" customHeight="1" x14ac:dyDescent="0.2"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</row>
    <row r="72" spans="9:32" ht="30" customHeight="1" x14ac:dyDescent="0.2"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</row>
    <row r="73" spans="9:32" ht="30" customHeight="1" x14ac:dyDescent="0.2"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</row>
    <row r="74" spans="9:32" ht="30" customHeight="1" x14ac:dyDescent="0.2"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</row>
    <row r="75" spans="9:32" ht="30" customHeight="1" x14ac:dyDescent="0.2"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</row>
    <row r="76" spans="9:32" ht="30" customHeight="1" x14ac:dyDescent="0.2"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</row>
    <row r="77" spans="9:32" ht="30" customHeight="1" x14ac:dyDescent="0.2"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</row>
    <row r="78" spans="9:32" ht="30" customHeight="1" x14ac:dyDescent="0.2"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</row>
    <row r="79" spans="9:32" ht="30" customHeight="1" x14ac:dyDescent="0.2"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</row>
    <row r="80" spans="9:32" ht="30" customHeight="1" x14ac:dyDescent="0.2"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</row>
    <row r="81" spans="9:32" ht="30" customHeight="1" x14ac:dyDescent="0.2"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</row>
    <row r="82" spans="9:32" ht="30" customHeight="1" x14ac:dyDescent="0.2"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</row>
    <row r="83" spans="9:32" ht="30" customHeight="1" x14ac:dyDescent="0.2"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</row>
    <row r="84" spans="9:32" ht="30" customHeight="1" x14ac:dyDescent="0.2"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</row>
    <row r="85" spans="9:32" ht="30" customHeight="1" x14ac:dyDescent="0.2"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</row>
    <row r="86" spans="9:32" ht="30" customHeight="1" x14ac:dyDescent="0.2"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</row>
    <row r="87" spans="9:32" ht="30" customHeight="1" x14ac:dyDescent="0.2"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</row>
    <row r="88" spans="9:32" ht="30" customHeight="1" x14ac:dyDescent="0.2"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</row>
    <row r="89" spans="9:32" ht="30" customHeight="1" x14ac:dyDescent="0.2"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</row>
    <row r="90" spans="9:32" ht="30" customHeight="1" x14ac:dyDescent="0.2"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</row>
    <row r="91" spans="9:32" ht="30" customHeight="1" x14ac:dyDescent="0.2"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</row>
    <row r="92" spans="9:32" ht="30" customHeight="1" x14ac:dyDescent="0.2"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</row>
    <row r="93" spans="9:32" ht="30" customHeight="1" x14ac:dyDescent="0.2"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</row>
    <row r="94" spans="9:32" ht="30" customHeight="1" x14ac:dyDescent="0.2"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</row>
    <row r="95" spans="9:32" ht="30" customHeight="1" x14ac:dyDescent="0.2"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</row>
    <row r="96" spans="9:32" ht="30" customHeight="1" x14ac:dyDescent="0.2"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</row>
    <row r="97" spans="9:32" ht="30" customHeight="1" x14ac:dyDescent="0.2"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</row>
    <row r="98" spans="9:32" ht="30" customHeight="1" x14ac:dyDescent="0.2"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</row>
    <row r="99" spans="9:32" ht="30" customHeight="1" x14ac:dyDescent="0.2"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</row>
    <row r="100" spans="9:32" ht="30" customHeight="1" x14ac:dyDescent="0.2"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</row>
    <row r="101" spans="9:32" ht="30" customHeight="1" x14ac:dyDescent="0.2"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</row>
    <row r="102" spans="9:32" ht="30" customHeight="1" x14ac:dyDescent="0.2"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</row>
    <row r="103" spans="9:32" ht="30" customHeight="1" x14ac:dyDescent="0.2"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</row>
    <row r="104" spans="9:32" ht="30" customHeight="1" x14ac:dyDescent="0.2"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</row>
    <row r="105" spans="9:32" ht="30" customHeight="1" x14ac:dyDescent="0.2"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</row>
    <row r="106" spans="9:32" ht="30" customHeight="1" x14ac:dyDescent="0.2"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</row>
    <row r="107" spans="9:32" ht="30" customHeight="1" x14ac:dyDescent="0.2"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</row>
    <row r="108" spans="9:32" ht="30" customHeight="1" x14ac:dyDescent="0.2"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</row>
    <row r="109" spans="9:32" ht="30" customHeight="1" x14ac:dyDescent="0.2"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</row>
    <row r="110" spans="9:32" ht="30" customHeight="1" x14ac:dyDescent="0.2"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</row>
    <row r="111" spans="9:32" ht="30" customHeight="1" x14ac:dyDescent="0.2"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</row>
    <row r="112" spans="9:32" ht="30" customHeight="1" x14ac:dyDescent="0.2"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</row>
    <row r="113" spans="9:32" ht="30" customHeight="1" x14ac:dyDescent="0.2"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</row>
    <row r="114" spans="9:32" ht="30" customHeight="1" x14ac:dyDescent="0.2"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</row>
    <row r="115" spans="9:32" ht="30" customHeight="1" x14ac:dyDescent="0.2"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</row>
    <row r="116" spans="9:32" ht="30" customHeight="1" x14ac:dyDescent="0.2"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</row>
    <row r="117" spans="9:32" ht="30" customHeight="1" x14ac:dyDescent="0.2"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</row>
    <row r="118" spans="9:32" ht="30" customHeight="1" x14ac:dyDescent="0.2"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</row>
    <row r="119" spans="9:32" ht="30" customHeight="1" x14ac:dyDescent="0.2"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</row>
    <row r="120" spans="9:32" ht="30" customHeight="1" x14ac:dyDescent="0.2"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</row>
    <row r="121" spans="9:32" ht="30" customHeight="1" x14ac:dyDescent="0.2"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</row>
    <row r="122" spans="9:32" ht="30" customHeight="1" x14ac:dyDescent="0.2"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</row>
    <row r="123" spans="9:32" ht="30" customHeight="1" x14ac:dyDescent="0.2"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</row>
    <row r="124" spans="9:32" ht="30" customHeight="1" x14ac:dyDescent="0.2"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</row>
    <row r="125" spans="9:32" ht="30" customHeight="1" x14ac:dyDescent="0.2"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</row>
    <row r="126" spans="9:32" ht="30" customHeight="1" x14ac:dyDescent="0.2"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</row>
    <row r="127" spans="9:32" ht="30" customHeight="1" x14ac:dyDescent="0.2"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</row>
    <row r="128" spans="9:32" ht="30" customHeight="1" x14ac:dyDescent="0.2"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</row>
    <row r="129" spans="9:32" ht="30" customHeight="1" x14ac:dyDescent="0.2"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</row>
    <row r="130" spans="9:32" ht="30" customHeight="1" x14ac:dyDescent="0.2"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</row>
    <row r="131" spans="9:32" ht="30" customHeight="1" x14ac:dyDescent="0.2"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</row>
    <row r="132" spans="9:32" ht="30" customHeight="1" x14ac:dyDescent="0.2"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</row>
    <row r="133" spans="9:32" ht="30" customHeight="1" x14ac:dyDescent="0.2"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</row>
    <row r="134" spans="9:32" ht="30" customHeight="1" x14ac:dyDescent="0.2"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</row>
    <row r="135" spans="9:32" ht="30" customHeight="1" x14ac:dyDescent="0.2"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</row>
    <row r="136" spans="9:32" ht="30" customHeight="1" x14ac:dyDescent="0.2"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</row>
    <row r="137" spans="9:32" ht="30" customHeight="1" x14ac:dyDescent="0.2"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</row>
    <row r="138" spans="9:32" ht="30" customHeight="1" x14ac:dyDescent="0.2"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</row>
    <row r="139" spans="9:32" ht="30" customHeight="1" x14ac:dyDescent="0.2"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</row>
    <row r="140" spans="9:32" ht="30" customHeight="1" x14ac:dyDescent="0.2"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</row>
  </sheetData>
  <mergeCells count="351">
    <mergeCell ref="Q18:T18"/>
    <mergeCell ref="AC18:AF18"/>
    <mergeCell ref="AC20:AF20"/>
    <mergeCell ref="A19:B20"/>
    <mergeCell ref="C19:D20"/>
    <mergeCell ref="E19:F20"/>
    <mergeCell ref="G19:H20"/>
    <mergeCell ref="I20:L20"/>
    <mergeCell ref="M20:P20"/>
    <mergeCell ref="Q20:T20"/>
    <mergeCell ref="AC19:AF19"/>
    <mergeCell ref="I19:L19"/>
    <mergeCell ref="M19:P19"/>
    <mergeCell ref="Q19:T19"/>
    <mergeCell ref="I18:L18"/>
    <mergeCell ref="U19:X19"/>
    <mergeCell ref="Y19:AB19"/>
    <mergeCell ref="U20:X20"/>
    <mergeCell ref="Y20:AB20"/>
    <mergeCell ref="U18:X18"/>
    <mergeCell ref="Y18:AB18"/>
    <mergeCell ref="M16:P16"/>
    <mergeCell ref="AC14:AF14"/>
    <mergeCell ref="I16:L16"/>
    <mergeCell ref="Q17:T17"/>
    <mergeCell ref="AC17:AF17"/>
    <mergeCell ref="AC16:AF16"/>
    <mergeCell ref="I15:L15"/>
    <mergeCell ref="M15:P15"/>
    <mergeCell ref="Q15:T15"/>
    <mergeCell ref="AC15:AF15"/>
    <mergeCell ref="U14:X14"/>
    <mergeCell ref="Y14:AB14"/>
    <mergeCell ref="Q16:T16"/>
    <mergeCell ref="U17:X17"/>
    <mergeCell ref="Y17:AB17"/>
    <mergeCell ref="U15:X15"/>
    <mergeCell ref="Y15:AB15"/>
    <mergeCell ref="U16:X16"/>
    <mergeCell ref="Y16:AB16"/>
    <mergeCell ref="G57:H57"/>
    <mergeCell ref="I57:L57"/>
    <mergeCell ref="M57:P57"/>
    <mergeCell ref="Q57:T57"/>
    <mergeCell ref="AC57:AF57"/>
    <mergeCell ref="U57:X57"/>
    <mergeCell ref="Y57:AB57"/>
    <mergeCell ref="C11:D11"/>
    <mergeCell ref="E11:F11"/>
    <mergeCell ref="I14:L14"/>
    <mergeCell ref="M14:P14"/>
    <mergeCell ref="Q14:T14"/>
    <mergeCell ref="C13:D14"/>
    <mergeCell ref="E13:F14"/>
    <mergeCell ref="G13:H14"/>
    <mergeCell ref="C15:D16"/>
    <mergeCell ref="E15:F16"/>
    <mergeCell ref="G15:H16"/>
    <mergeCell ref="C17:D18"/>
    <mergeCell ref="E17:F18"/>
    <mergeCell ref="G17:H18"/>
    <mergeCell ref="M18:P18"/>
    <mergeCell ref="M17:P17"/>
    <mergeCell ref="I17:L17"/>
    <mergeCell ref="M53:P53"/>
    <mergeCell ref="Q53:T53"/>
    <mergeCell ref="AC53:AF53"/>
    <mergeCell ref="G53:H53"/>
    <mergeCell ref="I53:L53"/>
    <mergeCell ref="U53:X53"/>
    <mergeCell ref="Y53:AB53"/>
    <mergeCell ref="G56:H56"/>
    <mergeCell ref="I56:L56"/>
    <mergeCell ref="M56:P56"/>
    <mergeCell ref="Q56:T56"/>
    <mergeCell ref="AC56:AF56"/>
    <mergeCell ref="U56:X56"/>
    <mergeCell ref="Y56:AB56"/>
    <mergeCell ref="I54:L54"/>
    <mergeCell ref="M54:P54"/>
    <mergeCell ref="Q54:T54"/>
    <mergeCell ref="AC54:AF54"/>
    <mergeCell ref="G54:H54"/>
    <mergeCell ref="U54:X54"/>
    <mergeCell ref="Y54:AB54"/>
    <mergeCell ref="A29:B30"/>
    <mergeCell ref="C29:D30"/>
    <mergeCell ref="E29:F30"/>
    <mergeCell ref="G29:H30"/>
    <mergeCell ref="I29:L29"/>
    <mergeCell ref="I5:AF5"/>
    <mergeCell ref="AC8:AF8"/>
    <mergeCell ref="AC13:AF13"/>
    <mergeCell ref="I11:L11"/>
    <mergeCell ref="M11:P11"/>
    <mergeCell ref="Q11:T11"/>
    <mergeCell ref="AC11:AF11"/>
    <mergeCell ref="I13:L13"/>
    <mergeCell ref="M13:P13"/>
    <mergeCell ref="Q13:T13"/>
    <mergeCell ref="B6:P6"/>
    <mergeCell ref="B7:P7"/>
    <mergeCell ref="AC9:AF9"/>
    <mergeCell ref="A9:T9"/>
    <mergeCell ref="G11:H11"/>
    <mergeCell ref="A11:B11"/>
    <mergeCell ref="A13:B14"/>
    <mergeCell ref="A17:B18"/>
    <mergeCell ref="A15:B16"/>
    <mergeCell ref="C51:D51"/>
    <mergeCell ref="M29:P29"/>
    <mergeCell ref="Q29:T29"/>
    <mergeCell ref="AC29:AF29"/>
    <mergeCell ref="I30:L30"/>
    <mergeCell ref="M30:P30"/>
    <mergeCell ref="Q30:T30"/>
    <mergeCell ref="AC30:AF30"/>
    <mergeCell ref="G51:H51"/>
    <mergeCell ref="E51:F51"/>
    <mergeCell ref="U29:X29"/>
    <mergeCell ref="Y29:AB29"/>
    <mergeCell ref="U30:X30"/>
    <mergeCell ref="Y30:AB30"/>
    <mergeCell ref="AC31:AF31"/>
    <mergeCell ref="AC32:AF32"/>
    <mergeCell ref="AC33:AF33"/>
    <mergeCell ref="AC34:AF34"/>
    <mergeCell ref="AC35:AF35"/>
    <mergeCell ref="AC36:AF36"/>
    <mergeCell ref="AC37:AF37"/>
    <mergeCell ref="AC38:AF38"/>
    <mergeCell ref="AC39:AF39"/>
    <mergeCell ref="AC40:AF40"/>
    <mergeCell ref="AC21:AF21"/>
    <mergeCell ref="I22:L22"/>
    <mergeCell ref="M22:P22"/>
    <mergeCell ref="Q22:T22"/>
    <mergeCell ref="AC22:AF22"/>
    <mergeCell ref="U21:X21"/>
    <mergeCell ref="Y21:AB21"/>
    <mergeCell ref="U22:X22"/>
    <mergeCell ref="Y22:AB22"/>
    <mergeCell ref="I21:L21"/>
    <mergeCell ref="U24:X24"/>
    <mergeCell ref="Y24:AB24"/>
    <mergeCell ref="A23:B24"/>
    <mergeCell ref="C23:D24"/>
    <mergeCell ref="E23:F24"/>
    <mergeCell ref="G23:H24"/>
    <mergeCell ref="I23:L23"/>
    <mergeCell ref="M21:P21"/>
    <mergeCell ref="Q21:T21"/>
    <mergeCell ref="A21:B22"/>
    <mergeCell ref="C21:D22"/>
    <mergeCell ref="E21:F22"/>
    <mergeCell ref="G21:H22"/>
    <mergeCell ref="A27:B28"/>
    <mergeCell ref="C27:D28"/>
    <mergeCell ref="E27:F28"/>
    <mergeCell ref="G27:H28"/>
    <mergeCell ref="I27:L27"/>
    <mergeCell ref="M25:P25"/>
    <mergeCell ref="Q25:T25"/>
    <mergeCell ref="AC25:AF25"/>
    <mergeCell ref="I26:L26"/>
    <mergeCell ref="M26:P26"/>
    <mergeCell ref="Q26:T26"/>
    <mergeCell ref="AC26:AF26"/>
    <mergeCell ref="U25:X25"/>
    <mergeCell ref="Y25:AB25"/>
    <mergeCell ref="U26:X26"/>
    <mergeCell ref="Y26:AB26"/>
    <mergeCell ref="A25:B26"/>
    <mergeCell ref="C25:D26"/>
    <mergeCell ref="E25:F26"/>
    <mergeCell ref="G25:H26"/>
    <mergeCell ref="I25:L25"/>
    <mergeCell ref="U11:X11"/>
    <mergeCell ref="Y11:AB11"/>
    <mergeCell ref="U13:X13"/>
    <mergeCell ref="Y13:AB13"/>
    <mergeCell ref="M27:P27"/>
    <mergeCell ref="Q27:T27"/>
    <mergeCell ref="AC27:AF27"/>
    <mergeCell ref="I28:L28"/>
    <mergeCell ref="M28:P28"/>
    <mergeCell ref="Q28:T28"/>
    <mergeCell ref="AC28:AF28"/>
    <mergeCell ref="U27:X27"/>
    <mergeCell ref="Y27:AB27"/>
    <mergeCell ref="U28:X28"/>
    <mergeCell ref="Y28:AB28"/>
    <mergeCell ref="M23:P23"/>
    <mergeCell ref="Q23:T23"/>
    <mergeCell ref="AC23:AF23"/>
    <mergeCell ref="I24:L24"/>
    <mergeCell ref="M24:P24"/>
    <mergeCell ref="Q24:T24"/>
    <mergeCell ref="AC24:AF24"/>
    <mergeCell ref="U23:X23"/>
    <mergeCell ref="Y23:AB23"/>
    <mergeCell ref="A31:B32"/>
    <mergeCell ref="C31:D32"/>
    <mergeCell ref="E31:F32"/>
    <mergeCell ref="G31:H32"/>
    <mergeCell ref="I31:L31"/>
    <mergeCell ref="M31:P31"/>
    <mergeCell ref="Q31:T31"/>
    <mergeCell ref="U31:X31"/>
    <mergeCell ref="Y31:AB31"/>
    <mergeCell ref="I32:L32"/>
    <mergeCell ref="M32:P32"/>
    <mergeCell ref="Q32:T32"/>
    <mergeCell ref="U32:X32"/>
    <mergeCell ref="Y32:AB32"/>
    <mergeCell ref="A33:B34"/>
    <mergeCell ref="C33:D34"/>
    <mergeCell ref="E33:F34"/>
    <mergeCell ref="G33:H34"/>
    <mergeCell ref="I33:L33"/>
    <mergeCell ref="M33:P33"/>
    <mergeCell ref="Q33:T33"/>
    <mergeCell ref="U33:X33"/>
    <mergeCell ref="Y33:AB33"/>
    <mergeCell ref="I34:L34"/>
    <mergeCell ref="M34:P34"/>
    <mergeCell ref="Q34:T34"/>
    <mergeCell ref="U34:X34"/>
    <mergeCell ref="Y34:AB34"/>
    <mergeCell ref="A35:B36"/>
    <mergeCell ref="C35:D36"/>
    <mergeCell ref="E35:F36"/>
    <mergeCell ref="G35:H36"/>
    <mergeCell ref="I35:L35"/>
    <mergeCell ref="M35:P35"/>
    <mergeCell ref="Q35:T35"/>
    <mergeCell ref="U35:X35"/>
    <mergeCell ref="Y35:AB35"/>
    <mergeCell ref="I36:L36"/>
    <mergeCell ref="M36:P36"/>
    <mergeCell ref="Q36:T36"/>
    <mergeCell ref="U36:X36"/>
    <mergeCell ref="Y36:AB36"/>
    <mergeCell ref="A37:B38"/>
    <mergeCell ref="C37:D38"/>
    <mergeCell ref="E37:F38"/>
    <mergeCell ref="G37:H38"/>
    <mergeCell ref="I37:L37"/>
    <mergeCell ref="M37:P37"/>
    <mergeCell ref="Q37:T37"/>
    <mergeCell ref="U37:X37"/>
    <mergeCell ref="Y37:AB37"/>
    <mergeCell ref="I38:L38"/>
    <mergeCell ref="M38:P38"/>
    <mergeCell ref="Q38:T38"/>
    <mergeCell ref="U38:X38"/>
    <mergeCell ref="Y38:AB38"/>
    <mergeCell ref="A39:B40"/>
    <mergeCell ref="C39:D40"/>
    <mergeCell ref="E39:F40"/>
    <mergeCell ref="G39:H40"/>
    <mergeCell ref="I39:L39"/>
    <mergeCell ref="M39:P39"/>
    <mergeCell ref="Q39:T39"/>
    <mergeCell ref="U39:X39"/>
    <mergeCell ref="Y39:AB39"/>
    <mergeCell ref="I40:L40"/>
    <mergeCell ref="M40:P40"/>
    <mergeCell ref="Q40:T40"/>
    <mergeCell ref="U40:X40"/>
    <mergeCell ref="Y40:AB40"/>
    <mergeCell ref="A41:B42"/>
    <mergeCell ref="C41:D42"/>
    <mergeCell ref="E41:F42"/>
    <mergeCell ref="G41:H42"/>
    <mergeCell ref="I41:L41"/>
    <mergeCell ref="M41:P41"/>
    <mergeCell ref="Q41:T41"/>
    <mergeCell ref="U41:X41"/>
    <mergeCell ref="Y41:AB41"/>
    <mergeCell ref="I46:L46"/>
    <mergeCell ref="M46:P46"/>
    <mergeCell ref="Q46:T46"/>
    <mergeCell ref="U46:X46"/>
    <mergeCell ref="Y46:AB46"/>
    <mergeCell ref="AC46:AF46"/>
    <mergeCell ref="A43:B44"/>
    <mergeCell ref="C43:D44"/>
    <mergeCell ref="E43:F44"/>
    <mergeCell ref="G43:H44"/>
    <mergeCell ref="I43:L43"/>
    <mergeCell ref="M43:P43"/>
    <mergeCell ref="Q43:T43"/>
    <mergeCell ref="U43:X43"/>
    <mergeCell ref="Y43:AB43"/>
    <mergeCell ref="I44:L44"/>
    <mergeCell ref="M44:P44"/>
    <mergeCell ref="Q44:T44"/>
    <mergeCell ref="U44:X44"/>
    <mergeCell ref="Y44:AB44"/>
    <mergeCell ref="U45:X45"/>
    <mergeCell ref="Y45:AB45"/>
    <mergeCell ref="AC45:AF45"/>
    <mergeCell ref="AC41:AF41"/>
    <mergeCell ref="I42:L42"/>
    <mergeCell ref="M42:P42"/>
    <mergeCell ref="Q42:T42"/>
    <mergeCell ref="U42:X42"/>
    <mergeCell ref="Y42:AB42"/>
    <mergeCell ref="AC42:AF42"/>
    <mergeCell ref="AC43:AF43"/>
    <mergeCell ref="AC44:AF44"/>
    <mergeCell ref="AC47:AF47"/>
    <mergeCell ref="I48:L48"/>
    <mergeCell ref="M48:P48"/>
    <mergeCell ref="Q48:T48"/>
    <mergeCell ref="U48:X48"/>
    <mergeCell ref="Y48:AB48"/>
    <mergeCell ref="AC48:AF48"/>
    <mergeCell ref="A45:B46"/>
    <mergeCell ref="AC49:AF49"/>
    <mergeCell ref="A47:B48"/>
    <mergeCell ref="C47:D48"/>
    <mergeCell ref="E47:F48"/>
    <mergeCell ref="G47:H48"/>
    <mergeCell ref="I47:L47"/>
    <mergeCell ref="M47:P47"/>
    <mergeCell ref="Q47:T47"/>
    <mergeCell ref="U47:X47"/>
    <mergeCell ref="Y47:AB47"/>
    <mergeCell ref="C45:D46"/>
    <mergeCell ref="E45:F46"/>
    <mergeCell ref="G45:H46"/>
    <mergeCell ref="I45:L45"/>
    <mergeCell ref="M45:P45"/>
    <mergeCell ref="Q45:T45"/>
    <mergeCell ref="I50:L50"/>
    <mergeCell ref="M50:P50"/>
    <mergeCell ref="Q50:T50"/>
    <mergeCell ref="U50:X50"/>
    <mergeCell ref="Y50:AB50"/>
    <mergeCell ref="AC50:AF50"/>
    <mergeCell ref="A49:B50"/>
    <mergeCell ref="C49:D50"/>
    <mergeCell ref="E49:F50"/>
    <mergeCell ref="G49:H50"/>
    <mergeCell ref="I49:L49"/>
    <mergeCell ref="M49:P49"/>
    <mergeCell ref="Q49:T49"/>
    <mergeCell ref="U49:X49"/>
    <mergeCell ref="Y49:AB49"/>
  </mergeCells>
  <printOptions horizontalCentered="1"/>
  <pageMargins left="0.19685039370078741" right="0.19685039370078741" top="0.39370078740157483" bottom="0.39370078740157483" header="0.51181102362204722" footer="0.51181102362204722"/>
  <pageSetup paperSize="9" scale="38" fitToHeight="0" orientation="landscape" r:id="rId1"/>
  <headerFooter alignWithMargins="0">
    <oddFooter>&amp;R&amp;P/&amp;N</oddFooter>
  </headerFooter>
  <rowBreaks count="1" manualBreakCount="1">
    <brk id="42" max="3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CRONOGRAMA </vt:lpstr>
      <vt:lpstr>'CRONOGRAMA '!Area_de_impressao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s.tomiyama</dc:creator>
  <cp:lastModifiedBy>FILIPE MEANA DA SILVA</cp:lastModifiedBy>
  <cp:revision/>
  <cp:lastPrinted>2024-06-05T18:22:00Z</cp:lastPrinted>
  <dcterms:created xsi:type="dcterms:W3CDTF">2013-04-10T12:50:18Z</dcterms:created>
  <dcterms:modified xsi:type="dcterms:W3CDTF">2025-06-17T12:32:42Z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1033-9.1.0.4746</vt:lpwstr>
  </property>
</Properties>
</file>