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showInkAnnotation="0" codeName="EstaPasta_de_trabalho"/>
  <xr:revisionPtr revIDLastSave="0" documentId="8_{B1B7FBA5-15BD-4B2E-8191-6FAAFF01217F}" xr6:coauthVersionLast="47" xr6:coauthVersionMax="47" xr10:uidLastSave="{00000000-0000-0000-0000-000000000000}"/>
  <bookViews>
    <workbookView xWindow="-120" yWindow="-120" windowWidth="29040" windowHeight="15720" tabRatio="795" activeTab="1" xr2:uid="{239ABD3B-6111-47A2-A570-ABC006C0C88F}"/>
  </bookViews>
  <sheets>
    <sheet name="BDI (24,19%)" sheetId="25" r:id="rId1"/>
    <sheet name="Planilha" sheetId="5" r:id="rId2"/>
    <sheet name="Cronograma" sheetId="22" r:id="rId3"/>
  </sheets>
  <definedNames>
    <definedName name="_xlnm._FilterDatabase" localSheetId="1" hidden="1">Planilha!$B$15:$H$37</definedName>
    <definedName name="_xlnm.Print_Area" localSheetId="0">'BDI (24,19%)'!$B$2:$H$26</definedName>
    <definedName name="_xlnm.Print_Area" localSheetId="2">Cronograma!$B$2:$S$19</definedName>
    <definedName name="_xlnm.Print_Area" localSheetId="1">Planilha!$B$2:$J$42</definedName>
    <definedName name="_xlnm.Print_Titles" localSheetId="2">Cronograma!$B:$G,Cronograma!$2:$9</definedName>
    <definedName name="_xlnm.Print_Titles" localSheetId="1">Planilha!$B:$J,Planilha!$2:$14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22" l="1"/>
  <c r="E6" i="22"/>
  <c r="E5" i="22"/>
  <c r="E4" i="22"/>
  <c r="D21" i="25"/>
  <c r="J7" i="5"/>
  <c r="I21" i="5" s="1"/>
  <c r="J21" i="5" s="1"/>
  <c r="E19" i="25"/>
  <c r="D18" i="25"/>
  <c r="E18" i="25"/>
  <c r="E17" i="25"/>
  <c r="I33" i="5"/>
  <c r="J33" i="5"/>
  <c r="D20" i="25"/>
  <c r="E20" i="25"/>
  <c r="E21" i="25"/>
  <c r="I36" i="5"/>
  <c r="J36" i="5" s="1"/>
  <c r="I35" i="5"/>
  <c r="J35" i="5" s="1"/>
  <c r="I37" i="5"/>
  <c r="J37" i="5" s="1"/>
  <c r="I29" i="5"/>
  <c r="J29" i="5" s="1"/>
  <c r="J28" i="5" s="1"/>
  <c r="I26" i="5"/>
  <c r="J26" i="5" s="1"/>
  <c r="I20" i="5"/>
  <c r="J20" i="5"/>
  <c r="I18" i="5"/>
  <c r="J18" i="5" s="1"/>
  <c r="I25" i="5"/>
  <c r="J25" i="5"/>
  <c r="I17" i="5"/>
  <c r="J17" i="5" s="1"/>
  <c r="J10" i="22"/>
  <c r="M10" i="22"/>
  <c r="P10" i="22"/>
  <c r="S10" i="22"/>
  <c r="J19" i="5" l="1"/>
  <c r="J16" i="5"/>
  <c r="J34" i="5"/>
  <c r="I27" i="5"/>
  <c r="J27" i="5" s="1"/>
  <c r="J24" i="5" s="1"/>
  <c r="I23" i="5"/>
  <c r="J23" i="5" s="1"/>
  <c r="J22" i="5" s="1"/>
  <c r="I32" i="5"/>
  <c r="J32" i="5" s="1"/>
  <c r="I31" i="5"/>
  <c r="J31" i="5" s="1"/>
  <c r="J30" i="5" l="1"/>
  <c r="J39" i="5"/>
  <c r="F10" i="22" s="1"/>
  <c r="F12" i="22" l="1"/>
  <c r="N10" i="22"/>
  <c r="N15" i="22" s="1"/>
  <c r="Q10" i="22"/>
  <c r="Q15" i="22" s="1"/>
  <c r="H10" i="22"/>
  <c r="H15" i="22" s="1"/>
  <c r="G10" i="22"/>
  <c r="G12" i="22" s="1"/>
  <c r="K10" i="22"/>
  <c r="K15" i="22" s="1"/>
  <c r="H13" i="22" l="1"/>
  <c r="H14" i="22" s="1"/>
  <c r="H16" i="22"/>
  <c r="Q13" i="22"/>
  <c r="K13" i="22"/>
  <c r="K14" i="22" s="1"/>
  <c r="K16" i="22"/>
  <c r="N16" i="22"/>
  <c r="Q16" i="22" s="1"/>
  <c r="N13" i="22"/>
  <c r="N14" i="22" s="1"/>
  <c r="Q14" i="22" l="1"/>
</calcChain>
</file>

<file path=xl/sharedStrings.xml><?xml version="1.0" encoding="utf-8"?>
<sst xmlns="http://schemas.openxmlformats.org/spreadsheetml/2006/main" count="184" uniqueCount="140">
  <si>
    <t>ITEM</t>
  </si>
  <si>
    <t>CÓDIGO</t>
  </si>
  <si>
    <t>DESCRIÇÃO</t>
  </si>
  <si>
    <t>UNID</t>
  </si>
  <si>
    <t>QUANT</t>
  </si>
  <si>
    <t>UNITÁRIO COM BDI (R$)</t>
  </si>
  <si>
    <t>CUSTO UNITÁRIO (R$)</t>
  </si>
  <si>
    <t>VALOR TOTAL COM BDI (R$)</t>
  </si>
  <si>
    <t>M</t>
  </si>
  <si>
    <t>L</t>
  </si>
  <si>
    <t>AC</t>
  </si>
  <si>
    <t>DF</t>
  </si>
  <si>
    <t>R</t>
  </si>
  <si>
    <t>CRONOGRAMA FÍSICO - FINANCEIRO</t>
  </si>
  <si>
    <t>R$</t>
  </si>
  <si>
    <t>%</t>
  </si>
  <si>
    <t>CP</t>
  </si>
  <si>
    <t>FONTE</t>
  </si>
  <si>
    <t>Objeto</t>
  </si>
  <si>
    <t>SINAPI</t>
  </si>
  <si>
    <t>UN</t>
  </si>
  <si>
    <t>M3</t>
  </si>
  <si>
    <t>M2</t>
  </si>
  <si>
    <t>FDE</t>
  </si>
  <si>
    <t>UNIDADE:</t>
  </si>
  <si>
    <t>OBJETO:</t>
  </si>
  <si>
    <t>CIDADE:</t>
  </si>
  <si>
    <t>SÃO JOSÉ DO RIO PRETO - SP</t>
  </si>
  <si>
    <t>LOCAL:</t>
  </si>
  <si>
    <t>VALOR (R$)</t>
  </si>
  <si>
    <t xml:space="preserve">% </t>
  </si>
  <si>
    <t>%ACUM.</t>
  </si>
  <si>
    <t>TOTAIS</t>
  </si>
  <si>
    <t xml:space="preserve"> ORÇAMENTO</t>
  </si>
  <si>
    <t>% EXECUTADO NO PERÍODO</t>
  </si>
  <si>
    <t>% ACUMULADO NO PERÍODO</t>
  </si>
  <si>
    <t>VALOR (R$) EXECUTADO NO PERÍODO</t>
  </si>
  <si>
    <t>VALOR (R$) ACUMULADO NO PERÍODO</t>
  </si>
  <si>
    <t>e-mail: sms.obras@riopreto.sp.gov.br - (17) 3216-9787</t>
  </si>
  <si>
    <t>Quadro de Composição do BDI</t>
  </si>
  <si>
    <t>Construção e Reforma de Edifícios</t>
  </si>
  <si>
    <t>Conforme legislação tributária municipal, definir estimativa de percentual da base de cálculo para o ISS:</t>
  </si>
  <si>
    <t>Sobre a base de cálculo, definir a respectiva alíquota do ISS (entre 2% e 5%):</t>
  </si>
  <si>
    <t>Itens</t>
  </si>
  <si>
    <t>Siglas</t>
  </si>
  <si>
    <t>Preencher percentuais das parcelas do BDI</t>
  </si>
  <si>
    <t>Situação intervalo admissível</t>
  </si>
  <si>
    <t>1º Quartil</t>
  </si>
  <si>
    <t>Médio</t>
  </si>
  <si>
    <t>3º Quartil</t>
  </si>
  <si>
    <t>Administração Central</t>
  </si>
  <si>
    <t>-</t>
  </si>
  <si>
    <t>Seguro e Garantia</t>
  </si>
  <si>
    <t>SG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</si>
  <si>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</si>
  <si>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</si>
  <si>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</si>
  <si>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</si>
  <si>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</si>
  <si>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ISS</t>
  </si>
  <si>
    <t>Tributos (Contribuição Previdenciária - 0% ou 4,5%, conforme Lei 13.161/2015 - Desoneração)</t>
  </si>
  <si>
    <t>CPRB</t>
  </si>
  <si>
    <t>Fórmula de BDI adotado conforme Acórdão TCU</t>
  </si>
  <si>
    <t>BDI PAD</t>
  </si>
  <si>
    <t>BDI SINAPI DESONERADO (A ser aplicado na Planilha Orçamentária)</t>
  </si>
  <si>
    <t>BDI DES</t>
  </si>
  <si>
    <t>Os valores de BDI foram calculados com o emprego da fórmula abaixo:</t>
  </si>
  <si>
    <t>Declaro para os devidos fins que, conforme legislação tributária municipal, a base de cálculo para Construção e Reforma de Edifícios, é de 50%, com a respectiva alíquota de 5%.</t>
  </si>
  <si>
    <t>Unidade</t>
  </si>
  <si>
    <t>BDI=</t>
  </si>
  <si>
    <t>Local</t>
  </si>
  <si>
    <t>Cidade:</t>
  </si>
  <si>
    <t>TOTAL DO ORÇAMENTO</t>
  </si>
  <si>
    <t>PLANILHA ORÇAMENTÁRIA - COM DESONERAÇÃO</t>
  </si>
  <si>
    <t xml:space="preserve">Altamir Roberto Marascalchi Filho - Eng° Civil - CREA 5070622761  </t>
  </si>
  <si>
    <t>ADEQUAÇÃO ABRIGO COMPRESSOR</t>
  </si>
  <si>
    <t>ELETRICA</t>
  </si>
  <si>
    <t>SAMU</t>
  </si>
  <si>
    <t>93358</t>
  </si>
  <si>
    <t>ESCAVAÇÃO MANUAL DE VALA. AF_09/2024</t>
  </si>
  <si>
    <t>92988</t>
  </si>
  <si>
    <t>CABO DE COBRE FLEXÍVEL ISOLADO, 50 MM², ANTI-CHAMA 0,6/1,0 KV, PARA REDE ENTERRADA DE DISTRIBUIÇÃO DE ENERGIA ELÉTRICA - FORNECIMENTO E INSTALAÇÃO. AF_12/2021 - PRETO</t>
  </si>
  <si>
    <t>CABO DE COBRE FLEXÍVEL ISOLADO, 50 MM², ANTI-CHAMA 0,6/1,0 KV, PARA REDE ENTERRADA DE DISTRIBUIÇÃO DE ENERGIA ELÉTRICA - FORNECIMENTO E INSTALAÇÃO. AF_12/2021 - AZUL</t>
  </si>
  <si>
    <t>CABO DE COBRE FLEXÍVEL ISOLADO, 50 MM², ANTI-CHAMA 0,6/1,0 KV, PARA REDE ENTERRADA DE DISTRIBUIÇÃO DE ENERGIA ELÉTRICA - FORNECIMENTO E INSTALAÇÃO. AF_12/2021 - VERDE</t>
  </si>
  <si>
    <t>93012</t>
  </si>
  <si>
    <t>ELETRODUTO RÍGIDO ROSCÁVEL, PVC, DN 110 MM (4"), PARA REDE ENTERRADA DE DISTRIBUIÇÃO DE ENERGIA ELÉTRICA - FORNECIMENTO E INSTALAÇÃO. AF_12/2021</t>
  </si>
  <si>
    <t>97883</t>
  </si>
  <si>
    <t>CAIXA ENTERRADA ELÉTRICA RETANGULAR, EM CONCRETO PRÉ-MOLDADO, FUNDO COM BRITA, DIMENSÕES INTERNAS: 0,6X0,6X0,5 M. AF_12/2020</t>
  </si>
  <si>
    <t>39.10.160</t>
  </si>
  <si>
    <t>06.11.040</t>
  </si>
  <si>
    <t>08.04.060</t>
  </si>
  <si>
    <t>ENVELOPE DE CONCRETO PARA DUTOS</t>
  </si>
  <si>
    <t>REATERRO MANUAL APILOADO SEM CONTROLE DE COMPACTAÇÃO</t>
  </si>
  <si>
    <t>TERMINAL DE PRESSÃO/COMPRESSÃO PARA CABO DE 50 MM²</t>
  </si>
  <si>
    <t>37.25.110</t>
  </si>
  <si>
    <t>DISJUNTOR EM CAIXA MOLDADA TRIPOLAR, TÉRMICO E MAGNÉTICO FIXOS, TENSÃO DE ISOLAMENTO 415/690V, DE 175A A 250A &gt;&gt; 200A</t>
  </si>
  <si>
    <t>CAIXA DE PASSAGEM</t>
  </si>
  <si>
    <t>CABOS</t>
  </si>
  <si>
    <t>TERMINAL</t>
  </si>
  <si>
    <t>DISJUNTOR</t>
  </si>
  <si>
    <t>ELETRODUTO</t>
  </si>
  <si>
    <t>ESCAVAÇÃO E REATERRO</t>
  </si>
  <si>
    <t>INTERLIGAÇÃO DO GERADOR A REDE EXISTENTE</t>
  </si>
  <si>
    <t>RUA CHEDE SCAFF com a RUA PEDRO GÓES</t>
  </si>
  <si>
    <t>VILA ITALIA</t>
  </si>
  <si>
    <t>BARRA DE COBRE</t>
  </si>
  <si>
    <t>37.20.010</t>
  </si>
  <si>
    <t>09.04.050</t>
  </si>
  <si>
    <t>PLACA DE ACRILICO TRANSPARENTE ESP=5MM PROTECAO A CONTATO ACIDENTAL</t>
  </si>
  <si>
    <t>09.04.045</t>
  </si>
  <si>
    <t>QUADRO GERAL-BARRAMENTO DE 400 A</t>
  </si>
  <si>
    <t>37.25.100</t>
  </si>
  <si>
    <t>ISOLADOR EM EPÓXI DE 1 KV PARA BARRAMENTO</t>
  </si>
  <si>
    <t>CDHU-SD</t>
  </si>
  <si>
    <t>DISJUNTOR EM CAIXA MOLDADA TRIPOLAR, TÉRMICO E MAGNÉTICO FIXOS, TENSÃO DE ISOLAMENTO 480/690V, DE 70A ATÉ 150A &gt;&gt; 80A</t>
  </si>
  <si>
    <t>DISJUNTOR EM CAIXA MOLDADA TRIPOLAR, TÉRMICO E MAGNÉTICO FIXOS, TENSÃO DE ISOLAMENTO 480/690V, DE 70A ATÉ 150A &gt;&gt; 125A</t>
  </si>
  <si>
    <t>Declaro para os devidos fins que para o cálculo deste BDI, optamos pelo Orçamento SEM DESONERAÇÃO, e que esta alternativa é a mais adequada para a Administração Pública.</t>
  </si>
  <si>
    <t>1.1</t>
  </si>
  <si>
    <t>1.1.1</t>
  </si>
  <si>
    <t>1.1.2</t>
  </si>
  <si>
    <t>1.2</t>
  </si>
  <si>
    <t>1.2.1</t>
  </si>
  <si>
    <t>1.2.2</t>
  </si>
  <si>
    <t>1.3</t>
  </si>
  <si>
    <t>1.3.1</t>
  </si>
  <si>
    <t>1.4</t>
  </si>
  <si>
    <t>1.4.1</t>
  </si>
  <si>
    <t>1.4.2</t>
  </si>
  <si>
    <t>1.4.3</t>
  </si>
  <si>
    <t>1.5</t>
  </si>
  <si>
    <t>1.5.1</t>
  </si>
  <si>
    <t>1.6</t>
  </si>
  <si>
    <t>1.6.1</t>
  </si>
  <si>
    <t>1.6.2</t>
  </si>
  <si>
    <t>1.6.3</t>
  </si>
  <si>
    <t>1.7</t>
  </si>
  <si>
    <t>1.7.1</t>
  </si>
  <si>
    <t>1.7.2</t>
  </si>
  <si>
    <t>1.7.3</t>
  </si>
  <si>
    <t>REF.: PREÇOS: SINAPI-FEV./2026; CDHU-BOL.200; FDE-JAN./2026.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</si>
</sst>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7" formatCode="&quot;R$&quot;\ #,##0.00;\-&quot;R$&quot;\ #,##0.00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_-* #,##0.00_-;\-* #,##0.00_-;_-* \-??_-;_-@_-"/>
    <numFmt numFmtId="168" formatCode="#,##0.00\ ;\-#,##0.00\ ;&quot; -&quot;#\ ;@\ "/>
    <numFmt numFmtId="169" formatCode="_-&quot;R$ &quot;* #,##0.00_-;&quot;-R$ &quot;* #,##0.00_-;_-&quot;R$ &quot;* \-??_-;_-@_-"/>
    <numFmt numFmtId="170" formatCode="&quot;R$ &quot;#,##0.00"/>
    <numFmt numFmtId="171" formatCode="0.0000%"/>
    <numFmt numFmtId="172" formatCode="00"/>
  </numFmts>
  <fonts count="7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8"/>
      <name val="Calibri"/>
      <family val="2"/>
    </font>
    <font>
      <b/>
      <sz val="8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sz val="16"/>
      <name val="Arial"/>
      <family val="2"/>
    </font>
    <font>
      <b/>
      <sz val="10"/>
      <name val="Arial Black"/>
      <family val="2"/>
    </font>
    <font>
      <b/>
      <i/>
      <sz val="10"/>
      <name val="Arial Black"/>
      <family val="2"/>
    </font>
    <font>
      <b/>
      <i/>
      <sz val="12"/>
      <name val="Arial Black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5"/>
      <name val="Arial"/>
      <family val="2"/>
    </font>
    <font>
      <b/>
      <sz val="10"/>
      <color indexed="12"/>
      <name val="Arial"/>
      <family val="2"/>
    </font>
    <font>
      <b/>
      <sz val="12"/>
      <color indexed="12"/>
      <name val="Arial"/>
      <family val="2"/>
    </font>
    <font>
      <u/>
      <sz val="10"/>
      <name val="Arial"/>
      <family val="2"/>
    </font>
    <font>
      <u/>
      <sz val="12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b/>
      <sz val="8"/>
      <name val="Calibri"/>
      <family val="2"/>
    </font>
    <font>
      <b/>
      <sz val="18"/>
      <name val="Calibri"/>
      <family val="2"/>
    </font>
    <font>
      <b/>
      <i/>
      <sz val="14"/>
      <name val="Arial"/>
      <family val="2"/>
    </font>
    <font>
      <b/>
      <sz val="11"/>
      <name val="Calibri"/>
      <family val="2"/>
    </font>
    <font>
      <b/>
      <i/>
      <sz val="11"/>
      <color indexed="8"/>
      <name val="Calibri"/>
      <family val="2"/>
    </font>
    <font>
      <b/>
      <i/>
      <sz val="13"/>
      <name val="Arial"/>
      <family val="2"/>
    </font>
    <font>
      <b/>
      <i/>
      <sz val="10"/>
      <name val="Arial"/>
      <family val="2"/>
    </font>
    <font>
      <b/>
      <i/>
      <sz val="14"/>
      <name val="Arial Black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000000"/>
      <name val="Calibri"/>
      <family val="2"/>
      <scheme val="minor"/>
    </font>
    <font>
      <b/>
      <i/>
      <sz val="9"/>
      <color rgb="FF0000FF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color rgb="FF0000FF"/>
      <name val="Calibri"/>
      <family val="2"/>
    </font>
    <font>
      <b/>
      <sz val="9"/>
      <color indexed="8"/>
      <name val="Calibri"/>
      <family val="2"/>
      <scheme val="minor"/>
    </font>
    <font>
      <b/>
      <i/>
      <sz val="8"/>
      <color rgb="FF0000FF"/>
      <name val="Arial"/>
      <family val="2"/>
    </font>
  </fonts>
  <fills count="6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9"/>
      </patternFill>
    </fill>
    <fill>
      <patternFill patternType="solid">
        <fgColor indexed="42"/>
        <bgColor indexed="27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53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7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26"/>
        <bgColor indexed="4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6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125">
        <bgColor rgb="FFC0C0C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8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005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19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31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4" fillId="32" borderId="0" applyNumberFormat="0" applyBorder="0" applyAlignment="0" applyProtection="0"/>
    <xf numFmtId="0" fontId="14" fillId="12" borderId="0" applyNumberFormat="0" applyBorder="0" applyAlignment="0" applyProtection="0"/>
    <xf numFmtId="0" fontId="14" fillId="22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6" borderId="0" applyNumberFormat="0" applyBorder="0" applyAlignment="0" applyProtection="0"/>
    <xf numFmtId="0" fontId="14" fillId="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6" borderId="0" applyNumberFormat="0" applyBorder="0" applyAlignment="0" applyProtection="0"/>
    <xf numFmtId="0" fontId="14" fillId="37" borderId="0" applyNumberFormat="0" applyBorder="0" applyAlignment="0" applyProtection="0"/>
    <xf numFmtId="0" fontId="14" fillId="6" borderId="0" applyNumberFormat="0" applyBorder="0" applyAlignment="0" applyProtection="0"/>
    <xf numFmtId="0" fontId="14" fillId="26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28" borderId="0" applyNumberFormat="0" applyBorder="0" applyAlignment="0" applyProtection="0"/>
    <xf numFmtId="0" fontId="14" fillId="23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28" borderId="0" applyNumberFormat="0" applyBorder="0" applyAlignment="0" applyProtection="0"/>
    <xf numFmtId="0" fontId="14" fillId="17" borderId="0" applyNumberFormat="0" applyBorder="0" applyAlignment="0" applyProtection="0"/>
    <xf numFmtId="0" fontId="14" fillId="23" borderId="0" applyNumberFormat="0" applyBorder="0" applyAlignment="0" applyProtection="0"/>
    <xf numFmtId="0" fontId="14" fillId="39" borderId="0" applyNumberFormat="0" applyBorder="0" applyAlignment="0" applyProtection="0"/>
    <xf numFmtId="0" fontId="14" fillId="3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40" borderId="0" applyNumberFormat="0" applyBorder="0" applyAlignment="0" applyProtection="0"/>
    <xf numFmtId="0" fontId="14" fillId="3" borderId="0" applyNumberFormat="0" applyBorder="0" applyAlignment="0" applyProtection="0"/>
    <xf numFmtId="0" fontId="14" fillId="37" borderId="0" applyNumberFormat="0" applyBorder="0" applyAlignment="0" applyProtection="0"/>
    <xf numFmtId="0" fontId="14" fillId="6" borderId="0" applyNumberFormat="0" applyBorder="0" applyAlignment="0" applyProtection="0"/>
    <xf numFmtId="0" fontId="14" fillId="6" borderId="0" applyNumberFormat="0" applyBorder="0" applyAlignment="0" applyProtection="0"/>
    <xf numFmtId="0" fontId="14" fillId="42" borderId="0" applyNumberFormat="0" applyBorder="0" applyAlignment="0" applyProtection="0"/>
    <xf numFmtId="0" fontId="14" fillId="1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42" borderId="0" applyNumberFormat="0" applyBorder="0" applyAlignment="0" applyProtection="0"/>
    <xf numFmtId="0" fontId="14" fillId="13" borderId="0" applyNumberFormat="0" applyBorder="0" applyAlignment="0" applyProtection="0"/>
    <xf numFmtId="0" fontId="14" fillId="12" borderId="0" applyNumberFormat="0" applyBorder="0" applyAlignment="0" applyProtection="0"/>
    <xf numFmtId="0" fontId="14" fillId="43" borderId="0" applyNumberFormat="0" applyBorder="0" applyAlignment="0" applyProtection="0"/>
    <xf numFmtId="0" fontId="14" fillId="44" borderId="0" applyNumberFormat="0" applyBorder="0" applyAlignment="0" applyProtection="0"/>
    <xf numFmtId="0" fontId="14" fillId="41" borderId="0" applyNumberFormat="0" applyBorder="0" applyAlignment="0" applyProtection="0"/>
    <xf numFmtId="0" fontId="14" fillId="33" borderId="0" applyNumberFormat="0" applyBorder="0" applyAlignment="0" applyProtection="0"/>
    <xf numFmtId="0" fontId="14" fillId="34" borderId="0" applyNumberFormat="0" applyBorder="0" applyAlignment="0" applyProtection="0"/>
    <xf numFmtId="0" fontId="14" fillId="38" borderId="0" applyNumberFormat="0" applyBorder="0" applyAlignment="0" applyProtection="0"/>
    <xf numFmtId="0" fontId="20" fillId="3" borderId="0" applyNumberFormat="0" applyBorder="0" applyAlignment="0" applyProtection="0"/>
    <xf numFmtId="0" fontId="15" fillId="15" borderId="0" applyNumberFormat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27" borderId="1" applyNumberFormat="0" applyAlignment="0" applyProtection="0"/>
    <xf numFmtId="0" fontId="16" fillId="40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0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16" fillId="45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33" fillId="14" borderId="1" applyNumberFormat="0" applyAlignment="0" applyProtection="0"/>
    <xf numFmtId="0" fontId="17" fillId="47" borderId="2" applyNumberFormat="0" applyAlignment="0" applyProtection="0"/>
    <xf numFmtId="0" fontId="17" fillId="46" borderId="2" applyNumberFormat="0" applyAlignment="0" applyProtection="0"/>
    <xf numFmtId="0" fontId="17" fillId="46" borderId="2" applyNumberFormat="0" applyAlignment="0" applyProtection="0"/>
    <xf numFmtId="0" fontId="1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7" fillId="46" borderId="2" applyNumberFormat="0" applyAlignment="0" applyProtection="0"/>
    <xf numFmtId="0" fontId="14" fillId="48" borderId="0" applyNumberFormat="0" applyBorder="0" applyAlignment="0" applyProtection="0"/>
    <xf numFmtId="0" fontId="14" fillId="49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48" borderId="0" applyNumberFormat="0" applyBorder="0" applyAlignment="0" applyProtection="0"/>
    <xf numFmtId="0" fontId="14" fillId="37" borderId="0" applyNumberFormat="0" applyBorder="0" applyAlignment="0" applyProtection="0"/>
    <xf numFmtId="0" fontId="14" fillId="49" borderId="0" applyNumberFormat="0" applyBorder="0" applyAlignment="0" applyProtection="0"/>
    <xf numFmtId="0" fontId="14" fillId="50" borderId="0" applyNumberFormat="0" applyBorder="0" applyAlignment="0" applyProtection="0"/>
    <xf numFmtId="0" fontId="14" fillId="38" borderId="0" applyNumberFormat="0" applyBorder="0" applyAlignment="0" applyProtection="0"/>
    <xf numFmtId="0" fontId="14" fillId="38" borderId="0" applyNumberFormat="0" applyBorder="0" applyAlignment="0" applyProtection="0"/>
    <xf numFmtId="0" fontId="14" fillId="51" borderId="0" applyNumberFormat="0" applyBorder="0" applyAlignment="0" applyProtection="0"/>
    <xf numFmtId="0" fontId="14" fillId="23" borderId="0" applyNumberFormat="0" applyBorder="0" applyAlignment="0" applyProtection="0"/>
    <xf numFmtId="0" fontId="14" fillId="23" borderId="0" applyNumberFormat="0" applyBorder="0" applyAlignment="0" applyProtection="0"/>
    <xf numFmtId="0" fontId="14" fillId="39" borderId="0" applyNumberFormat="0" applyBorder="0" applyAlignment="0" applyProtection="0"/>
    <xf numFmtId="0" fontId="14" fillId="52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39" borderId="0" applyNumberFormat="0" applyBorder="0" applyAlignment="0" applyProtection="0"/>
    <xf numFmtId="0" fontId="14" fillId="53" borderId="0" applyNumberFormat="0" applyBorder="0" applyAlignment="0" applyProtection="0"/>
    <xf numFmtId="0" fontId="14" fillId="52" borderId="0" applyNumberFormat="0" applyBorder="0" applyAlignment="0" applyProtection="0"/>
    <xf numFmtId="0" fontId="14" fillId="37" borderId="0" applyNumberFormat="0" applyBorder="0" applyAlignment="0" applyProtection="0"/>
    <xf numFmtId="0" fontId="14" fillId="34" borderId="0" applyNumberFormat="0" applyBorder="0" applyAlignment="0" applyProtection="0"/>
    <xf numFmtId="0" fontId="14" fillId="34" borderId="0" applyNumberFormat="0" applyBorder="0" applyAlignment="0" applyProtection="0"/>
    <xf numFmtId="0" fontId="14" fillId="54" borderId="0" applyNumberFormat="0" applyBorder="0" applyAlignment="0" applyProtection="0"/>
    <xf numFmtId="0" fontId="14" fillId="44" borderId="0" applyNumberFormat="0" applyBorder="0" applyAlignment="0" applyProtection="0"/>
    <xf numFmtId="0" fontId="14" fillId="44" borderId="0" applyNumberFormat="0" applyBorder="0" applyAlignment="0" applyProtection="0"/>
    <xf numFmtId="0" fontId="19" fillId="21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21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13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9" fillId="29" borderId="1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25" fillId="0" borderId="5" applyNumberFormat="0" applyFill="0" applyAlignment="0" applyProtection="0"/>
    <xf numFmtId="0" fontId="26" fillId="0" borderId="6" applyNumberFormat="0" applyFill="0" applyAlignment="0" applyProtection="0"/>
    <xf numFmtId="0" fontId="27" fillId="0" borderId="7" applyNumberFormat="0" applyFill="0" applyAlignment="0" applyProtection="0"/>
    <xf numFmtId="0" fontId="27" fillId="0" borderId="0" applyNumberFormat="0" applyFill="0" applyBorder="0" applyAlignment="0" applyProtection="0"/>
    <xf numFmtId="0" fontId="36" fillId="0" borderId="0"/>
    <xf numFmtId="0" fontId="20" fillId="11" borderId="0" applyNumberFormat="0" applyBorder="0" applyAlignment="0" applyProtection="0"/>
    <xf numFmtId="0" fontId="20" fillId="5" borderId="0" applyNumberFormat="0" applyBorder="0" applyAlignment="0" applyProtection="0"/>
    <xf numFmtId="0" fontId="20" fillId="5" borderId="0" applyNumberFormat="0" applyBorder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9" fillId="7" borderId="1" applyNumberFormat="0" applyAlignment="0" applyProtection="0"/>
    <xf numFmtId="0" fontId="18" fillId="0" borderId="3" applyNumberFormat="0" applyFill="0" applyAlignment="0" applyProtection="0"/>
    <xf numFmtId="44" fontId="4" fillId="0" borderId="0" applyFont="0" applyFill="0" applyBorder="0" applyAlignment="0" applyProtection="0"/>
    <xf numFmtId="169" fontId="1" fillId="0" borderId="0" applyFill="0" applyBorder="0" applyAlignment="0" applyProtection="0"/>
    <xf numFmtId="169" fontId="1" fillId="0" borderId="0" applyFill="0" applyBorder="0" applyAlignment="0" applyProtection="0"/>
    <xf numFmtId="44" fontId="4" fillId="0" borderId="0" applyFont="0" applyFill="0" applyBorder="0" applyAlignment="0" applyProtection="0"/>
    <xf numFmtId="169" fontId="1" fillId="0" borderId="0" applyFill="0" applyBorder="0" applyAlignment="0" applyProtection="0"/>
    <xf numFmtId="44" fontId="4" fillId="0" borderId="0" applyFont="0" applyFill="0" applyBorder="0" applyAlignment="0" applyProtection="0"/>
    <xf numFmtId="44" fontId="66" fillId="0" borderId="0" applyFont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9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56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1" fillId="17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21" fillId="29" borderId="0" applyNumberFormat="0" applyBorder="0" applyAlignment="0" applyProtection="0"/>
    <xf numFmtId="0" fontId="37" fillId="0" borderId="0"/>
    <xf numFmtId="0" fontId="4" fillId="0" borderId="0"/>
    <xf numFmtId="0" fontId="4" fillId="0" borderId="0"/>
    <xf numFmtId="0" fontId="4" fillId="0" borderId="0"/>
    <xf numFmtId="0" fontId="38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56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6" fillId="0" borderId="0"/>
    <xf numFmtId="0" fontId="66" fillId="0" borderId="0"/>
    <xf numFmtId="0" fontId="4" fillId="0" borderId="0"/>
    <xf numFmtId="0" fontId="66" fillId="0" borderId="0"/>
    <xf numFmtId="0" fontId="4" fillId="0" borderId="0"/>
    <xf numFmtId="0" fontId="66" fillId="0" borderId="0"/>
    <xf numFmtId="0" fontId="12" fillId="0" borderId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28" fillId="0" borderId="0" applyBorder="0" applyProtection="0"/>
    <xf numFmtId="0" fontId="4" fillId="0" borderId="0"/>
    <xf numFmtId="0" fontId="67" fillId="0" borderId="0">
      <alignment vertical="center"/>
    </xf>
    <xf numFmtId="0" fontId="4" fillId="0" borderId="0"/>
    <xf numFmtId="0" fontId="67" fillId="0" borderId="0">
      <alignment vertical="center"/>
    </xf>
    <xf numFmtId="0" fontId="4" fillId="0" borderId="0"/>
    <xf numFmtId="0" fontId="28" fillId="0" borderId="0"/>
    <xf numFmtId="0" fontId="4" fillId="0" borderId="0"/>
    <xf numFmtId="0" fontId="28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55" borderId="8" applyNumberForma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1" fillId="55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7" borderId="8" applyNumberForma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4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1" fillId="16" borderId="8" applyNumberFormat="0" applyFon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0" fontId="22" fillId="27" borderId="9" applyNumberFormat="0" applyAlignment="0" applyProtection="0"/>
    <xf numFmtId="9" fontId="4" fillId="0" borderId="0" applyFont="0" applyFill="0" applyBorder="0" applyAlignment="0" applyProtection="0"/>
    <xf numFmtId="9" fontId="1" fillId="0" borderId="0" applyFill="0" applyBorder="0" applyAlignment="0" applyProtection="0"/>
    <xf numFmtId="9" fontId="1" fillId="0" borderId="0" applyFill="0" applyBorder="0" applyAlignment="0" applyProtection="0"/>
    <xf numFmtId="9" fontId="4" fillId="0" borderId="0" applyFont="0" applyFill="0" applyBorder="0" applyAlignment="0" applyProtection="0"/>
    <xf numFmtId="9" fontId="1" fillId="0" borderId="0" applyFill="0" applyBorder="0" applyAlignment="0" applyProtection="0"/>
    <xf numFmtId="9" fontId="4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0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0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45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0" fontId="22" fillId="14" borderId="9" applyNumberFormat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167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5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1" applyNumberFormat="0" applyFill="0" applyAlignment="0" applyProtection="0"/>
    <xf numFmtId="0" fontId="26" fillId="0" borderId="6" applyNumberFormat="0" applyFill="0" applyAlignment="0" applyProtection="0"/>
    <xf numFmtId="0" fontId="31" fillId="0" borderId="12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31" fillId="0" borderId="6" applyNumberFormat="0" applyFill="0" applyAlignment="0" applyProtection="0"/>
    <xf numFmtId="0" fontId="31" fillId="0" borderId="12" applyNumberFormat="0" applyFill="0" applyAlignment="0" applyProtection="0"/>
    <xf numFmtId="0" fontId="27" fillId="0" borderId="7" applyNumberFormat="0" applyFill="0" applyAlignment="0" applyProtection="0"/>
    <xf numFmtId="0" fontId="32" fillId="0" borderId="13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27" fillId="0" borderId="7" applyNumberFormat="0" applyFill="0" applyAlignment="0" applyProtection="0"/>
    <xf numFmtId="0" fontId="32" fillId="0" borderId="14" applyNumberFormat="0" applyFill="0" applyAlignment="0" applyProtection="0"/>
    <xf numFmtId="0" fontId="32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6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0" fontId="10" fillId="0" borderId="15" applyNumberFormat="0" applyFill="0" applyAlignment="0" applyProtection="0"/>
    <xf numFmtId="43" fontId="8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1" fillId="0" borderId="0"/>
    <xf numFmtId="168" fontId="1" fillId="0" borderId="0"/>
    <xf numFmtId="165" fontId="4" fillId="0" borderId="0" applyFont="0" applyFill="0" applyBorder="0" applyAlignment="0" applyProtection="0"/>
    <xf numFmtId="168" fontId="1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02">
    <xf numFmtId="0" fontId="0" fillId="0" borderId="0" xfId="0"/>
    <xf numFmtId="0" fontId="5" fillId="0" borderId="17" xfId="558" applyFont="1" applyBorder="1" applyAlignment="1" applyProtection="1">
      <alignment wrapText="1"/>
      <protection hidden="1"/>
    </xf>
    <xf numFmtId="0" fontId="5" fillId="0" borderId="18" xfId="558" applyFont="1" applyBorder="1" applyAlignment="1" applyProtection="1">
      <alignment wrapText="1"/>
      <protection hidden="1"/>
    </xf>
    <xf numFmtId="0" fontId="5" fillId="0" borderId="19" xfId="558" applyFont="1" applyBorder="1" applyAlignment="1" applyProtection="1">
      <alignment wrapText="1"/>
      <protection hidden="1"/>
    </xf>
    <xf numFmtId="0" fontId="40" fillId="56" borderId="17" xfId="558" applyFont="1" applyFill="1" applyBorder="1" applyAlignment="1" applyProtection="1">
      <alignment vertical="center"/>
      <protection hidden="1"/>
    </xf>
    <xf numFmtId="0" fontId="40" fillId="56" borderId="18" xfId="558" applyFont="1" applyFill="1" applyBorder="1" applyAlignment="1" applyProtection="1">
      <alignment vertical="center"/>
      <protection hidden="1"/>
    </xf>
    <xf numFmtId="0" fontId="40" fillId="56" borderId="17" xfId="558" applyFont="1" applyFill="1" applyBorder="1" applyAlignment="1" applyProtection="1">
      <alignment horizontal="center" vertical="center"/>
      <protection hidden="1"/>
    </xf>
    <xf numFmtId="0" fontId="40" fillId="56" borderId="19" xfId="558" applyFont="1" applyFill="1" applyBorder="1" applyAlignment="1" applyProtection="1">
      <alignment vertical="center"/>
      <protection hidden="1"/>
    </xf>
    <xf numFmtId="0" fontId="41" fillId="57" borderId="20" xfId="558" applyFont="1" applyFill="1" applyBorder="1" applyAlignment="1" applyProtection="1">
      <alignment horizontal="center"/>
      <protection hidden="1"/>
    </xf>
    <xf numFmtId="0" fontId="41" fillId="57" borderId="21" xfId="558" applyFont="1" applyFill="1" applyBorder="1" applyAlignment="1" applyProtection="1">
      <alignment horizontal="center"/>
      <protection hidden="1"/>
    </xf>
    <xf numFmtId="0" fontId="5" fillId="0" borderId="17" xfId="558" applyFont="1" applyBorder="1" applyAlignment="1" applyProtection="1">
      <protection hidden="1"/>
    </xf>
    <xf numFmtId="0" fontId="5" fillId="0" borderId="18" xfId="558" applyFont="1" applyBorder="1" applyAlignment="1" applyProtection="1">
      <protection hidden="1"/>
    </xf>
    <xf numFmtId="0" fontId="44" fillId="0" borderId="18" xfId="558" applyFont="1" applyBorder="1" applyAlignment="1" applyProtection="1">
      <alignment horizontal="center" vertical="center"/>
      <protection hidden="1"/>
    </xf>
    <xf numFmtId="0" fontId="5" fillId="0" borderId="19" xfId="558" applyFont="1" applyBorder="1" applyAlignment="1" applyProtection="1">
      <protection hidden="1"/>
    </xf>
    <xf numFmtId="0" fontId="44" fillId="0" borderId="17" xfId="558" applyFont="1" applyBorder="1" applyAlignment="1" applyProtection="1">
      <alignment vertical="center"/>
      <protection hidden="1"/>
    </xf>
    <xf numFmtId="0" fontId="44" fillId="0" borderId="18" xfId="558" applyFont="1" applyBorder="1" applyAlignment="1" applyProtection="1">
      <alignment vertical="center"/>
      <protection hidden="1"/>
    </xf>
    <xf numFmtId="0" fontId="44" fillId="0" borderId="19" xfId="558" applyFont="1" applyBorder="1" applyAlignment="1" applyProtection="1">
      <alignment vertical="center"/>
      <protection hidden="1"/>
    </xf>
    <xf numFmtId="0" fontId="13" fillId="0" borderId="22" xfId="558" applyFont="1" applyBorder="1" applyAlignment="1" applyProtection="1">
      <alignment wrapText="1"/>
      <protection hidden="1"/>
    </xf>
    <xf numFmtId="0" fontId="13" fillId="0" borderId="18" xfId="558" applyFont="1" applyBorder="1" applyAlignment="1" applyProtection="1">
      <alignment wrapText="1"/>
      <protection hidden="1"/>
    </xf>
    <xf numFmtId="0" fontId="13" fillId="0" borderId="18" xfId="558" applyFont="1" applyBorder="1" applyAlignment="1" applyProtection="1">
      <alignment horizontal="left" wrapText="1"/>
      <protection hidden="1"/>
    </xf>
    <xf numFmtId="0" fontId="13" fillId="0" borderId="19" xfId="558" applyFont="1" applyBorder="1" applyAlignment="1" applyProtection="1">
      <alignment horizontal="left" wrapText="1"/>
      <protection hidden="1"/>
    </xf>
    <xf numFmtId="0" fontId="45" fillId="0" borderId="18" xfId="558" applyFont="1" applyBorder="1" applyAlignment="1" applyProtection="1">
      <alignment horizontal="center" vertical="center"/>
      <protection hidden="1"/>
    </xf>
    <xf numFmtId="0" fontId="68" fillId="58" borderId="23" xfId="558" applyFont="1" applyFill="1" applyBorder="1" applyAlignment="1" applyProtection="1">
      <alignment horizontal="center"/>
      <protection hidden="1"/>
    </xf>
    <xf numFmtId="0" fontId="68" fillId="58" borderId="24" xfId="558" applyFont="1" applyFill="1" applyBorder="1" applyAlignment="1" applyProtection="1">
      <alignment horizontal="center"/>
      <protection hidden="1"/>
    </xf>
    <xf numFmtId="0" fontId="68" fillId="58" borderId="25" xfId="558" applyFont="1" applyFill="1" applyBorder="1" applyAlignment="1" applyProtection="1">
      <alignment horizontal="center"/>
      <protection hidden="1"/>
    </xf>
    <xf numFmtId="167" fontId="69" fillId="0" borderId="26" xfId="558" applyNumberFormat="1" applyFont="1" applyFill="1" applyBorder="1" applyAlignment="1" applyProtection="1">
      <alignment horizontal="center" vertical="center"/>
    </xf>
    <xf numFmtId="167" fontId="69" fillId="0" borderId="27" xfId="558" applyNumberFormat="1" applyFont="1" applyFill="1" applyBorder="1" applyAlignment="1" applyProtection="1">
      <alignment horizontal="center" vertical="center"/>
    </xf>
    <xf numFmtId="167" fontId="69" fillId="0" borderId="28" xfId="558" applyNumberFormat="1" applyFont="1" applyFill="1" applyBorder="1" applyAlignment="1" applyProtection="1">
      <alignment horizontal="center" vertical="center"/>
    </xf>
    <xf numFmtId="172" fontId="68" fillId="0" borderId="17" xfId="558" applyNumberFormat="1" applyFont="1" applyBorder="1" applyAlignment="1" applyProtection="1">
      <alignment horizontal="center" vertical="center" wrapText="1"/>
    </xf>
    <xf numFmtId="172" fontId="68" fillId="0" borderId="18" xfId="558" applyNumberFormat="1" applyFont="1" applyBorder="1" applyAlignment="1" applyProtection="1">
      <alignment horizontal="center" vertical="center" wrapText="1"/>
    </xf>
    <xf numFmtId="4" fontId="68" fillId="0" borderId="29" xfId="558" applyNumberFormat="1" applyFont="1" applyBorder="1" applyAlignment="1" applyProtection="1">
      <alignment horizontal="right" vertical="center" indent="1"/>
    </xf>
    <xf numFmtId="171" fontId="68" fillId="0" borderId="29" xfId="558" applyNumberFormat="1" applyFont="1" applyBorder="1" applyAlignment="1" applyProtection="1">
      <alignment horizontal="center" vertical="center"/>
    </xf>
    <xf numFmtId="167" fontId="69" fillId="0" borderId="29" xfId="558" applyNumberFormat="1" applyFont="1" applyFill="1" applyBorder="1" applyAlignment="1" applyProtection="1">
      <alignment horizontal="center" vertical="center"/>
    </xf>
    <xf numFmtId="167" fontId="69" fillId="0" borderId="30" xfId="558" applyNumberFormat="1" applyFont="1" applyFill="1" applyBorder="1" applyAlignment="1" applyProtection="1">
      <alignment horizontal="center" vertical="center"/>
    </xf>
    <xf numFmtId="0" fontId="68" fillId="58" borderId="17" xfId="558" applyFont="1" applyFill="1" applyBorder="1" applyAlignment="1" applyProtection="1">
      <alignment horizontal="left" vertical="center"/>
    </xf>
    <xf numFmtId="10" fontId="68" fillId="58" borderId="31" xfId="558" applyNumberFormat="1" applyFont="1" applyFill="1" applyBorder="1" applyAlignment="1" applyProtection="1">
      <alignment horizontal="center" vertical="center"/>
    </xf>
    <xf numFmtId="170" fontId="69" fillId="0" borderId="32" xfId="558" applyNumberFormat="1" applyFont="1" applyBorder="1" applyAlignment="1" applyProtection="1"/>
    <xf numFmtId="170" fontId="69" fillId="0" borderId="33" xfId="558" applyNumberFormat="1" applyFont="1" applyBorder="1" applyAlignment="1" applyProtection="1"/>
    <xf numFmtId="0" fontId="68" fillId="58" borderId="17" xfId="558" applyFont="1" applyFill="1" applyBorder="1" applyAlignment="1" applyProtection="1">
      <alignment vertical="center"/>
    </xf>
    <xf numFmtId="0" fontId="68" fillId="58" borderId="18" xfId="558" applyFont="1" applyFill="1" applyBorder="1" applyAlignment="1" applyProtection="1">
      <alignment vertical="center"/>
    </xf>
    <xf numFmtId="0" fontId="68" fillId="58" borderId="19" xfId="558" applyFont="1" applyFill="1" applyBorder="1" applyAlignment="1" applyProtection="1">
      <alignment vertical="center"/>
    </xf>
    <xf numFmtId="0" fontId="46" fillId="57" borderId="20" xfId="558" applyFont="1" applyFill="1" applyBorder="1" applyAlignment="1" applyProtection="1">
      <alignment horizontal="left"/>
      <protection hidden="1"/>
    </xf>
    <xf numFmtId="0" fontId="5" fillId="57" borderId="34" xfId="558" applyFont="1" applyFill="1" applyBorder="1" applyAlignment="1" applyProtection="1">
      <alignment vertical="center"/>
    </xf>
    <xf numFmtId="0" fontId="5" fillId="57" borderId="35" xfId="558" applyFont="1" applyFill="1" applyBorder="1" applyAlignment="1" applyProtection="1">
      <alignment vertical="center"/>
    </xf>
    <xf numFmtId="0" fontId="4" fillId="0" borderId="35" xfId="558" applyBorder="1" applyAlignment="1" applyProtection="1"/>
    <xf numFmtId="4" fontId="42" fillId="57" borderId="35" xfId="558" applyNumberFormat="1" applyFont="1" applyFill="1" applyBorder="1" applyAlignment="1" applyProtection="1"/>
    <xf numFmtId="4" fontId="42" fillId="57" borderId="36" xfId="558" applyNumberFormat="1" applyFont="1" applyFill="1" applyBorder="1" applyAlignment="1" applyProtection="1"/>
    <xf numFmtId="0" fontId="42" fillId="57" borderId="0" xfId="558" applyFont="1" applyFill="1" applyBorder="1" applyAlignment="1" applyProtection="1"/>
    <xf numFmtId="4" fontId="5" fillId="57" borderId="0" xfId="558" applyNumberFormat="1" applyFont="1" applyFill="1" applyBorder="1" applyAlignment="1" applyProtection="1"/>
    <xf numFmtId="4" fontId="42" fillId="59" borderId="0" xfId="558" applyNumberFormat="1" applyFont="1" applyFill="1" applyBorder="1" applyAlignment="1" applyProtection="1"/>
    <xf numFmtId="0" fontId="5" fillId="57" borderId="0" xfId="558" applyFont="1" applyFill="1" applyBorder="1" applyAlignment="1" applyProtection="1">
      <alignment horizontal="right" indent="2"/>
    </xf>
    <xf numFmtId="4" fontId="47" fillId="59" borderId="0" xfId="558" applyNumberFormat="1" applyFont="1" applyFill="1" applyBorder="1" applyAlignment="1" applyProtection="1"/>
    <xf numFmtId="4" fontId="43" fillId="59" borderId="0" xfId="558" applyNumberFormat="1" applyFont="1" applyFill="1" applyBorder="1" applyAlignment="1" applyProtection="1"/>
    <xf numFmtId="4" fontId="42" fillId="59" borderId="37" xfId="558" applyNumberFormat="1" applyFont="1" applyFill="1" applyBorder="1" applyAlignment="1" applyProtection="1"/>
    <xf numFmtId="0" fontId="68" fillId="0" borderId="18" xfId="558" applyFont="1" applyBorder="1" applyAlignment="1" applyProtection="1">
      <alignment vertical="center"/>
    </xf>
    <xf numFmtId="0" fontId="70" fillId="60" borderId="0" xfId="0" applyFont="1" applyFill="1" applyAlignment="1" applyProtection="1">
      <alignment vertical="center"/>
    </xf>
    <xf numFmtId="0" fontId="71" fillId="0" borderId="18" xfId="558" applyFont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</xf>
    <xf numFmtId="0" fontId="70" fillId="0" borderId="0" xfId="0" applyFont="1" applyProtection="1"/>
    <xf numFmtId="0" fontId="0" fillId="0" borderId="0" xfId="0" applyProtection="1"/>
    <xf numFmtId="0" fontId="72" fillId="0" borderId="0" xfId="0" applyFont="1" applyProtection="1"/>
    <xf numFmtId="4" fontId="50" fillId="0" borderId="38" xfId="558" applyNumberFormat="1" applyFont="1" applyFill="1" applyBorder="1" applyAlignment="1" applyProtection="1">
      <alignment horizontal="center" vertical="center" wrapText="1"/>
    </xf>
    <xf numFmtId="0" fontId="50" fillId="0" borderId="39" xfId="558" applyFont="1" applyBorder="1" applyAlignment="1" applyProtection="1">
      <alignment horizontal="center" vertical="center"/>
    </xf>
    <xf numFmtId="0" fontId="50" fillId="0" borderId="38" xfId="558" applyFont="1" applyBorder="1" applyAlignment="1" applyProtection="1">
      <alignment horizontal="center" vertical="center"/>
    </xf>
    <xf numFmtId="0" fontId="4" fillId="0" borderId="0" xfId="558" applyProtection="1"/>
    <xf numFmtId="10" fontId="4" fillId="0" borderId="40" xfId="596" applyNumberFormat="1" applyFont="1" applyFill="1" applyBorder="1" applyAlignment="1" applyProtection="1">
      <alignment horizontal="center" vertical="center"/>
    </xf>
    <xf numFmtId="0" fontId="4" fillId="0" borderId="41" xfId="558" applyBorder="1" applyAlignment="1" applyProtection="1">
      <alignment horizontal="center" vertical="center" wrapText="1"/>
    </xf>
    <xf numFmtId="2" fontId="52" fillId="1" borderId="42" xfId="558" applyNumberFormat="1" applyFont="1" applyFill="1" applyBorder="1" applyAlignment="1" applyProtection="1">
      <alignment horizontal="center" vertical="center"/>
    </xf>
    <xf numFmtId="10" fontId="4" fillId="0" borderId="43" xfId="596" applyNumberFormat="1" applyFont="1" applyFill="1" applyBorder="1" applyAlignment="1" applyProtection="1">
      <alignment horizontal="center" vertical="center" wrapText="1"/>
    </xf>
    <xf numFmtId="10" fontId="4" fillId="0" borderId="44" xfId="596" applyNumberFormat="1" applyFont="1" applyFill="1" applyBorder="1" applyAlignment="1" applyProtection="1">
      <alignment horizontal="center" vertical="center" wrapText="1"/>
    </xf>
    <xf numFmtId="10" fontId="4" fillId="56" borderId="44" xfId="558" applyNumberFormat="1" applyFont="1" applyFill="1" applyBorder="1" applyAlignment="1" applyProtection="1">
      <alignment horizontal="center" vertical="center"/>
    </xf>
    <xf numFmtId="0" fontId="4" fillId="0" borderId="0" xfId="558" applyAlignment="1" applyProtection="1">
      <alignment vertical="center"/>
    </xf>
    <xf numFmtId="0" fontId="54" fillId="0" borderId="45" xfId="558" applyFont="1" applyBorder="1" applyAlignment="1" applyProtection="1">
      <alignment horizontal="center" vertical="top"/>
    </xf>
    <xf numFmtId="10" fontId="4" fillId="0" borderId="44" xfId="596" applyNumberFormat="1" applyFont="1" applyFill="1" applyBorder="1" applyAlignment="1" applyProtection="1">
      <alignment horizontal="center" vertical="center"/>
    </xf>
    <xf numFmtId="2" fontId="4" fillId="0" borderId="0" xfId="558" applyNumberFormat="1" applyProtection="1"/>
    <xf numFmtId="0" fontId="50" fillId="0" borderId="46" xfId="558" applyFont="1" applyBorder="1" applyAlignment="1" applyProtection="1">
      <alignment horizontal="center" vertical="center" wrapText="1"/>
    </xf>
    <xf numFmtId="10" fontId="4" fillId="0" borderId="43" xfId="596" applyNumberFormat="1" applyFont="1" applyFill="1" applyBorder="1" applyAlignment="1" applyProtection="1">
      <alignment horizontal="center" vertical="center"/>
    </xf>
    <xf numFmtId="10" fontId="4" fillId="0" borderId="47" xfId="596" applyNumberFormat="1" applyFont="1" applyFill="1" applyBorder="1" applyAlignment="1" applyProtection="1">
      <alignment horizontal="center" vertical="center"/>
    </xf>
    <xf numFmtId="4" fontId="50" fillId="0" borderId="44" xfId="558" applyNumberFormat="1" applyFont="1" applyFill="1" applyBorder="1" applyAlignment="1" applyProtection="1">
      <alignment horizontal="center" vertical="center"/>
    </xf>
    <xf numFmtId="10" fontId="4" fillId="58" borderId="44" xfId="558" applyNumberFormat="1" applyFont="1" applyFill="1" applyBorder="1" applyAlignment="1" applyProtection="1">
      <alignment horizontal="center" vertical="center"/>
    </xf>
    <xf numFmtId="0" fontId="50" fillId="0" borderId="48" xfId="558" applyFont="1" applyFill="1" applyBorder="1" applyAlignment="1" applyProtection="1">
      <alignment horizontal="center" vertical="center"/>
    </xf>
    <xf numFmtId="0" fontId="51" fillId="0" borderId="0" xfId="558" applyFont="1" applyAlignment="1" applyProtection="1"/>
    <xf numFmtId="10" fontId="53" fillId="0" borderId="49" xfId="558" applyNumberFormat="1" applyFont="1" applyFill="1" applyBorder="1" applyAlignment="1" applyProtection="1">
      <alignment horizontal="center" vertical="center"/>
    </xf>
    <xf numFmtId="0" fontId="54" fillId="0" borderId="0" xfId="558" applyFont="1" applyBorder="1" applyAlignment="1" applyProtection="1">
      <alignment horizontal="center" vertical="top"/>
    </xf>
    <xf numFmtId="0" fontId="4" fillId="0" borderId="44" xfId="558" applyFont="1" applyBorder="1" applyAlignment="1" applyProtection="1">
      <alignment horizontal="center"/>
    </xf>
    <xf numFmtId="0" fontId="50" fillId="0" borderId="38" xfId="558" applyFont="1" applyFill="1" applyBorder="1" applyAlignment="1" applyProtection="1">
      <alignment horizontal="center" vertical="center"/>
    </xf>
    <xf numFmtId="2" fontId="52" fillId="1" borderId="50" xfId="558" applyNumberFormat="1" applyFont="1" applyFill="1" applyBorder="1" applyAlignment="1" applyProtection="1">
      <alignment horizontal="center" vertical="center"/>
    </xf>
    <xf numFmtId="4" fontId="50" fillId="0" borderId="51" xfId="558" applyNumberFormat="1" applyFont="1" applyFill="1" applyBorder="1" applyAlignment="1" applyProtection="1">
      <alignment horizontal="center" vertical="center"/>
    </xf>
    <xf numFmtId="0" fontId="4" fillId="0" borderId="52" xfId="558" applyBorder="1" applyAlignment="1" applyProtection="1">
      <alignment horizontal="center" vertical="center"/>
    </xf>
    <xf numFmtId="10" fontId="4" fillId="0" borderId="40" xfId="558" applyNumberFormat="1" applyFont="1" applyFill="1" applyBorder="1" applyAlignment="1" applyProtection="1">
      <alignment horizontal="center" vertical="center"/>
    </xf>
    <xf numFmtId="0" fontId="50" fillId="0" borderId="22" xfId="558" applyFont="1" applyFill="1" applyBorder="1" applyAlignment="1" applyProtection="1">
      <alignment horizontal="center" vertical="center" wrapText="1"/>
    </xf>
    <xf numFmtId="0" fontId="4" fillId="0" borderId="52" xfId="558" applyBorder="1" applyAlignment="1" applyProtection="1">
      <alignment horizontal="center" vertical="center" wrapText="1"/>
    </xf>
    <xf numFmtId="0" fontId="4" fillId="0" borderId="44" xfId="558" applyFont="1" applyBorder="1" applyAlignment="1" applyProtection="1">
      <alignment horizontal="center" vertical="center"/>
    </xf>
    <xf numFmtId="0" fontId="4" fillId="0" borderId="40" xfId="558" applyFont="1" applyFill="1" applyBorder="1" applyAlignment="1" applyProtection="1">
      <alignment horizontal="center" vertical="center" wrapText="1"/>
    </xf>
    <xf numFmtId="172" fontId="68" fillId="0" borderId="53" xfId="558" applyNumberFormat="1" applyFont="1" applyFill="1" applyBorder="1" applyAlignment="1" applyProtection="1">
      <alignment horizontal="center" vertical="center" wrapText="1"/>
    </xf>
    <xf numFmtId="172" fontId="68" fillId="0" borderId="54" xfId="558" applyNumberFormat="1" applyFont="1" applyFill="1" applyBorder="1" applyAlignment="1" applyProtection="1">
      <alignment horizontal="center" vertical="center" wrapText="1"/>
    </xf>
    <xf numFmtId="0" fontId="68" fillId="0" borderId="55" xfId="558" applyFont="1" applyFill="1" applyBorder="1" applyAlignment="1" applyProtection="1">
      <alignment vertical="center"/>
    </xf>
    <xf numFmtId="171" fontId="68" fillId="0" borderId="55" xfId="558" applyNumberFormat="1" applyFont="1" applyFill="1" applyBorder="1" applyAlignment="1" applyProtection="1">
      <alignment horizontal="center" vertical="center"/>
    </xf>
    <xf numFmtId="0" fontId="6" fillId="0" borderId="44" xfId="0" applyFont="1" applyFill="1" applyBorder="1" applyAlignment="1" applyProtection="1">
      <alignment horizontal="center" vertical="center"/>
    </xf>
    <xf numFmtId="41" fontId="6" fillId="0" borderId="44" xfId="0" applyNumberFormat="1" applyFont="1" applyFill="1" applyBorder="1" applyAlignment="1" applyProtection="1">
      <alignment horizontal="center" vertical="center"/>
    </xf>
    <xf numFmtId="0" fontId="6" fillId="0" borderId="44" xfId="0" applyFont="1" applyFill="1" applyBorder="1" applyAlignment="1" applyProtection="1">
      <alignment horizontal="center" vertical="center" wrapText="1"/>
    </xf>
    <xf numFmtId="0" fontId="5" fillId="0" borderId="0" xfId="0" applyFont="1" applyProtection="1"/>
    <xf numFmtId="0" fontId="6" fillId="0" borderId="0" xfId="0" applyFont="1" applyAlignment="1" applyProtection="1">
      <alignment horizontal="center" vertical="center"/>
    </xf>
    <xf numFmtId="0" fontId="6" fillId="0" borderId="56" xfId="0" applyFont="1" applyBorder="1" applyAlignment="1" applyProtection="1">
      <alignment horizontal="center" vertical="center"/>
    </xf>
    <xf numFmtId="0" fontId="6" fillId="0" borderId="57" xfId="0" applyFont="1" applyBorder="1" applyAlignment="1" applyProtection="1">
      <alignment horizontal="justify" vertical="center"/>
    </xf>
    <xf numFmtId="41" fontId="6" fillId="0" borderId="57" xfId="0" applyNumberFormat="1" applyFont="1" applyBorder="1" applyAlignment="1" applyProtection="1">
      <alignment horizontal="center" vertical="center"/>
    </xf>
    <xf numFmtId="0" fontId="6" fillId="0" borderId="57" xfId="0" applyFont="1" applyBorder="1" applyAlignment="1" applyProtection="1">
      <alignment horizontal="center" vertical="center"/>
    </xf>
    <xf numFmtId="0" fontId="6" fillId="0" borderId="58" xfId="0" applyFont="1" applyBorder="1" applyAlignment="1" applyProtection="1">
      <alignment horizontal="center" vertical="center"/>
    </xf>
    <xf numFmtId="0" fontId="73" fillId="0" borderId="0" xfId="0" applyFont="1" applyProtection="1"/>
    <xf numFmtId="0" fontId="59" fillId="0" borderId="0" xfId="0" applyFont="1" applyAlignment="1" applyProtection="1">
      <alignment vertical="center" wrapText="1"/>
    </xf>
    <xf numFmtId="0" fontId="59" fillId="0" borderId="0" xfId="0" applyFont="1" applyAlignment="1" applyProtection="1">
      <alignment horizontal="justify" vertical="center" wrapText="1"/>
    </xf>
    <xf numFmtId="0" fontId="73" fillId="0" borderId="0" xfId="0" applyFont="1" applyAlignment="1" applyProtection="1">
      <alignment horizontal="justify"/>
    </xf>
    <xf numFmtId="0" fontId="6" fillId="0" borderId="59" xfId="0" applyFont="1" applyBorder="1" applyAlignment="1" applyProtection="1">
      <alignment horizontal="center" vertical="center"/>
    </xf>
    <xf numFmtId="0" fontId="6" fillId="0" borderId="60" xfId="0" applyFont="1" applyBorder="1" applyAlignment="1" applyProtection="1">
      <alignment horizontal="justify" vertical="center"/>
    </xf>
    <xf numFmtId="41" fontId="6" fillId="0" borderId="60" xfId="0" applyNumberFormat="1" applyFont="1" applyBorder="1" applyAlignment="1" applyProtection="1">
      <alignment horizontal="center" vertical="center"/>
    </xf>
    <xf numFmtId="0" fontId="6" fillId="0" borderId="60" xfId="0" applyFont="1" applyBorder="1" applyAlignment="1" applyProtection="1">
      <alignment horizontal="center" vertical="center"/>
    </xf>
    <xf numFmtId="0" fontId="6" fillId="0" borderId="61" xfId="0" applyFont="1" applyBorder="1" applyAlignment="1" applyProtection="1">
      <alignment horizontal="center" vertical="center"/>
    </xf>
    <xf numFmtId="0" fontId="6" fillId="0" borderId="45" xfId="0" applyFont="1" applyBorder="1" applyAlignment="1" applyProtection="1">
      <alignment vertical="center"/>
    </xf>
    <xf numFmtId="0" fontId="6" fillId="0" borderId="0" xfId="0" applyFont="1" applyAlignment="1" applyProtection="1">
      <alignment horizontal="justify" vertical="center"/>
    </xf>
    <xf numFmtId="41" fontId="6" fillId="0" borderId="0" xfId="0" applyNumberFormat="1" applyFont="1" applyAlignment="1" applyProtection="1">
      <alignment vertical="center"/>
    </xf>
    <xf numFmtId="0" fontId="6" fillId="0" borderId="0" xfId="0" applyFont="1" applyAlignment="1" applyProtection="1">
      <alignment horizontal="right" vertical="center"/>
    </xf>
    <xf numFmtId="10" fontId="13" fillId="0" borderId="62" xfId="0" applyNumberFormat="1" applyFont="1" applyBorder="1" applyAlignment="1" applyProtection="1">
      <alignment horizontal="center" vertical="center"/>
    </xf>
    <xf numFmtId="0" fontId="6" fillId="0" borderId="45" xfId="0" applyFont="1" applyBorder="1" applyAlignment="1" applyProtection="1">
      <alignment horizontal="left" vertical="center"/>
    </xf>
    <xf numFmtId="0" fontId="42" fillId="0" borderId="0" xfId="0" applyFont="1" applyAlignment="1" applyProtection="1">
      <alignment vertical="center"/>
    </xf>
    <xf numFmtId="0" fontId="58" fillId="0" borderId="0" xfId="0" applyFont="1" applyAlignment="1" applyProtection="1">
      <alignment horizontal="justify" vertical="center" wrapText="1"/>
    </xf>
    <xf numFmtId="49" fontId="58" fillId="0" borderId="0" xfId="0" applyNumberFormat="1" applyFont="1" applyAlignment="1" applyProtection="1">
      <alignment vertical="center" wrapText="1"/>
    </xf>
    <xf numFmtId="0" fontId="74" fillId="0" borderId="0" xfId="0" applyFont="1" applyAlignment="1" applyProtection="1">
      <alignment horizontal="right" vertical="center"/>
    </xf>
    <xf numFmtId="49" fontId="6" fillId="0" borderId="0" xfId="0" applyNumberFormat="1" applyFont="1" applyAlignment="1" applyProtection="1">
      <alignment horizontal="right" vertical="center" wrapText="1"/>
    </xf>
    <xf numFmtId="49" fontId="58" fillId="0" borderId="63" xfId="0" applyNumberFormat="1" applyFont="1" applyBorder="1" applyAlignment="1" applyProtection="1">
      <alignment horizontal="left" vertical="center"/>
    </xf>
    <xf numFmtId="0" fontId="58" fillId="0" borderId="64" xfId="0" applyFont="1" applyBorder="1" applyAlignment="1" applyProtection="1">
      <alignment horizontal="justify" vertical="center" wrapText="1"/>
    </xf>
    <xf numFmtId="49" fontId="58" fillId="0" borderId="64" xfId="0" applyNumberFormat="1" applyFont="1" applyBorder="1" applyAlignment="1" applyProtection="1">
      <alignment vertical="center" wrapText="1"/>
    </xf>
    <xf numFmtId="0" fontId="74" fillId="0" borderId="64" xfId="0" applyFont="1" applyBorder="1" applyAlignment="1" applyProtection="1">
      <alignment horizontal="right" vertical="center"/>
    </xf>
    <xf numFmtId="0" fontId="58" fillId="0" borderId="64" xfId="0" applyFont="1" applyBorder="1" applyAlignment="1" applyProtection="1">
      <alignment vertical="center" wrapText="1"/>
    </xf>
    <xf numFmtId="0" fontId="58" fillId="0" borderId="65" xfId="0" applyFont="1" applyBorder="1" applyAlignment="1" applyProtection="1">
      <alignment vertical="center" wrapText="1"/>
    </xf>
    <xf numFmtId="0" fontId="6" fillId="0" borderId="0" xfId="0" applyFont="1" applyAlignment="1" applyProtection="1">
      <alignment horizontal="left" vertical="center"/>
    </xf>
    <xf numFmtId="0" fontId="61" fillId="61" borderId="56" xfId="578" applyFont="1" applyFill="1" applyBorder="1" applyAlignment="1" applyProtection="1">
      <alignment horizontal="left" vertical="center"/>
      <protection hidden="1"/>
    </xf>
    <xf numFmtId="0" fontId="6" fillId="61" borderId="57" xfId="0" applyFont="1" applyFill="1" applyBorder="1" applyAlignment="1" applyProtection="1">
      <alignment horizontal="right" vertical="center"/>
    </xf>
    <xf numFmtId="17" fontId="58" fillId="61" borderId="57" xfId="0" applyNumberFormat="1" applyFont="1" applyFill="1" applyBorder="1" applyAlignment="1" applyProtection="1">
      <alignment horizontal="justify" vertical="center"/>
    </xf>
    <xf numFmtId="41" fontId="6" fillId="61" borderId="57" xfId="0" applyNumberFormat="1" applyFont="1" applyFill="1" applyBorder="1" applyAlignment="1" applyProtection="1">
      <alignment horizontal="center" vertical="center"/>
    </xf>
    <xf numFmtId="0" fontId="6" fillId="61" borderId="57" xfId="0" applyFont="1" applyFill="1" applyBorder="1" applyAlignment="1" applyProtection="1">
      <alignment horizontal="center" vertical="center"/>
    </xf>
    <xf numFmtId="0" fontId="6" fillId="61" borderId="57" xfId="0" applyFont="1" applyFill="1" applyBorder="1" applyAlignment="1" applyProtection="1">
      <alignment horizontal="left" vertical="center"/>
    </xf>
    <xf numFmtId="10" fontId="58" fillId="61" borderId="58" xfId="0" applyNumberFormat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7" fontId="58" fillId="0" borderId="0" xfId="0" applyNumberFormat="1" applyFont="1" applyBorder="1" applyAlignment="1" applyProtection="1">
      <alignment horizontal="left" vertical="center"/>
    </xf>
    <xf numFmtId="41" fontId="6" fillId="0" borderId="0" xfId="0" applyNumberFormat="1" applyFont="1" applyBorder="1" applyAlignment="1" applyProtection="1">
      <alignment horizontal="center" vertical="center"/>
    </xf>
    <xf numFmtId="10" fontId="58" fillId="0" borderId="0" xfId="0" applyNumberFormat="1" applyFont="1" applyFill="1" applyBorder="1" applyAlignment="1" applyProtection="1">
      <alignment horizontal="center" vertical="center"/>
    </xf>
    <xf numFmtId="0" fontId="6" fillId="0" borderId="57" xfId="0" applyFont="1" applyFill="1" applyBorder="1" applyAlignment="1" applyProtection="1">
      <alignment horizontal="center" vertical="center" wrapText="1"/>
    </xf>
    <xf numFmtId="41" fontId="6" fillId="0" borderId="0" xfId="0" applyNumberFormat="1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44" xfId="990" applyNumberFormat="1" applyFont="1" applyFill="1" applyBorder="1" applyAlignment="1" applyProtection="1">
      <alignment horizontal="right" vertical="center"/>
    </xf>
    <xf numFmtId="0" fontId="6" fillId="0" borderId="57" xfId="0" applyFont="1" applyFill="1" applyBorder="1" applyAlignment="1" applyProtection="1">
      <alignment horizontal="center" vertical="center"/>
    </xf>
    <xf numFmtId="0" fontId="59" fillId="0" borderId="0" xfId="0" applyFont="1" applyFill="1" applyAlignment="1" applyProtection="1">
      <alignment vertical="center" wrapText="1"/>
    </xf>
    <xf numFmtId="0" fontId="73" fillId="0" borderId="0" xfId="0" applyFont="1" applyFill="1" applyProtection="1"/>
    <xf numFmtId="0" fontId="6" fillId="0" borderId="60" xfId="0" applyFont="1" applyFill="1" applyBorder="1" applyAlignment="1" applyProtection="1">
      <alignment horizontal="center" vertical="center"/>
    </xf>
    <xf numFmtId="41" fontId="6" fillId="0" borderId="0" xfId="0" applyNumberFormat="1" applyFont="1" applyFill="1" applyAlignment="1" applyProtection="1">
      <alignment vertical="center"/>
    </xf>
    <xf numFmtId="0" fontId="42" fillId="0" borderId="0" xfId="0" applyFont="1" applyFill="1" applyAlignment="1" applyProtection="1">
      <alignment vertical="center"/>
    </xf>
    <xf numFmtId="41" fontId="44" fillId="0" borderId="0" xfId="0" applyNumberFormat="1" applyFont="1" applyFill="1" applyAlignment="1" applyProtection="1">
      <alignment horizontal="left" vertical="center"/>
    </xf>
    <xf numFmtId="41" fontId="44" fillId="0" borderId="64" xfId="0" applyNumberFormat="1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left" vertical="center"/>
    </xf>
    <xf numFmtId="0" fontId="57" fillId="62" borderId="44" xfId="0" applyFont="1" applyFill="1" applyBorder="1" applyAlignment="1" applyProtection="1">
      <alignment horizontal="center" vertical="center"/>
    </xf>
    <xf numFmtId="2" fontId="57" fillId="62" borderId="56" xfId="0" applyNumberFormat="1" applyFont="1" applyFill="1" applyBorder="1" applyAlignment="1" applyProtection="1">
      <alignment horizontal="justify" vertical="center" wrapText="1"/>
    </xf>
    <xf numFmtId="41" fontId="57" fillId="62" borderId="57" xfId="0" applyNumberFormat="1" applyFont="1" applyFill="1" applyBorder="1" applyAlignment="1" applyProtection="1">
      <alignment horizontal="center" vertical="center"/>
    </xf>
    <xf numFmtId="164" fontId="57" fillId="62" borderId="57" xfId="990" applyNumberFormat="1" applyFont="1" applyFill="1" applyBorder="1" applyAlignment="1" applyProtection="1">
      <alignment horizontal="right" vertical="center" wrapText="1"/>
    </xf>
    <xf numFmtId="0" fontId="6" fillId="0" borderId="60" xfId="0" applyFont="1" applyFill="1" applyBorder="1" applyAlignment="1" applyProtection="1">
      <alignment horizontal="center" vertical="center" wrapText="1"/>
    </xf>
    <xf numFmtId="0" fontId="60" fillId="0" borderId="0" xfId="0" applyFont="1" applyFill="1" applyAlignment="1" applyProtection="1">
      <alignment horizontal="left" vertical="center"/>
    </xf>
    <xf numFmtId="0" fontId="44" fillId="0" borderId="64" xfId="0" applyFont="1" applyFill="1" applyBorder="1" applyAlignment="1" applyProtection="1">
      <alignment horizontal="lef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vertical="center"/>
    </xf>
    <xf numFmtId="0" fontId="58" fillId="0" borderId="0" xfId="0" applyFont="1" applyFill="1" applyAlignment="1" applyProtection="1">
      <alignment horizontal="left" vertical="center"/>
    </xf>
    <xf numFmtId="0" fontId="58" fillId="0" borderId="64" xfId="0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/>
    </xf>
    <xf numFmtId="0" fontId="3" fillId="0" borderId="56" xfId="0" applyFont="1" applyBorder="1" applyAlignment="1" applyProtection="1">
      <alignment horizontal="left" vertical="center"/>
    </xf>
    <xf numFmtId="0" fontId="3" fillId="0" borderId="57" xfId="0" applyFont="1" applyBorder="1" applyAlignment="1" applyProtection="1">
      <alignment horizontal="center" vertical="center" wrapText="1"/>
    </xf>
    <xf numFmtId="49" fontId="3" fillId="0" borderId="57" xfId="0" applyNumberFormat="1" applyFont="1" applyBorder="1" applyAlignment="1" applyProtection="1">
      <alignment horizontal="center" vertical="center" wrapText="1"/>
    </xf>
    <xf numFmtId="2" fontId="3" fillId="0" borderId="57" xfId="0" applyNumberFormat="1" applyFont="1" applyBorder="1" applyAlignment="1" applyProtection="1">
      <alignment horizontal="justify" vertical="center" wrapText="1"/>
    </xf>
    <xf numFmtId="41" fontId="3" fillId="0" borderId="57" xfId="0" applyNumberFormat="1" applyFont="1" applyBorder="1" applyAlignment="1" applyProtection="1">
      <alignment horizontal="center" vertical="center"/>
    </xf>
    <xf numFmtId="43" fontId="3" fillId="0" borderId="57" xfId="997" applyFont="1" applyFill="1" applyBorder="1" applyAlignment="1" applyProtection="1">
      <alignment horizontal="right" vertical="center"/>
    </xf>
    <xf numFmtId="43" fontId="3" fillId="0" borderId="57" xfId="997" applyFont="1" applyFill="1" applyBorder="1" applyAlignment="1" applyProtection="1">
      <alignment horizontal="right" vertical="center" wrapText="1"/>
    </xf>
    <xf numFmtId="43" fontId="3" fillId="0" borderId="58" xfId="997" applyFont="1" applyBorder="1" applyAlignment="1" applyProtection="1">
      <alignment horizontal="right" vertical="center"/>
    </xf>
    <xf numFmtId="0" fontId="3" fillId="63" borderId="44" xfId="0" applyFont="1" applyFill="1" applyBorder="1" applyAlignment="1" applyProtection="1">
      <alignment horizontal="center" vertical="center"/>
    </xf>
    <xf numFmtId="0" fontId="3" fillId="63" borderId="44" xfId="0" applyFont="1" applyFill="1" applyBorder="1" applyAlignment="1" applyProtection="1">
      <alignment horizontal="center" vertical="center" wrapText="1"/>
    </xf>
    <xf numFmtId="0" fontId="62" fillId="61" borderId="57" xfId="0" applyFont="1" applyFill="1" applyBorder="1" applyAlignment="1" applyProtection="1">
      <alignment horizontal="center" vertical="center"/>
    </xf>
    <xf numFmtId="41" fontId="3" fillId="63" borderId="44" xfId="0" applyNumberFormat="1" applyFont="1" applyFill="1" applyBorder="1" applyAlignment="1" applyProtection="1">
      <alignment horizontal="center" vertical="center"/>
    </xf>
    <xf numFmtId="0" fontId="3" fillId="0" borderId="57" xfId="0" applyFont="1" applyBorder="1" applyAlignment="1" applyProtection="1">
      <alignment horizontal="justify" vertical="center"/>
    </xf>
    <xf numFmtId="7" fontId="10" fillId="61" borderId="58" xfId="0" applyNumberFormat="1" applyFont="1" applyFill="1" applyBorder="1" applyAlignment="1" applyProtection="1">
      <alignment horizontal="center" vertical="center"/>
    </xf>
    <xf numFmtId="2" fontId="7" fillId="64" borderId="56" xfId="0" applyNumberFormat="1" applyFont="1" applyFill="1" applyBorder="1" applyAlignment="1" applyProtection="1">
      <alignment horizontal="justify" vertical="center" wrapText="1"/>
    </xf>
    <xf numFmtId="41" fontId="6" fillId="0" borderId="0" xfId="0" applyNumberFormat="1" applyFont="1" applyFill="1" applyAlignment="1" applyProtection="1">
      <alignment horizontal="center" vertical="center"/>
    </xf>
    <xf numFmtId="0" fontId="58" fillId="61" borderId="44" xfId="0" applyFont="1" applyFill="1" applyBorder="1" applyAlignment="1" applyProtection="1">
      <alignment horizontal="center" vertical="center" wrapText="1"/>
    </xf>
    <xf numFmtId="0" fontId="57" fillId="62" borderId="44" xfId="0" applyFont="1" applyFill="1" applyBorder="1" applyAlignment="1" applyProtection="1">
      <alignment horizontal="center" vertical="center" wrapText="1"/>
    </xf>
    <xf numFmtId="49" fontId="57" fillId="62" borderId="44" xfId="0" applyNumberFormat="1" applyFont="1" applyFill="1" applyBorder="1" applyAlignment="1" applyProtection="1">
      <alignment horizontal="center" vertical="center" wrapText="1"/>
    </xf>
    <xf numFmtId="0" fontId="63" fillId="0" borderId="0" xfId="0" applyFont="1" applyFill="1" applyAlignment="1" applyProtection="1">
      <alignment vertical="center"/>
    </xf>
    <xf numFmtId="0" fontId="64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 wrapText="1"/>
    </xf>
    <xf numFmtId="0" fontId="58" fillId="61" borderId="44" xfId="0" applyFont="1" applyFill="1" applyBorder="1" applyAlignment="1" applyProtection="1">
      <alignment horizontal="centerContinuous" vertical="center" wrapText="1"/>
    </xf>
    <xf numFmtId="41" fontId="58" fillId="61" borderId="44" xfId="0" applyNumberFormat="1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57" fillId="0" borderId="0" xfId="0" applyFont="1" applyAlignment="1" applyProtection="1">
      <alignment horizontal="center" vertical="center"/>
    </xf>
    <xf numFmtId="7" fontId="6" fillId="0" borderId="44" xfId="990" applyNumberFormat="1" applyFont="1" applyFill="1" applyBorder="1" applyAlignment="1" applyProtection="1">
      <alignment horizontal="right" vertical="center"/>
    </xf>
    <xf numFmtId="43" fontId="57" fillId="62" borderId="57" xfId="990" applyFont="1" applyFill="1" applyBorder="1" applyAlignment="1" applyProtection="1">
      <alignment horizontal="right" vertical="center" wrapText="1"/>
    </xf>
    <xf numFmtId="0" fontId="0" fillId="0" borderId="0" xfId="0" applyFill="1" applyProtection="1"/>
    <xf numFmtId="164" fontId="68" fillId="0" borderId="55" xfId="558" applyNumberFormat="1" applyFont="1" applyFill="1" applyBorder="1" applyAlignment="1" applyProtection="1">
      <alignment horizontal="right" vertical="center" indent="1"/>
    </xf>
    <xf numFmtId="164" fontId="68" fillId="58" borderId="31" xfId="558" applyNumberFormat="1" applyFont="1" applyFill="1" applyBorder="1" applyAlignment="1" applyProtection="1">
      <alignment horizontal="center" vertical="center"/>
    </xf>
    <xf numFmtId="7" fontId="69" fillId="0" borderId="66" xfId="558" applyNumberFormat="1" applyFont="1" applyFill="1" applyBorder="1" applyAlignment="1" applyProtection="1">
      <alignment horizontal="right" vertical="center" indent="1"/>
    </xf>
    <xf numFmtId="7" fontId="69" fillId="0" borderId="67" xfId="558" applyNumberFormat="1" applyFont="1" applyFill="1" applyBorder="1" applyAlignment="1" applyProtection="1">
      <alignment horizontal="right" vertical="center" indent="1"/>
    </xf>
    <xf numFmtId="49" fontId="6" fillId="0" borderId="44" xfId="0" applyNumberFormat="1" applyFont="1" applyFill="1" applyBorder="1" applyAlignment="1" applyProtection="1">
      <alignment horizontal="center" vertical="center" wrapText="1"/>
      <protection hidden="1"/>
    </xf>
    <xf numFmtId="2" fontId="6" fillId="0" borderId="44" xfId="0" applyNumberFormat="1" applyFont="1" applyFill="1" applyBorder="1" applyAlignment="1" applyProtection="1">
      <alignment horizontal="justify" vertical="center" wrapText="1"/>
      <protection hidden="1"/>
    </xf>
    <xf numFmtId="43" fontId="6" fillId="0" borderId="44" xfId="997" applyFont="1" applyFill="1" applyBorder="1" applyAlignment="1" applyProtection="1">
      <alignment horizontal="right" vertical="center"/>
      <protection hidden="1"/>
    </xf>
    <xf numFmtId="0" fontId="7" fillId="64" borderId="44" xfId="0" applyFont="1" applyFill="1" applyBorder="1" applyAlignment="1" applyProtection="1">
      <alignment horizontal="center" vertical="center"/>
    </xf>
    <xf numFmtId="0" fontId="3" fillId="0" borderId="44" xfId="0" applyFont="1" applyFill="1" applyBorder="1" applyAlignment="1" applyProtection="1">
      <alignment horizontal="center" vertical="center" wrapText="1"/>
    </xf>
    <xf numFmtId="0" fontId="47" fillId="57" borderId="20" xfId="558" applyFont="1" applyFill="1" applyBorder="1" applyAlignment="1" applyProtection="1"/>
    <xf numFmtId="0" fontId="48" fillId="57" borderId="0" xfId="558" applyFont="1" applyFill="1" applyBorder="1" applyAlignment="1" applyProtection="1"/>
    <xf numFmtId="0" fontId="7" fillId="0" borderId="0" xfId="0" applyFont="1" applyAlignment="1" applyProtection="1">
      <alignment horizontal="center" vertical="center"/>
    </xf>
    <xf numFmtId="0" fontId="7" fillId="64" borderId="44" xfId="0" applyFont="1" applyFill="1" applyBorder="1" applyAlignment="1" applyProtection="1">
      <alignment horizontal="center" vertical="center" wrapText="1"/>
    </xf>
    <xf numFmtId="49" fontId="7" fillId="64" borderId="58" xfId="0" applyNumberFormat="1" applyFont="1" applyFill="1" applyBorder="1" applyAlignment="1" applyProtection="1">
      <alignment horizontal="center" vertical="center" wrapText="1"/>
    </xf>
    <xf numFmtId="41" fontId="7" fillId="64" borderId="57" xfId="0" applyNumberFormat="1" applyFont="1" applyFill="1" applyBorder="1" applyAlignment="1" applyProtection="1">
      <alignment horizontal="center" vertical="center"/>
    </xf>
    <xf numFmtId="43" fontId="7" fillId="64" borderId="57" xfId="997" applyFont="1" applyFill="1" applyBorder="1" applyAlignment="1" applyProtection="1">
      <alignment horizontal="right" vertical="center"/>
    </xf>
    <xf numFmtId="7" fontId="7" fillId="64" borderId="57" xfId="997" applyNumberFormat="1" applyFont="1" applyFill="1" applyBorder="1" applyAlignment="1" applyProtection="1">
      <alignment horizontal="right" vertical="center" wrapText="1"/>
    </xf>
    <xf numFmtId="7" fontId="7" fillId="64" borderId="58" xfId="997" applyNumberFormat="1" applyFont="1" applyFill="1" applyBorder="1" applyAlignment="1" applyProtection="1">
      <alignment horizontal="right" vertical="center"/>
    </xf>
    <xf numFmtId="7" fontId="7" fillId="64" borderId="44" xfId="997" applyNumberFormat="1" applyFont="1" applyFill="1" applyBorder="1" applyAlignment="1" applyProtection="1">
      <alignment horizontal="right" vertical="center"/>
    </xf>
    <xf numFmtId="0" fontId="57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3" fillId="0" borderId="56" xfId="0" applyFont="1" applyBorder="1" applyAlignment="1" applyProtection="1">
      <alignment horizontal="center" vertical="center"/>
    </xf>
    <xf numFmtId="0" fontId="3" fillId="0" borderId="57" xfId="0" applyFont="1" applyBorder="1" applyAlignment="1" applyProtection="1">
      <alignment horizontal="center" vertical="center"/>
    </xf>
    <xf numFmtId="0" fontId="3" fillId="0" borderId="58" xfId="0" applyFont="1" applyBorder="1" applyAlignment="1" applyProtection="1">
      <alignment horizontal="center" vertical="center"/>
    </xf>
    <xf numFmtId="164" fontId="57" fillId="62" borderId="57" xfId="990" applyNumberFormat="1" applyFont="1" applyFill="1" applyBorder="1" applyAlignment="1" applyProtection="1">
      <alignment horizontal="right" vertical="center"/>
    </xf>
    <xf numFmtId="7" fontId="57" fillId="62" borderId="58" xfId="990" applyNumberFormat="1" applyFont="1" applyFill="1" applyBorder="1" applyAlignment="1" applyProtection="1">
      <alignment horizontal="right" vertical="center"/>
    </xf>
    <xf numFmtId="164" fontId="6" fillId="65" borderId="44" xfId="997" applyNumberFormat="1" applyFont="1" applyFill="1" applyBorder="1" applyAlignment="1" applyProtection="1">
      <alignment horizontal="right" vertical="center" wrapText="1"/>
      <protection hidden="1"/>
    </xf>
    <xf numFmtId="0" fontId="54" fillId="0" borderId="17" xfId="558" applyFont="1" applyBorder="1" applyAlignment="1" applyProtection="1">
      <alignment horizontal="center" vertical="top"/>
    </xf>
    <xf numFmtId="0" fontId="54" fillId="0" borderId="18" xfId="558" applyFont="1" applyBorder="1" applyAlignment="1" applyProtection="1">
      <alignment horizontal="center" vertical="top"/>
    </xf>
    <xf numFmtId="0" fontId="54" fillId="0" borderId="19" xfId="558" applyFont="1" applyBorder="1" applyAlignment="1" applyProtection="1">
      <alignment horizontal="center" vertical="top"/>
    </xf>
    <xf numFmtId="0" fontId="55" fillId="0" borderId="17" xfId="558" applyFont="1" applyBorder="1" applyAlignment="1" applyProtection="1">
      <alignment horizontal="justify" vertical="center" wrapText="1"/>
    </xf>
    <xf numFmtId="0" fontId="55" fillId="0" borderId="18" xfId="558" applyFont="1" applyBorder="1" applyAlignment="1" applyProtection="1">
      <alignment horizontal="justify" vertical="center" wrapText="1"/>
    </xf>
    <xf numFmtId="0" fontId="55" fillId="0" borderId="19" xfId="558" applyFont="1" applyBorder="1" applyAlignment="1" applyProtection="1">
      <alignment horizontal="justify" vertical="center" wrapText="1"/>
    </xf>
    <xf numFmtId="0" fontId="55" fillId="0" borderId="46" xfId="558" applyFont="1" applyBorder="1" applyAlignment="1" applyProtection="1">
      <alignment horizontal="justify" vertical="top" wrapText="1"/>
    </xf>
    <xf numFmtId="0" fontId="55" fillId="0" borderId="42" xfId="558" applyFont="1" applyBorder="1" applyAlignment="1" applyProtection="1">
      <alignment horizontal="justify" vertical="top" wrapText="1"/>
    </xf>
    <xf numFmtId="0" fontId="55" fillId="0" borderId="50" xfId="558" applyFont="1" applyBorder="1" applyAlignment="1" applyProtection="1">
      <alignment horizontal="justify" vertical="top" wrapText="1"/>
    </xf>
    <xf numFmtId="0" fontId="4" fillId="0" borderId="17" xfId="558" applyBorder="1" applyAlignment="1" applyProtection="1">
      <alignment horizontal="center"/>
    </xf>
    <xf numFmtId="0" fontId="4" fillId="0" borderId="18" xfId="558" applyBorder="1" applyAlignment="1" applyProtection="1">
      <alignment horizontal="center"/>
    </xf>
    <xf numFmtId="0" fontId="4" fillId="0" borderId="19" xfId="558" applyBorder="1" applyAlignment="1" applyProtection="1">
      <alignment horizontal="center"/>
    </xf>
    <xf numFmtId="0" fontId="51" fillId="0" borderId="0" xfId="558" applyFont="1" applyAlignment="1" applyProtection="1">
      <alignment horizontal="center"/>
    </xf>
    <xf numFmtId="166" fontId="50" fillId="56" borderId="46" xfId="511" applyFont="1" applyFill="1" applyBorder="1" applyAlignment="1" applyProtection="1">
      <alignment horizontal="left" vertical="center"/>
    </xf>
    <xf numFmtId="166" fontId="50" fillId="56" borderId="42" xfId="511" applyFont="1" applyFill="1" applyBorder="1" applyAlignment="1" applyProtection="1">
      <alignment horizontal="left" vertical="center"/>
    </xf>
    <xf numFmtId="166" fontId="50" fillId="56" borderId="50" xfId="511" applyFont="1" applyFill="1" applyBorder="1" applyAlignment="1" applyProtection="1">
      <alignment horizontal="left" vertical="center"/>
    </xf>
    <xf numFmtId="0" fontId="4" fillId="0" borderId="68" xfId="558" applyFill="1" applyBorder="1" applyAlignment="1" applyProtection="1">
      <alignment horizontal="left" wrapText="1"/>
    </xf>
    <xf numFmtId="0" fontId="4" fillId="0" borderId="69" xfId="558" applyFill="1" applyBorder="1" applyAlignment="1" applyProtection="1">
      <alignment horizontal="left" wrapText="1"/>
    </xf>
    <xf numFmtId="0" fontId="4" fillId="0" borderId="70" xfId="558" applyFill="1" applyBorder="1" applyAlignment="1" applyProtection="1">
      <alignment horizontal="left" wrapText="1"/>
    </xf>
    <xf numFmtId="10" fontId="4" fillId="56" borderId="38" xfId="558" applyNumberFormat="1" applyFill="1" applyBorder="1" applyAlignment="1" applyProtection="1">
      <alignment horizontal="center" vertical="center"/>
    </xf>
    <xf numFmtId="10" fontId="4" fillId="56" borderId="48" xfId="558" applyNumberFormat="1" applyFill="1" applyBorder="1" applyAlignment="1" applyProtection="1">
      <alignment horizontal="center" vertical="center"/>
    </xf>
    <xf numFmtId="0" fontId="4" fillId="0" borderId="23" xfId="558" applyFill="1" applyBorder="1" applyAlignment="1" applyProtection="1">
      <alignment horizontal="left"/>
    </xf>
    <xf numFmtId="0" fontId="4" fillId="0" borderId="24" xfId="558" applyFill="1" applyBorder="1" applyAlignment="1" applyProtection="1">
      <alignment horizontal="left"/>
    </xf>
    <xf numFmtId="10" fontId="4" fillId="56" borderId="24" xfId="558" applyNumberFormat="1" applyFill="1" applyBorder="1" applyAlignment="1" applyProtection="1">
      <alignment horizontal="center" vertical="center"/>
    </xf>
    <xf numFmtId="10" fontId="4" fillId="56" borderId="25" xfId="558" applyNumberFormat="1" applyFill="1" applyBorder="1" applyAlignment="1" applyProtection="1">
      <alignment horizontal="center" vertical="center"/>
    </xf>
    <xf numFmtId="0" fontId="45" fillId="66" borderId="44" xfId="0" applyFont="1" applyFill="1" applyBorder="1" applyAlignment="1" applyProtection="1">
      <alignment horizontal="center" vertical="center"/>
    </xf>
    <xf numFmtId="14" fontId="41" fillId="66" borderId="44" xfId="0" applyNumberFormat="1" applyFont="1" applyFill="1" applyBorder="1" applyAlignment="1" applyProtection="1">
      <alignment horizontal="center" vertical="center" wrapText="1"/>
    </xf>
    <xf numFmtId="0" fontId="41" fillId="66" borderId="44" xfId="0" applyFont="1" applyFill="1" applyBorder="1" applyAlignment="1" applyProtection="1">
      <alignment horizontal="center" vertical="center" wrapText="1"/>
    </xf>
    <xf numFmtId="0" fontId="75" fillId="0" borderId="56" xfId="0" applyFont="1" applyBorder="1" applyAlignment="1" applyProtection="1">
      <alignment horizontal="center" vertical="center"/>
    </xf>
    <xf numFmtId="0" fontId="75" fillId="0" borderId="57" xfId="0" applyFont="1" applyBorder="1" applyAlignment="1" applyProtection="1">
      <alignment horizontal="center" vertical="center"/>
    </xf>
    <xf numFmtId="0" fontId="75" fillId="0" borderId="58" xfId="0" applyFont="1" applyBorder="1" applyAlignment="1" applyProtection="1">
      <alignment horizontal="center" vertical="center"/>
    </xf>
    <xf numFmtId="0" fontId="75" fillId="0" borderId="44" xfId="0" applyFont="1" applyBorder="1" applyAlignment="1" applyProtection="1">
      <alignment horizontal="center" vertical="center"/>
    </xf>
    <xf numFmtId="41" fontId="3" fillId="0" borderId="44" xfId="0" applyNumberFormat="1" applyFont="1" applyBorder="1" applyAlignment="1" applyProtection="1">
      <alignment horizontal="center" vertical="center"/>
    </xf>
    <xf numFmtId="0" fontId="68" fillId="58" borderId="76" xfId="558" applyFont="1" applyFill="1" applyBorder="1" applyAlignment="1" applyProtection="1">
      <alignment horizontal="center"/>
      <protection hidden="1"/>
    </xf>
    <xf numFmtId="0" fontId="68" fillId="58" borderId="68" xfId="558" applyFont="1" applyFill="1" applyBorder="1" applyAlignment="1" applyProtection="1">
      <alignment horizontal="center"/>
      <protection hidden="1"/>
    </xf>
    <xf numFmtId="0" fontId="68" fillId="58" borderId="69" xfId="558" applyFont="1" applyFill="1" applyBorder="1" applyAlignment="1" applyProtection="1">
      <alignment horizontal="center"/>
      <protection hidden="1"/>
    </xf>
    <xf numFmtId="0" fontId="68" fillId="58" borderId="81" xfId="558" applyFont="1" applyFill="1" applyBorder="1" applyAlignment="1" applyProtection="1">
      <alignment horizontal="center"/>
      <protection hidden="1"/>
    </xf>
    <xf numFmtId="0" fontId="77" fillId="0" borderId="17" xfId="558" applyFont="1" applyBorder="1" applyAlignment="1" applyProtection="1">
      <alignment horizontal="center"/>
      <protection hidden="1"/>
    </xf>
    <xf numFmtId="0" fontId="77" fillId="0" borderId="18" xfId="558" applyFont="1" applyBorder="1" applyAlignment="1" applyProtection="1">
      <alignment horizontal="center"/>
      <protection hidden="1"/>
    </xf>
    <xf numFmtId="0" fontId="77" fillId="0" borderId="51" xfId="558" applyFont="1" applyBorder="1" applyAlignment="1" applyProtection="1">
      <alignment horizontal="center"/>
      <protection hidden="1"/>
    </xf>
    <xf numFmtId="170" fontId="68" fillId="58" borderId="17" xfId="558" applyNumberFormat="1" applyFont="1" applyFill="1" applyBorder="1" applyAlignment="1" applyProtection="1">
      <alignment horizontal="center" vertical="center"/>
    </xf>
    <xf numFmtId="170" fontId="68" fillId="58" borderId="18" xfId="558" applyNumberFormat="1" applyFont="1" applyFill="1" applyBorder="1" applyAlignment="1" applyProtection="1">
      <alignment horizontal="center" vertical="center"/>
    </xf>
    <xf numFmtId="170" fontId="68" fillId="58" borderId="19" xfId="558" applyNumberFormat="1" applyFont="1" applyFill="1" applyBorder="1" applyAlignment="1" applyProtection="1">
      <alignment horizontal="center" vertical="center"/>
    </xf>
    <xf numFmtId="0" fontId="68" fillId="58" borderId="34" xfId="558" applyFont="1" applyFill="1" applyBorder="1" applyAlignment="1" applyProtection="1">
      <alignment horizontal="center" vertical="center"/>
      <protection hidden="1"/>
    </xf>
    <xf numFmtId="0" fontId="68" fillId="58" borderId="35" xfId="558" applyFont="1" applyFill="1" applyBorder="1" applyAlignment="1" applyProtection="1">
      <alignment horizontal="center" vertical="center"/>
      <protection hidden="1"/>
    </xf>
    <xf numFmtId="0" fontId="68" fillId="58" borderId="36" xfId="558" applyFont="1" applyFill="1" applyBorder="1" applyAlignment="1" applyProtection="1">
      <alignment horizontal="center" vertical="center"/>
      <protection hidden="1"/>
    </xf>
    <xf numFmtId="0" fontId="68" fillId="58" borderId="71" xfId="558" applyFont="1" applyFill="1" applyBorder="1" applyAlignment="1" applyProtection="1">
      <alignment horizontal="center" vertical="center"/>
      <protection hidden="1"/>
    </xf>
    <xf numFmtId="0" fontId="68" fillId="58" borderId="0" xfId="558" applyFont="1" applyFill="1" applyBorder="1" applyAlignment="1" applyProtection="1">
      <alignment horizontal="center" vertical="center"/>
      <protection hidden="1"/>
    </xf>
    <xf numFmtId="0" fontId="68" fillId="58" borderId="37" xfId="558" applyFont="1" applyFill="1" applyBorder="1" applyAlignment="1" applyProtection="1">
      <alignment horizontal="center" vertical="center"/>
      <protection hidden="1"/>
    </xf>
    <xf numFmtId="0" fontId="68" fillId="58" borderId="72" xfId="558" applyFont="1" applyFill="1" applyBorder="1" applyAlignment="1" applyProtection="1">
      <alignment horizontal="center" vertical="center"/>
      <protection hidden="1"/>
    </xf>
    <xf numFmtId="0" fontId="68" fillId="58" borderId="20" xfId="558" applyFont="1" applyFill="1" applyBorder="1" applyAlignment="1" applyProtection="1">
      <alignment horizontal="center" vertical="center"/>
      <protection hidden="1"/>
    </xf>
    <xf numFmtId="0" fontId="68" fillId="58" borderId="21" xfId="558" applyFont="1" applyFill="1" applyBorder="1" applyAlignment="1" applyProtection="1">
      <alignment horizontal="center" vertical="center"/>
      <protection hidden="1"/>
    </xf>
    <xf numFmtId="10" fontId="68" fillId="58" borderId="17" xfId="558" applyNumberFormat="1" applyFont="1" applyFill="1" applyBorder="1" applyAlignment="1" applyProtection="1">
      <alignment horizontal="center" vertical="center"/>
    </xf>
    <xf numFmtId="10" fontId="68" fillId="58" borderId="18" xfId="558" applyNumberFormat="1" applyFont="1" applyFill="1" applyBorder="1" applyAlignment="1" applyProtection="1">
      <alignment horizontal="center" vertical="center"/>
    </xf>
    <xf numFmtId="10" fontId="68" fillId="58" borderId="19" xfId="558" applyNumberFormat="1" applyFont="1" applyFill="1" applyBorder="1" applyAlignment="1" applyProtection="1">
      <alignment horizontal="center" vertical="center"/>
    </xf>
    <xf numFmtId="0" fontId="65" fillId="57" borderId="35" xfId="558" applyFont="1" applyFill="1" applyBorder="1" applyAlignment="1" applyProtection="1">
      <alignment horizontal="justify" vertical="center" wrapText="1"/>
    </xf>
    <xf numFmtId="10" fontId="68" fillId="58" borderId="76" xfId="558" applyNumberFormat="1" applyFont="1" applyFill="1" applyBorder="1" applyAlignment="1" applyProtection="1">
      <alignment horizontal="center" vertical="center" wrapText="1"/>
      <protection hidden="1"/>
    </xf>
    <xf numFmtId="10" fontId="68" fillId="58" borderId="74" xfId="558" applyNumberFormat="1" applyFont="1" applyFill="1" applyBorder="1" applyAlignment="1" applyProtection="1">
      <alignment horizontal="center" vertical="center" wrapText="1"/>
      <protection hidden="1"/>
    </xf>
    <xf numFmtId="10" fontId="68" fillId="58" borderId="77" xfId="558" applyNumberFormat="1" applyFont="1" applyFill="1" applyBorder="1" applyAlignment="1" applyProtection="1">
      <alignment horizontal="center" vertical="center" wrapText="1"/>
      <protection hidden="1"/>
    </xf>
    <xf numFmtId="0" fontId="68" fillId="58" borderId="78" xfId="558" applyFont="1" applyFill="1" applyBorder="1" applyAlignment="1" applyProtection="1">
      <alignment horizontal="center"/>
      <protection hidden="1"/>
    </xf>
    <xf numFmtId="49" fontId="68" fillId="58" borderId="79" xfId="558" applyNumberFormat="1" applyFont="1" applyFill="1" applyBorder="1" applyAlignment="1" applyProtection="1">
      <alignment horizontal="center"/>
      <protection hidden="1"/>
    </xf>
    <xf numFmtId="49" fontId="68" fillId="58" borderId="57" xfId="558" applyNumberFormat="1" applyFont="1" applyFill="1" applyBorder="1" applyAlignment="1" applyProtection="1">
      <alignment horizontal="center"/>
      <protection hidden="1"/>
    </xf>
    <xf numFmtId="49" fontId="68" fillId="58" borderId="80" xfId="558" applyNumberFormat="1" applyFont="1" applyFill="1" applyBorder="1" applyAlignment="1" applyProtection="1">
      <alignment horizontal="center"/>
      <protection hidden="1"/>
    </xf>
    <xf numFmtId="0" fontId="5" fillId="57" borderId="71" xfId="558" applyFont="1" applyFill="1" applyBorder="1" applyAlignment="1" applyProtection="1">
      <alignment horizontal="left" vertical="center"/>
    </xf>
    <xf numFmtId="0" fontId="5" fillId="57" borderId="0" xfId="558" applyFont="1" applyFill="1" applyBorder="1" applyAlignment="1" applyProtection="1">
      <alignment horizontal="left" vertical="center"/>
    </xf>
    <xf numFmtId="0" fontId="5" fillId="57" borderId="72" xfId="558" applyFont="1" applyFill="1" applyBorder="1" applyAlignment="1" applyProtection="1">
      <alignment horizontal="left" vertical="center"/>
    </xf>
    <xf numFmtId="0" fontId="5" fillId="57" borderId="20" xfId="558" applyFont="1" applyFill="1" applyBorder="1" applyAlignment="1" applyProtection="1">
      <alignment horizontal="left" vertical="center"/>
    </xf>
    <xf numFmtId="0" fontId="76" fillId="58" borderId="73" xfId="558" applyFont="1" applyFill="1" applyBorder="1" applyAlignment="1" applyProtection="1">
      <alignment horizontal="center" vertical="center" wrapText="1"/>
      <protection hidden="1"/>
    </xf>
    <xf numFmtId="0" fontId="76" fillId="58" borderId="74" xfId="558" applyFont="1" applyFill="1" applyBorder="1" applyAlignment="1" applyProtection="1">
      <alignment horizontal="center" vertical="center" wrapText="1"/>
      <protection hidden="1"/>
    </xf>
    <xf numFmtId="0" fontId="76" fillId="58" borderId="75" xfId="558" applyFont="1" applyFill="1" applyBorder="1" applyAlignment="1" applyProtection="1">
      <alignment horizontal="center" vertical="center" wrapText="1"/>
      <protection hidden="1"/>
    </xf>
    <xf numFmtId="4" fontId="68" fillId="58" borderId="76" xfId="558" applyNumberFormat="1" applyFont="1" applyFill="1" applyBorder="1" applyAlignment="1" applyProtection="1">
      <alignment horizontal="center" vertical="center" wrapText="1"/>
      <protection hidden="1"/>
    </xf>
    <xf numFmtId="4" fontId="68" fillId="58" borderId="74" xfId="558" applyNumberFormat="1" applyFont="1" applyFill="1" applyBorder="1" applyAlignment="1" applyProtection="1">
      <alignment horizontal="center" vertical="center" wrapText="1"/>
      <protection hidden="1"/>
    </xf>
    <xf numFmtId="4" fontId="68" fillId="58" borderId="77" xfId="558" applyNumberFormat="1" applyFont="1" applyFill="1" applyBorder="1" applyAlignment="1" applyProtection="1">
      <alignment horizontal="center" vertical="center" wrapText="1"/>
      <protection hidden="1"/>
    </xf>
  </cellXfs>
  <cellStyles count="1005">
    <cellStyle name="20% - Accent1" xfId="1" xr:uid="{60BB60D9-DDE7-48CE-910B-AD32BF93285B}"/>
    <cellStyle name="20% - Accent1 2" xfId="2" xr:uid="{6B5AE9B1-21B0-4DCF-A4A6-4585D7AC2492}"/>
    <cellStyle name="20% - Accent2" xfId="3" xr:uid="{8A71DEC6-65CE-4917-8010-3B8591254D55}"/>
    <cellStyle name="20% - Accent2 2" xfId="4" xr:uid="{2C06C399-C264-4509-BDF5-EDBA1F01FB7B}"/>
    <cellStyle name="20% - Accent3" xfId="5" xr:uid="{DFB89837-7ECE-4965-A8B7-28B773AAC45D}"/>
    <cellStyle name="20% - Accent3 2" xfId="6" xr:uid="{0F7A6621-6060-43E0-979F-CE83750DC89B}"/>
    <cellStyle name="20% - Accent4" xfId="7" xr:uid="{F4D163E3-5F18-4E5E-9190-505E135DE8BD}"/>
    <cellStyle name="20% - Accent4 2" xfId="8" xr:uid="{146105DC-EA38-4BE4-A27C-549531BF6E1F}"/>
    <cellStyle name="20% - Accent5" xfId="9" xr:uid="{2604D559-BE5B-487B-819D-A555B960B000}"/>
    <cellStyle name="20% - Accent5 2" xfId="10" xr:uid="{2808CCE3-A0C6-4DEF-BE8F-07E96DF5A9D0}"/>
    <cellStyle name="20% - Accent6" xfId="11" xr:uid="{42E9AA6E-6AD4-481A-8C81-EC37450AB81F}"/>
    <cellStyle name="20% - Accent6 2" xfId="12" xr:uid="{01DE0627-D331-44BE-A178-6934B9EA22F5}"/>
    <cellStyle name="20% - Ênfase1 2" xfId="13" xr:uid="{825F6037-D207-4108-875A-070282FA9836}"/>
    <cellStyle name="20% - Ênfase1 2 2" xfId="14" xr:uid="{1042B016-D7DB-4A0C-A8BE-7B1782CA850D}"/>
    <cellStyle name="20% - Ênfase1 2 2 2" xfId="15" xr:uid="{AFC6E69C-9AEF-4758-962F-74FDC1288A4F}"/>
    <cellStyle name="20% - Ênfase1 2 3" xfId="16" xr:uid="{6D9B27C7-CDC3-45F3-87A7-E598B6722BC1}"/>
    <cellStyle name="20% - Ênfase1 2 4" xfId="17" xr:uid="{C8655F8D-1E3C-42EA-BE62-CA65A979CBC5}"/>
    <cellStyle name="20% - Ênfase1 3" xfId="18" xr:uid="{0DAB343F-FB38-409A-BE3A-EC996509E2DA}"/>
    <cellStyle name="20% - Ênfase1 3 2" xfId="19" xr:uid="{D6D63B0F-C350-4C05-9F5F-6EB58BEDF2B7}"/>
    <cellStyle name="20% - Ênfase1 3 3" xfId="20" xr:uid="{7C9CBB2F-C5F5-401C-9E1A-C3B2E87EBBB6}"/>
    <cellStyle name="20% - Ênfase1 4" xfId="21" xr:uid="{D842947C-E625-4C15-9ACF-9A2C0825003F}"/>
    <cellStyle name="20% - Ênfase1 4 2" xfId="22" xr:uid="{BBD63A42-9CCA-4D62-BBF7-D1A9DEE697CE}"/>
    <cellStyle name="20% - Ênfase1 4 3" xfId="23" xr:uid="{C487C53F-92E2-4516-8195-11A284B4B8C0}"/>
    <cellStyle name="20% - Ênfase1 5" xfId="24" xr:uid="{AABBC828-0DA1-4E18-BB1B-6305B0C26C1F}"/>
    <cellStyle name="20% - Ênfase1 5 2" xfId="25" xr:uid="{F4EEF1D1-FD6A-4C91-BE0F-7ADF8F4011D7}"/>
    <cellStyle name="20% - Ênfase1 5 3" xfId="26" xr:uid="{6D7AC35E-1FE2-440F-AEC6-F79FE59C9556}"/>
    <cellStyle name="20% - Ênfase1 6" xfId="27" xr:uid="{C400A014-FA7D-42DF-9FBA-BA69CD6AA4D6}"/>
    <cellStyle name="20% - Ênfase1 6 2" xfId="28" xr:uid="{F1D9D510-7D3C-4E7A-8427-B833C37425C7}"/>
    <cellStyle name="20% - Ênfase1 6 3" xfId="29" xr:uid="{E564D384-D8E0-4563-8F8B-CBFDBAB6336E}"/>
    <cellStyle name="20% - Ênfase1 7" xfId="30" xr:uid="{337831D3-4050-4229-85AA-A794B91FB678}"/>
    <cellStyle name="20% - Ênfase1 7 2" xfId="31" xr:uid="{9C9CD7E9-ED4F-4903-859F-550FBEDE45B4}"/>
    <cellStyle name="20% - Ênfase1 7 3" xfId="32" xr:uid="{314C0E7B-C72C-4F79-B0D4-A5DA690D7EA3}"/>
    <cellStyle name="20% - Ênfase1 8" xfId="33" xr:uid="{29FEFB75-9FD2-4B3E-9B2C-3F95F060BEB7}"/>
    <cellStyle name="20% - Ênfase1 8 2" xfId="34" xr:uid="{B35CCC87-722A-491C-ACB7-D32FC24A6DB0}"/>
    <cellStyle name="20% - Ênfase1 8 3" xfId="35" xr:uid="{07E45C55-BDB3-4486-BB90-D45A4307B21E}"/>
    <cellStyle name="20% - Ênfase1 9" xfId="36" xr:uid="{7915DBEC-2841-40AC-A155-8B3C28812BE8}"/>
    <cellStyle name="20% - Ênfase1 9 2" xfId="37" xr:uid="{DA932BC3-227C-47A1-866D-7B5E81287CF1}"/>
    <cellStyle name="20% - Ênfase2 2" xfId="38" xr:uid="{12AE13B5-D394-47F3-B401-9E1652B8CFBF}"/>
    <cellStyle name="20% - Ênfase2 2 2" xfId="39" xr:uid="{EE1FFB47-6749-478E-AC82-EC1C1B975967}"/>
    <cellStyle name="20% - Ênfase2 2 2 2" xfId="40" xr:uid="{68B0E0F3-AF43-4C57-88CB-4AACD76B16B9}"/>
    <cellStyle name="20% - Ênfase2 2 3" xfId="41" xr:uid="{000974E6-25DE-4907-B04B-05598EB6DAD2}"/>
    <cellStyle name="20% - Ênfase2 2 4" xfId="42" xr:uid="{E608BA66-3C0C-4959-B597-1F346B733855}"/>
    <cellStyle name="20% - Ênfase2 3" xfId="43" xr:uid="{16CA8DA8-CBA1-4E49-8D7E-E3C87F7E8906}"/>
    <cellStyle name="20% - Ênfase2 3 2" xfId="44" xr:uid="{9512366C-01CA-408B-B114-AA3812005C8D}"/>
    <cellStyle name="20% - Ênfase2 3 3" xfId="45" xr:uid="{CFD8AAB6-45B4-4F55-89D4-77235BCDE776}"/>
    <cellStyle name="20% - Ênfase2 4" xfId="46" xr:uid="{1C213236-AA12-462F-B29F-4E110E8DA923}"/>
    <cellStyle name="20% - Ênfase2 4 2" xfId="47" xr:uid="{1D0980A9-06F7-43B5-9D2B-426FA86F37E5}"/>
    <cellStyle name="20% - Ênfase2 4 3" xfId="48" xr:uid="{D05FF199-AF37-4EE3-978A-2C961A086EBC}"/>
    <cellStyle name="20% - Ênfase2 5" xfId="49" xr:uid="{4C7FA17D-99A5-4D14-993B-1099A73AD2AC}"/>
    <cellStyle name="20% - Ênfase2 5 2" xfId="50" xr:uid="{6B204686-2E43-46B0-B3C4-A90D76EC2570}"/>
    <cellStyle name="20% - Ênfase2 5 3" xfId="51" xr:uid="{B263B596-B293-41A4-A195-FC4C24ACD6F9}"/>
    <cellStyle name="20% - Ênfase2 6" xfId="52" xr:uid="{DCD4D2DD-A1FB-4CB0-BDE8-A345667EB2FB}"/>
    <cellStyle name="20% - Ênfase2 6 2" xfId="53" xr:uid="{5BB9E833-CB2F-4BE5-A0E5-CEC3CC7D8E94}"/>
    <cellStyle name="20% - Ênfase2 6 3" xfId="54" xr:uid="{D4768223-A00D-48F6-8377-67D251E7402E}"/>
    <cellStyle name="20% - Ênfase2 7" xfId="55" xr:uid="{72D45AE1-0030-4E4F-A725-99146D0E0B8F}"/>
    <cellStyle name="20% - Ênfase2 7 2" xfId="56" xr:uid="{D26E448A-1C82-4205-B922-FC9E3CA368FF}"/>
    <cellStyle name="20% - Ênfase2 7 3" xfId="57" xr:uid="{B3A2A2DD-864C-4599-A22A-A706020C1BFB}"/>
    <cellStyle name="20% - Ênfase2 8" xfId="58" xr:uid="{07547503-3D5A-4B23-B739-3678B12A5B03}"/>
    <cellStyle name="20% - Ênfase2 8 2" xfId="59" xr:uid="{BBCCD468-9393-4B13-8BCA-4DF46F6231FE}"/>
    <cellStyle name="20% - Ênfase2 8 3" xfId="60" xr:uid="{C695B185-BDF7-4BFC-9E0C-B4E5AA6075B6}"/>
    <cellStyle name="20% - Ênfase2 9" xfId="61" xr:uid="{9E2F5338-5348-44B5-8A0C-E17DCCF3C28F}"/>
    <cellStyle name="20% - Ênfase2 9 2" xfId="62" xr:uid="{7C7836C7-D8FC-4CB8-95BC-B77531EA9A5F}"/>
    <cellStyle name="20% - Ênfase3 2" xfId="63" xr:uid="{067C2581-6F4B-4A7F-A8AD-F30469C420D1}"/>
    <cellStyle name="20% - Ênfase3 2 2" xfId="64" xr:uid="{10862D9D-6AE4-4712-B2DF-C8A0F396A0B6}"/>
    <cellStyle name="20% - Ênfase3 2 2 2" xfId="65" xr:uid="{DCB352E3-7CC3-4809-A3C9-DBAA0857ECF5}"/>
    <cellStyle name="20% - Ênfase3 2 3" xfId="66" xr:uid="{461A21AD-2E1A-4D11-A415-864FF696A1D9}"/>
    <cellStyle name="20% - Ênfase3 2 4" xfId="67" xr:uid="{4EDD5896-1311-4842-B90B-ABC0737F4D21}"/>
    <cellStyle name="20% - Ênfase3 3" xfId="68" xr:uid="{3441F443-82EA-48F2-9528-D64A93A1C5EA}"/>
    <cellStyle name="20% - Ênfase3 3 2" xfId="69" xr:uid="{D1B63BC7-C262-4374-8E79-1253518E1CF2}"/>
    <cellStyle name="20% - Ênfase3 3 3" xfId="70" xr:uid="{BB858224-EC71-4BB2-A654-787C809A8298}"/>
    <cellStyle name="20% - Ênfase3 4" xfId="71" xr:uid="{C147100A-8B50-4985-9B84-FA72DD2DFBC3}"/>
    <cellStyle name="20% - Ênfase3 4 2" xfId="72" xr:uid="{5A9C43EC-9B9C-4679-AFE2-7621C215EA2A}"/>
    <cellStyle name="20% - Ênfase3 4 3" xfId="73" xr:uid="{6BC9D70D-9BB4-447C-8E94-2324846FED6B}"/>
    <cellStyle name="20% - Ênfase3 5" xfId="74" xr:uid="{DEF4451E-508E-48B2-A61C-0F708BED3F95}"/>
    <cellStyle name="20% - Ênfase3 5 2" xfId="75" xr:uid="{0968DFA5-3A63-4447-9CED-D7058955E761}"/>
    <cellStyle name="20% - Ênfase3 5 3" xfId="76" xr:uid="{48ABACD2-F532-4072-B2AF-A87BF0C21BDF}"/>
    <cellStyle name="20% - Ênfase3 6" xfId="77" xr:uid="{72B18FCA-9F9C-4E52-ADAD-F9369E0E0EA7}"/>
    <cellStyle name="20% - Ênfase3 6 2" xfId="78" xr:uid="{D6CE247A-1E91-4BD4-86A3-6C24B239A9EA}"/>
    <cellStyle name="20% - Ênfase3 6 3" xfId="79" xr:uid="{83F58449-DEB4-4E7C-A9FB-C2170CF39C0A}"/>
    <cellStyle name="20% - Ênfase3 7" xfId="80" xr:uid="{BD822E6F-AD28-4748-9D8B-341F7D68430B}"/>
    <cellStyle name="20% - Ênfase3 7 2" xfId="81" xr:uid="{09BE3112-6FFF-4532-9740-5E74ED22D340}"/>
    <cellStyle name="20% - Ênfase3 7 3" xfId="82" xr:uid="{EC73BF91-CE2E-48E3-8B35-CCBDFE0DD88B}"/>
    <cellStyle name="20% - Ênfase3 8" xfId="83" xr:uid="{6CA1D336-F247-4DCA-BF91-14A965A817FE}"/>
    <cellStyle name="20% - Ênfase3 8 2" xfId="84" xr:uid="{22D7FD3F-31F1-44AE-8A47-2C9C2544B3AF}"/>
    <cellStyle name="20% - Ênfase3 8 3" xfId="85" xr:uid="{22B085FB-46C0-45D3-8C77-F3FDF804B66B}"/>
    <cellStyle name="20% - Ênfase3 9" xfId="86" xr:uid="{20B65E8F-C0A6-4818-8D00-0103DDF047ED}"/>
    <cellStyle name="20% - Ênfase3 9 2" xfId="87" xr:uid="{6C23DC6D-6887-402B-B833-44EAEFFDABD2}"/>
    <cellStyle name="20% - Ênfase4 2" xfId="88" xr:uid="{73A5E6AE-D1C8-4CD2-9AE2-5FBE3BF47042}"/>
    <cellStyle name="20% - Ênfase4 2 2" xfId="89" xr:uid="{9B12E3D8-1785-497C-8626-D321FFAE3A7A}"/>
    <cellStyle name="20% - Ênfase4 2 2 2" xfId="90" xr:uid="{C264B02B-5D05-4208-990C-84C764A16EA9}"/>
    <cellStyle name="20% - Ênfase4 2 3" xfId="91" xr:uid="{D279B533-9ADE-45E4-BC10-B2004E650C66}"/>
    <cellStyle name="20% - Ênfase4 2 4" xfId="92" xr:uid="{7F548C9A-DE86-47B4-A2E9-1C807E96398C}"/>
    <cellStyle name="20% - Ênfase4 3" xfId="93" xr:uid="{7672A6A8-A357-4FF6-B65E-707F4A17F991}"/>
    <cellStyle name="20% - Ênfase4 3 2" xfId="94" xr:uid="{C22A7565-B204-4203-A8CF-966F7D3D89E7}"/>
    <cellStyle name="20% - Ênfase4 3 3" xfId="95" xr:uid="{BAF71412-E489-45D7-B5E0-5802FF225DDA}"/>
    <cellStyle name="20% - Ênfase4 4" xfId="96" xr:uid="{6C86CB66-64D5-41C1-A8B5-69EBB88A73FA}"/>
    <cellStyle name="20% - Ênfase4 4 2" xfId="97" xr:uid="{CB04B18C-39E4-4CB3-B177-91E278CFC10F}"/>
    <cellStyle name="20% - Ênfase4 4 3" xfId="98" xr:uid="{CCC3944F-B6A8-4AB7-B571-8AC40CD15C88}"/>
    <cellStyle name="20% - Ênfase4 5" xfId="99" xr:uid="{139C8A1E-DEDA-478C-87B4-B4AE780F816E}"/>
    <cellStyle name="20% - Ênfase4 5 2" xfId="100" xr:uid="{17E7E728-E8BA-4C10-A767-473C3295ADFC}"/>
    <cellStyle name="20% - Ênfase4 5 3" xfId="101" xr:uid="{F56472E9-DD76-469B-A8FF-07A89887F608}"/>
    <cellStyle name="20% - Ênfase4 6" xfId="102" xr:uid="{6C037874-592A-46D0-A56F-C423200C5CD0}"/>
    <cellStyle name="20% - Ênfase4 6 2" xfId="103" xr:uid="{103C4D28-7188-491B-A365-8595E65265AE}"/>
    <cellStyle name="20% - Ênfase4 6 3" xfId="104" xr:uid="{5DDB3037-F52F-45E5-B88B-D8D9CCD62D4A}"/>
    <cellStyle name="20% - Ênfase4 7" xfId="105" xr:uid="{2C76E2FA-B423-4A13-B4CB-16C081A8A500}"/>
    <cellStyle name="20% - Ênfase4 7 2" xfId="106" xr:uid="{FE9D6116-16EC-4BAE-9A56-711242200731}"/>
    <cellStyle name="20% - Ênfase4 7 3" xfId="107" xr:uid="{FAEBC9ED-2CBF-4486-B69B-EDBC4203548D}"/>
    <cellStyle name="20% - Ênfase4 8" xfId="108" xr:uid="{8728F96C-325F-4D15-A33A-F1221BACF907}"/>
    <cellStyle name="20% - Ênfase4 8 2" xfId="109" xr:uid="{05D0658D-078E-4B9A-9170-2F52D9BA5A83}"/>
    <cellStyle name="20% - Ênfase4 8 3" xfId="110" xr:uid="{B2B3496C-3351-478D-8494-165203BF2196}"/>
    <cellStyle name="20% - Ênfase4 9" xfId="111" xr:uid="{8F65888D-60A6-410B-90F5-3CA2E5358A77}"/>
    <cellStyle name="20% - Ênfase4 9 2" xfId="112" xr:uid="{FD676D3A-8CA8-4E10-8BA7-F5D49F7D2498}"/>
    <cellStyle name="20% - Ênfase5 2" xfId="113" xr:uid="{FC6AAAF7-A9EF-44C9-8477-C75E13B7984F}"/>
    <cellStyle name="20% - Ênfase5 2 2" xfId="114" xr:uid="{79D92554-1502-45BE-8BF2-829A7630D1E0}"/>
    <cellStyle name="20% - Ênfase5 2 2 2" xfId="115" xr:uid="{A452BA69-E367-43AB-8393-65EC15BD7E77}"/>
    <cellStyle name="20% - Ênfase5 2 3" xfId="116" xr:uid="{618C2241-A0B4-48F8-B9A1-4C459A5DE5F7}"/>
    <cellStyle name="20% - Ênfase5 2 4" xfId="117" xr:uid="{81D18D4D-46B0-4BFC-8E51-0C02EF2FF57F}"/>
    <cellStyle name="20% - Ênfase5 3" xfId="118" xr:uid="{5642B078-3BBA-4329-89BB-850442857F52}"/>
    <cellStyle name="20% - Ênfase5 3 2" xfId="119" xr:uid="{F81AAA0A-FE94-44CA-AE25-7AD1C870E53C}"/>
    <cellStyle name="20% - Ênfase5 3 3" xfId="120" xr:uid="{6E6DF05D-CCDB-4187-AF36-6FFD5CE305EB}"/>
    <cellStyle name="20% - Ênfase5 4" xfId="121" xr:uid="{DE120C20-0A57-4165-9BA2-E821715CF95D}"/>
    <cellStyle name="20% - Ênfase5 4 2" xfId="122" xr:uid="{A5AD7526-20ED-40D7-A0F4-5F28D5B5744D}"/>
    <cellStyle name="20% - Ênfase5 4 3" xfId="123" xr:uid="{CE1D583F-D92F-4825-8520-66D77AE6590C}"/>
    <cellStyle name="20% - Ênfase5 5" xfId="124" xr:uid="{021F0BA0-B3F1-409F-A68C-A096E748176E}"/>
    <cellStyle name="20% - Ênfase5 5 2" xfId="125" xr:uid="{E821E2ED-39E4-4CB4-9C46-DC92CB26536E}"/>
    <cellStyle name="20% - Ênfase5 5 3" xfId="126" xr:uid="{DE941F39-D100-438A-A268-54302D42DD83}"/>
    <cellStyle name="20% - Ênfase5 6" xfId="127" xr:uid="{88B474E9-64E0-4E8F-8FD2-DF7BA6D96847}"/>
    <cellStyle name="20% - Ênfase5 6 2" xfId="128" xr:uid="{13EC6E52-7873-40DB-A0DC-59FB15EC15A4}"/>
    <cellStyle name="20% - Ênfase5 6 3" xfId="129" xr:uid="{ABABF3B2-A6BD-49A2-A36D-7C7162F18D24}"/>
    <cellStyle name="20% - Ênfase5 7" xfId="130" xr:uid="{EFD58782-DB7B-49DA-ACAC-BD23155C02E6}"/>
    <cellStyle name="20% - Ênfase5 7 2" xfId="131" xr:uid="{E3618162-131F-43F0-8D18-F9A600C36935}"/>
    <cellStyle name="20% - Ênfase5 7 3" xfId="132" xr:uid="{1E7FD238-C438-4AA0-B7D3-1246CE8B64AE}"/>
    <cellStyle name="20% - Ênfase5 8" xfId="133" xr:uid="{EE8E529A-9386-4A98-85E5-624AE2FD11D2}"/>
    <cellStyle name="20% - Ênfase5 8 2" xfId="134" xr:uid="{600D78DD-5565-4CE7-857D-B50AEBCC0346}"/>
    <cellStyle name="20% - Ênfase5 8 3" xfId="135" xr:uid="{D10F3EAA-0F39-44CE-A6AD-6A560CC96760}"/>
    <cellStyle name="20% - Ênfase5 9" xfId="136" xr:uid="{9496DFF8-ED2F-4E71-B1C3-CB14BE903A71}"/>
    <cellStyle name="20% - Ênfase5 9 2" xfId="137" xr:uid="{7133B796-08EC-48DF-A8A4-70316A1DB912}"/>
    <cellStyle name="20% - Ênfase6 2" xfId="138" xr:uid="{31BCB094-D05B-4767-8719-5026153B6978}"/>
    <cellStyle name="20% - Ênfase6 2 2" xfId="139" xr:uid="{12F6B3A2-EA74-43A0-B004-7A73E4DEC9AD}"/>
    <cellStyle name="20% - Ênfase6 2 2 2" xfId="140" xr:uid="{3F7F49A6-F422-4167-A52B-FB55CA7EDF8F}"/>
    <cellStyle name="20% - Ênfase6 2 3" xfId="141" xr:uid="{EE7218E1-E46B-443A-A2B8-4D300B3C06F3}"/>
    <cellStyle name="20% - Ênfase6 2 4" xfId="142" xr:uid="{787A11ED-4D77-4E70-A87B-825914541B1B}"/>
    <cellStyle name="20% - Ênfase6 3" xfId="143" xr:uid="{D1459BE7-A8DE-402B-BC9C-61AE3A433C7A}"/>
    <cellStyle name="20% - Ênfase6 3 2" xfId="144" xr:uid="{53062831-5E75-4687-8CA6-7A9A849447FE}"/>
    <cellStyle name="20% - Ênfase6 3 3" xfId="145" xr:uid="{14504A44-9BEA-4006-A8ED-F37EC7F41F0A}"/>
    <cellStyle name="20% - Ênfase6 4" xfId="146" xr:uid="{486B61FF-E149-4E73-83F4-D15DF7A64831}"/>
    <cellStyle name="20% - Ênfase6 4 2" xfId="147" xr:uid="{087E52C8-3B39-4086-BE15-4A30EABC1E6C}"/>
    <cellStyle name="20% - Ênfase6 4 3" xfId="148" xr:uid="{64E374F2-D736-494C-91B7-3636C126F319}"/>
    <cellStyle name="20% - Ênfase6 5" xfId="149" xr:uid="{2884052C-036D-4920-86A7-848042801DFF}"/>
    <cellStyle name="20% - Ênfase6 5 2" xfId="150" xr:uid="{0D3C67C6-A7C5-4A42-ACE5-66597FB3FA24}"/>
    <cellStyle name="20% - Ênfase6 5 3" xfId="151" xr:uid="{97B6D51A-E8A3-4297-AF59-F667B55B5304}"/>
    <cellStyle name="20% - Ênfase6 6" xfId="152" xr:uid="{BF3D9F64-4CBD-4ACD-89DB-A5C8E57EF439}"/>
    <cellStyle name="20% - Ênfase6 6 2" xfId="153" xr:uid="{75E89944-C11D-42D0-A0A6-8E4DBC575378}"/>
    <cellStyle name="20% - Ênfase6 6 3" xfId="154" xr:uid="{3506314C-1ACA-406C-AD96-6B871C49DB9F}"/>
    <cellStyle name="20% - Ênfase6 7" xfId="155" xr:uid="{B7A199C0-7032-4F2D-ABDC-A29D6D0BED87}"/>
    <cellStyle name="20% - Ênfase6 7 2" xfId="156" xr:uid="{CB1A8905-A2FB-4C8E-B987-E8878FFD526E}"/>
    <cellStyle name="20% - Ênfase6 7 3" xfId="157" xr:uid="{C7DFE45D-7FDC-4DAF-B9A2-161C6752C638}"/>
    <cellStyle name="20% - Ênfase6 8" xfId="158" xr:uid="{AAFFF5D3-5C08-4C9F-B92F-C6527E066E44}"/>
    <cellStyle name="20% - Ênfase6 8 2" xfId="159" xr:uid="{2AAEF881-F5C1-4528-8198-656301F6EA6A}"/>
    <cellStyle name="20% - Ênfase6 8 3" xfId="160" xr:uid="{980E0470-7FEA-4DDC-8FAD-B7C848A47A3A}"/>
    <cellStyle name="20% - Ênfase6 9" xfId="161" xr:uid="{5C7DD46B-F540-4031-B316-AF5F7904CC04}"/>
    <cellStyle name="20% - Ênfase6 9 2" xfId="162" xr:uid="{69D72D8C-13A6-4BA1-885A-050DB2E650CA}"/>
    <cellStyle name="40% - Accent1" xfId="163" xr:uid="{ABD5B095-9830-4926-B434-3B4866890F55}"/>
    <cellStyle name="40% - Accent1 2" xfId="164" xr:uid="{558081C1-5F8A-4B35-ADF6-F77B8F0ADD79}"/>
    <cellStyle name="40% - Accent2" xfId="165" xr:uid="{DEE007BE-9D91-43D8-87AA-CF05DBDB032E}"/>
    <cellStyle name="40% - Accent2 2" xfId="166" xr:uid="{8F9495D5-F6ED-4AD0-8E4E-2D2774A17DC6}"/>
    <cellStyle name="40% - Accent3" xfId="167" xr:uid="{B65D36CE-B633-47F1-A34B-101758BE8C61}"/>
    <cellStyle name="40% - Accent3 2" xfId="168" xr:uid="{055360FF-A1BF-46F9-961B-D6322B4CE80B}"/>
    <cellStyle name="40% - Accent4" xfId="169" xr:uid="{64F25483-B29F-453B-88BB-CCA1239C333D}"/>
    <cellStyle name="40% - Accent4 2" xfId="170" xr:uid="{9B32A275-67A0-4A25-9E4E-C14450EEB73F}"/>
    <cellStyle name="40% - Accent5" xfId="171" xr:uid="{61520F35-408A-4472-92F2-E69633DCA642}"/>
    <cellStyle name="40% - Accent5 2" xfId="172" xr:uid="{80512C29-6116-4912-B590-757008BDA506}"/>
    <cellStyle name="40% - Accent6" xfId="173" xr:uid="{7F94F73A-2AFF-40E6-BE70-70A7DD7D96E4}"/>
    <cellStyle name="40% - Accent6 2" xfId="174" xr:uid="{302ACA3B-1116-40DC-8FCF-BE5A2C764414}"/>
    <cellStyle name="40% - Ênfase1 2" xfId="175" xr:uid="{672A4577-581A-4118-9BA8-F1F54A1DBC65}"/>
    <cellStyle name="40% - Ênfase1 2 2" xfId="176" xr:uid="{F673F00D-6D22-4BC6-8256-D76AF987C0F0}"/>
    <cellStyle name="40% - Ênfase1 2 2 2" xfId="177" xr:uid="{9C5B2C65-E2BF-40B4-A184-0BC3A024607C}"/>
    <cellStyle name="40% - Ênfase1 2 3" xfId="178" xr:uid="{E41B9F54-F7E4-429F-BA8E-81A85D3AFC23}"/>
    <cellStyle name="40% - Ênfase1 2 4" xfId="179" xr:uid="{DB3F888C-7E29-4B52-85EC-EBC40582860F}"/>
    <cellStyle name="40% - Ênfase1 3" xfId="180" xr:uid="{9644BFA1-508A-430D-AA9C-9245950410F0}"/>
    <cellStyle name="40% - Ênfase1 3 2" xfId="181" xr:uid="{C399DD96-925E-4101-9377-70D2E5809CEA}"/>
    <cellStyle name="40% - Ênfase1 3 3" xfId="182" xr:uid="{BF3CC117-334B-4BFC-B78B-C7D1FD849D9F}"/>
    <cellStyle name="40% - Ênfase1 4" xfId="183" xr:uid="{C9881E90-CEA4-4EC3-887F-36AA3F97B964}"/>
    <cellStyle name="40% - Ênfase1 4 2" xfId="184" xr:uid="{3618DA4B-C588-4104-A276-FB27FD4B0CBB}"/>
    <cellStyle name="40% - Ênfase1 4 3" xfId="185" xr:uid="{8E913C67-689B-4000-827F-E27136004003}"/>
    <cellStyle name="40% - Ênfase1 5" xfId="186" xr:uid="{B88C9F9A-C0D9-4DD0-8A88-29B85011EE3C}"/>
    <cellStyle name="40% - Ênfase1 5 2" xfId="187" xr:uid="{F25D309D-4A14-4FFE-AE70-B8BBC29D7F71}"/>
    <cellStyle name="40% - Ênfase1 5 3" xfId="188" xr:uid="{F3530C20-48C9-4A64-96BA-02D9F5785F62}"/>
    <cellStyle name="40% - Ênfase1 6" xfId="189" xr:uid="{A1ACE8B5-8EC9-4196-8E68-463931B61CBF}"/>
    <cellStyle name="40% - Ênfase1 6 2" xfId="190" xr:uid="{BEDA6E8F-3706-496E-BBC4-4BE96F3F2AC1}"/>
    <cellStyle name="40% - Ênfase1 6 3" xfId="191" xr:uid="{0AC023AC-57D0-4337-AE22-3350C44B8F68}"/>
    <cellStyle name="40% - Ênfase1 7" xfId="192" xr:uid="{3ECAF3F8-A064-430E-B5F3-3D333AE3D190}"/>
    <cellStyle name="40% - Ênfase1 7 2" xfId="193" xr:uid="{4FA27D2B-C9FC-4CC1-A303-2E334BC0413E}"/>
    <cellStyle name="40% - Ênfase1 7 3" xfId="194" xr:uid="{B3F49CE1-8E42-4708-B36E-D6D38B3CE19C}"/>
    <cellStyle name="40% - Ênfase1 8" xfId="195" xr:uid="{7065B91C-2865-4B54-8779-819474FBCBFF}"/>
    <cellStyle name="40% - Ênfase1 8 2" xfId="196" xr:uid="{31290E2A-3956-498E-B264-376977CD2AD1}"/>
    <cellStyle name="40% - Ênfase1 8 3" xfId="197" xr:uid="{E1FE3F25-9005-4E85-92F5-B008F19982CC}"/>
    <cellStyle name="40% - Ênfase1 9" xfId="198" xr:uid="{516D43E8-0013-4B17-A905-62124D163E0A}"/>
    <cellStyle name="40% - Ênfase1 9 2" xfId="199" xr:uid="{5E1805F7-D55A-4507-B95A-0B9D13BD6A7E}"/>
    <cellStyle name="40% - Ênfase2 2" xfId="200" xr:uid="{2360C12F-7BC1-4E18-83C3-D42A3D45F5F8}"/>
    <cellStyle name="40% - Ênfase2 2 2" xfId="201" xr:uid="{4065E239-7044-4609-8958-E6682ACE5035}"/>
    <cellStyle name="40% - Ênfase2 2 2 2" xfId="202" xr:uid="{DCA22BB6-6982-4F01-AF74-7F3898E49366}"/>
    <cellStyle name="40% - Ênfase2 2 3" xfId="203" xr:uid="{280B38E7-5F80-43E1-90E1-74C90C460A3A}"/>
    <cellStyle name="40% - Ênfase2 2 4" xfId="204" xr:uid="{0D21489A-01D7-423E-B456-0ECEC2E78581}"/>
    <cellStyle name="40% - Ênfase2 3" xfId="205" xr:uid="{9207B66B-06A1-4212-A9B0-9AEA2E20A970}"/>
    <cellStyle name="40% - Ênfase2 3 2" xfId="206" xr:uid="{0336E642-8FB2-4DCF-AD2C-10DFBEBF23D2}"/>
    <cellStyle name="40% - Ênfase3 2" xfId="207" xr:uid="{12093063-9A75-4105-B7A0-5370C3C49A33}"/>
    <cellStyle name="40% - Ênfase3 2 2" xfId="208" xr:uid="{2CE659B3-B6B2-4EA5-B172-1386A6F0D50E}"/>
    <cellStyle name="40% - Ênfase3 2 2 2" xfId="209" xr:uid="{023BFF0E-1634-4F5A-880C-BC1D0C31E127}"/>
    <cellStyle name="40% - Ênfase3 2 3" xfId="210" xr:uid="{698D9311-0CDC-4E8B-97C4-75782CE2E6E1}"/>
    <cellStyle name="40% - Ênfase3 2 4" xfId="211" xr:uid="{82EB1D53-A089-44B7-ADD5-7BCB63629F67}"/>
    <cellStyle name="40% - Ênfase3 3" xfId="212" xr:uid="{3D01A4BE-3AD8-4727-901E-D92CD531E1D3}"/>
    <cellStyle name="40% - Ênfase3 3 2" xfId="213" xr:uid="{0FB6EEA0-764C-4A19-ADF0-AF6EFDA87353}"/>
    <cellStyle name="40% - Ênfase3 3 3" xfId="214" xr:uid="{68BAD397-F3B9-4ECC-BD3E-2BA2B965336F}"/>
    <cellStyle name="40% - Ênfase3 4" xfId="215" xr:uid="{4920D198-A41C-4C25-9CBA-B7092B3039A5}"/>
    <cellStyle name="40% - Ênfase3 4 2" xfId="216" xr:uid="{28FBA3C5-394A-4823-BEB0-5CE9E4079547}"/>
    <cellStyle name="40% - Ênfase3 4 3" xfId="217" xr:uid="{B395C5AB-368B-43BD-819D-C7FE2E4D9FDF}"/>
    <cellStyle name="40% - Ênfase3 5" xfId="218" xr:uid="{4F2102CC-ADF2-4C5D-B2E4-E7692C507AE4}"/>
    <cellStyle name="40% - Ênfase3 5 2" xfId="219" xr:uid="{C6E78237-3A72-4316-B5E6-1CB6E0B3BB01}"/>
    <cellStyle name="40% - Ênfase3 5 3" xfId="220" xr:uid="{EB54A6B7-5C87-4DEA-AB2C-0F30C5633A65}"/>
    <cellStyle name="40% - Ênfase3 6" xfId="221" xr:uid="{A837D65F-6D25-44B8-B4E0-6128531DCCD3}"/>
    <cellStyle name="40% - Ênfase3 6 2" xfId="222" xr:uid="{0B01FE50-F202-43F8-A4C7-0A856B585C06}"/>
    <cellStyle name="40% - Ênfase3 6 3" xfId="223" xr:uid="{DAB8F18C-54AB-4DE5-B81F-B6B1C03929C7}"/>
    <cellStyle name="40% - Ênfase3 7" xfId="224" xr:uid="{59F7B9F5-E2FF-4719-8B22-B6AA698A7793}"/>
    <cellStyle name="40% - Ênfase3 7 2" xfId="225" xr:uid="{558C70B2-84F0-4B3A-9CF4-03BF90BB60D3}"/>
    <cellStyle name="40% - Ênfase3 7 3" xfId="226" xr:uid="{057121C5-AB53-40A9-8739-9A9D3B937234}"/>
    <cellStyle name="40% - Ênfase3 8" xfId="227" xr:uid="{CFE91ADC-B176-458C-8D64-D23F7B69FFC6}"/>
    <cellStyle name="40% - Ênfase3 8 2" xfId="228" xr:uid="{3666321C-5409-4884-BFD7-FDE394BA8A8D}"/>
    <cellStyle name="40% - Ênfase3 8 3" xfId="229" xr:uid="{B2C59668-86BE-42DE-8532-27B0F06AECBB}"/>
    <cellStyle name="40% - Ênfase3 9" xfId="230" xr:uid="{17619DF9-B643-475D-9DBF-F16A797374F1}"/>
    <cellStyle name="40% - Ênfase3 9 2" xfId="231" xr:uid="{45360736-2D1B-4774-9A21-7EADD639E934}"/>
    <cellStyle name="40% - Ênfase4 2" xfId="232" xr:uid="{CECAAF27-6AF0-4030-BFCF-E968D17CB3B0}"/>
    <cellStyle name="40% - Ênfase4 2 2" xfId="233" xr:uid="{ADEADDDD-6569-4C96-9CDD-954F798E2C0F}"/>
    <cellStyle name="40% - Ênfase4 2 2 2" xfId="234" xr:uid="{CF2EA23B-FA78-4C2B-9AF5-21B5C4A229D3}"/>
    <cellStyle name="40% - Ênfase4 2 3" xfId="235" xr:uid="{B5E27F9A-1DD7-4468-8566-4FD5055BCC1B}"/>
    <cellStyle name="40% - Ênfase4 2 4" xfId="236" xr:uid="{C7D5F301-ED24-4C7B-9B79-180AF94027D4}"/>
    <cellStyle name="40% - Ênfase4 3" xfId="237" xr:uid="{FBE4B617-03AE-4CF6-BA46-F10827AFC697}"/>
    <cellStyle name="40% - Ênfase4 3 2" xfId="238" xr:uid="{03F612B9-DAA8-4B17-8A11-B979B310DC55}"/>
    <cellStyle name="40% - Ênfase4 3 3" xfId="239" xr:uid="{7228641B-DDC1-4E45-9F7E-0F584E15074C}"/>
    <cellStyle name="40% - Ênfase4 4" xfId="240" xr:uid="{EC6D6ED9-DD73-447F-9F81-B8ABDCD5ABE8}"/>
    <cellStyle name="40% - Ênfase4 4 2" xfId="241" xr:uid="{30FCAA91-4DC8-43F7-8482-EC4A41214AC0}"/>
    <cellStyle name="40% - Ênfase4 4 3" xfId="242" xr:uid="{C854980C-EBA1-4031-B1F8-3506272E8EE6}"/>
    <cellStyle name="40% - Ênfase4 5" xfId="243" xr:uid="{3DB09C13-30A9-407A-B165-00F56AC0F6B6}"/>
    <cellStyle name="40% - Ênfase4 5 2" xfId="244" xr:uid="{350EED5E-B306-4A95-AE1C-67ED21DB3DC8}"/>
    <cellStyle name="40% - Ênfase4 5 3" xfId="245" xr:uid="{AE313488-C407-4BBE-8A75-F6C18377B9D5}"/>
    <cellStyle name="40% - Ênfase4 6" xfId="246" xr:uid="{7B7E3C89-1A31-450E-B2C2-DE2F85939848}"/>
    <cellStyle name="40% - Ênfase4 6 2" xfId="247" xr:uid="{30061A4D-F189-401E-AC00-1711D6CF7E27}"/>
    <cellStyle name="40% - Ênfase4 6 3" xfId="248" xr:uid="{7767325B-6B9A-4A96-95A4-F053745820F4}"/>
    <cellStyle name="40% - Ênfase4 7" xfId="249" xr:uid="{8320E003-843E-40CB-99CE-ECE0079486C2}"/>
    <cellStyle name="40% - Ênfase4 7 2" xfId="250" xr:uid="{1B0D8DF5-AF9E-4CCF-AF84-864967A12E54}"/>
    <cellStyle name="40% - Ênfase4 7 3" xfId="251" xr:uid="{A2EE3ECE-8ED0-430B-98D0-CC0BAB13E2B6}"/>
    <cellStyle name="40% - Ênfase4 8" xfId="252" xr:uid="{C5F6984C-6228-4BC2-AD54-0958B12396C2}"/>
    <cellStyle name="40% - Ênfase4 8 2" xfId="253" xr:uid="{28406EDD-84DF-40BD-AFFC-DC138E5D0F1F}"/>
    <cellStyle name="40% - Ênfase4 8 3" xfId="254" xr:uid="{0FF2D9B9-28B5-4208-B4DD-DFB56F36EA40}"/>
    <cellStyle name="40% - Ênfase4 9" xfId="255" xr:uid="{77CD0020-9A0C-4781-B2FB-705522CF2DFA}"/>
    <cellStyle name="40% - Ênfase4 9 2" xfId="256" xr:uid="{0793435F-51CA-4BA2-8F50-FC95C7DDFD08}"/>
    <cellStyle name="40% - Ênfase5 2" xfId="257" xr:uid="{7A9171AA-4ED8-4466-8983-AA9071FC7645}"/>
    <cellStyle name="40% - Ênfase5 2 2" xfId="258" xr:uid="{066499C3-D724-40F4-B3EE-327B7DCA3035}"/>
    <cellStyle name="40% - Ênfase5 2 2 2" xfId="259" xr:uid="{BFEF99E0-12D0-4B21-85AB-38C1277E2FBB}"/>
    <cellStyle name="40% - Ênfase5 2 3" xfId="260" xr:uid="{18D2DE68-40A9-4F39-98F5-75B8FAC96468}"/>
    <cellStyle name="40% - Ênfase5 2 4" xfId="261" xr:uid="{2EA59732-397F-4365-A374-E375420EED1B}"/>
    <cellStyle name="40% - Ênfase5 3" xfId="262" xr:uid="{1C8D561B-A230-49D7-B973-773CBFE7FBBE}"/>
    <cellStyle name="40% - Ênfase5 3 2" xfId="263" xr:uid="{6C6CC231-8CD5-4B90-8FC1-39C3BB199325}"/>
    <cellStyle name="40% - Ênfase5 3 3" xfId="264" xr:uid="{D3273315-86A1-461F-8A87-D5B3CE71BB7C}"/>
    <cellStyle name="40% - Ênfase5 4" xfId="265" xr:uid="{03682B57-DF6A-4514-A1B2-29E46F828C75}"/>
    <cellStyle name="40% - Ênfase5 4 2" xfId="266" xr:uid="{DC7D62F0-EDC0-4F3B-8B50-45F0BD08B2A3}"/>
    <cellStyle name="40% - Ênfase5 4 3" xfId="267" xr:uid="{4368B81D-0F21-44FA-8D18-866D19F377E9}"/>
    <cellStyle name="40% - Ênfase5 5" xfId="268" xr:uid="{C6EE1AAC-A62D-4CF1-B49A-A2E5DBC77224}"/>
    <cellStyle name="40% - Ênfase5 5 2" xfId="269" xr:uid="{258F49CE-9C58-4EE4-8FD4-B4D7855ACBEC}"/>
    <cellStyle name="40% - Ênfase5 5 3" xfId="270" xr:uid="{F324A7C0-B929-4332-8CBC-180922DA3D91}"/>
    <cellStyle name="40% - Ênfase5 6" xfId="271" xr:uid="{854FDF06-E7DC-48FB-A357-3B905982F02D}"/>
    <cellStyle name="40% - Ênfase5 6 2" xfId="272" xr:uid="{D725FEB3-66B2-4F26-83B4-5C4336480669}"/>
    <cellStyle name="40% - Ênfase5 6 3" xfId="273" xr:uid="{E7B0307A-E5C8-47A9-A776-5D1CDC2D6C20}"/>
    <cellStyle name="40% - Ênfase5 7" xfId="274" xr:uid="{D7DA8E87-CD6E-48CB-A769-261EA9044094}"/>
    <cellStyle name="40% - Ênfase5 7 2" xfId="275" xr:uid="{BA2DE27A-2AFF-4D76-B790-8C7FAD7D9EFB}"/>
    <cellStyle name="40% - Ênfase5 7 3" xfId="276" xr:uid="{73774A7C-5F3D-411D-96E7-CF6C0D926D15}"/>
    <cellStyle name="40% - Ênfase5 8" xfId="277" xr:uid="{CA5C54B5-5ED6-405C-86B0-6C94D3A92B74}"/>
    <cellStyle name="40% - Ênfase5 8 2" xfId="278" xr:uid="{D3871106-39BA-4D3F-BD28-FCC61D89D330}"/>
    <cellStyle name="40% - Ênfase5 8 3" xfId="279" xr:uid="{4DBC57E7-6F76-4AEA-A29A-C5483D3ECBF0}"/>
    <cellStyle name="40% - Ênfase5 9" xfId="280" xr:uid="{23FFAE2C-76FC-47F9-A2D2-D7D9CA274517}"/>
    <cellStyle name="40% - Ênfase5 9 2" xfId="281" xr:uid="{79B7EAFB-D772-4B74-8A7F-DEC7F9E10AE8}"/>
    <cellStyle name="40% - Ênfase6 2" xfId="282" xr:uid="{E3461CA4-8584-416C-BB94-0DF974C0C0DA}"/>
    <cellStyle name="40% - Ênfase6 2 2" xfId="283" xr:uid="{D66E5F3E-0015-468D-AC95-99FB73D07B76}"/>
    <cellStyle name="40% - Ênfase6 2 2 2" xfId="284" xr:uid="{73130740-8791-4BDD-8BDE-505D1B72D53B}"/>
    <cellStyle name="40% - Ênfase6 2 3" xfId="285" xr:uid="{9EBE084F-E64E-466A-BB58-520B810F6470}"/>
    <cellStyle name="40% - Ênfase6 2 4" xfId="286" xr:uid="{966803D3-03BE-4374-ACF1-43646C684682}"/>
    <cellStyle name="40% - Ênfase6 3" xfId="287" xr:uid="{DEE2C585-E0A9-4A4F-9F04-3059EE4CA7A3}"/>
    <cellStyle name="40% - Ênfase6 3 2" xfId="288" xr:uid="{EB45CF26-ABF4-4C5B-90D4-FCE53DE2442C}"/>
    <cellStyle name="40% - Ênfase6 3 3" xfId="289" xr:uid="{005EFB1C-9E93-46DF-BB63-D2F353AD7E52}"/>
    <cellStyle name="40% - Ênfase6 4" xfId="290" xr:uid="{69B7D967-EE35-485A-934B-D6016C71030B}"/>
    <cellStyle name="40% - Ênfase6 4 2" xfId="291" xr:uid="{9B74C6C5-D3BF-4D38-934A-51AA3581C9D5}"/>
    <cellStyle name="40% - Ênfase6 4 3" xfId="292" xr:uid="{C16F990B-EAD3-4CD8-A6E5-2020C0F6A5EA}"/>
    <cellStyle name="40% - Ênfase6 5" xfId="293" xr:uid="{0D810CA5-3CAA-41DE-9E36-99EA05C01EF4}"/>
    <cellStyle name="40% - Ênfase6 5 2" xfId="294" xr:uid="{D13F25F4-407F-4472-91B5-A9E6AA420263}"/>
    <cellStyle name="40% - Ênfase6 5 3" xfId="295" xr:uid="{C2EC7528-786F-478E-983F-A87590FECC27}"/>
    <cellStyle name="40% - Ênfase6 6" xfId="296" xr:uid="{3303A703-DF26-49C8-8635-6067E310C6CD}"/>
    <cellStyle name="40% - Ênfase6 6 2" xfId="297" xr:uid="{EA2E835E-D18E-402A-A925-DE2D2A444E8C}"/>
    <cellStyle name="40% - Ênfase6 6 3" xfId="298" xr:uid="{04F5C810-8F57-484D-AFBB-53DE05EE6A69}"/>
    <cellStyle name="40% - Ênfase6 7" xfId="299" xr:uid="{6B41490D-A9C9-4E80-80E2-2D7A8E341F88}"/>
    <cellStyle name="40% - Ênfase6 7 2" xfId="300" xr:uid="{AD53CEFA-748A-4872-BAD2-BB5D5A5DFB38}"/>
    <cellStyle name="40% - Ênfase6 7 3" xfId="301" xr:uid="{F89DAC40-5BA8-4531-93A2-9B7675D02171}"/>
    <cellStyle name="40% - Ênfase6 8" xfId="302" xr:uid="{30B01011-6F04-41BB-8560-653A419FF37B}"/>
    <cellStyle name="40% - Ênfase6 8 2" xfId="303" xr:uid="{9BE39337-AAF0-4A1B-BEB5-8A669A5EBE08}"/>
    <cellStyle name="40% - Ênfase6 8 3" xfId="304" xr:uid="{F493101C-F32F-4A50-9E29-9424A055967A}"/>
    <cellStyle name="40% - Ênfase6 9" xfId="305" xr:uid="{7EAAA288-1835-4A77-BD95-C3148D6A6235}"/>
    <cellStyle name="40% - Ênfase6 9 2" xfId="306" xr:uid="{9905203D-A40F-4BE8-A1AB-638C0BE090A3}"/>
    <cellStyle name="60% - Accent1" xfId="307" xr:uid="{DC5C32EA-8B24-4D0A-9F8E-5A37C2CE2274}"/>
    <cellStyle name="60% - Accent2" xfId="308" xr:uid="{F5B8DAE4-BFFC-4A6E-A9E6-8EDF0F04EF85}"/>
    <cellStyle name="60% - Accent3" xfId="309" xr:uid="{E05E59C9-4815-40A9-A0C4-8B986ABD6D37}"/>
    <cellStyle name="60% - Accent4" xfId="310" xr:uid="{1F538CE5-F666-441F-8915-A49AA66A2594}"/>
    <cellStyle name="60% - Accent5" xfId="311" xr:uid="{F7A5CCB3-C3F2-4238-A4FF-47F0417762A3}"/>
    <cellStyle name="60% - Accent6" xfId="312" xr:uid="{A8569A9D-659A-405C-8647-D522D2289209}"/>
    <cellStyle name="60% - Ênfase1 2" xfId="313" xr:uid="{AD5C1C16-61DC-4FE0-9664-6351DBC2594B}"/>
    <cellStyle name="60% - Ênfase1 2 2" xfId="314" xr:uid="{4AA2E901-10CE-4EF1-9931-25717FABDDB9}"/>
    <cellStyle name="60% - Ênfase1 3" xfId="315" xr:uid="{FBDC6671-D8FA-4401-936E-9E47255286F9}"/>
    <cellStyle name="60% - Ênfase1 4" xfId="316" xr:uid="{3A1EE2BF-4CED-41E8-AE4E-2BAE1BAF2FAB}"/>
    <cellStyle name="60% - Ênfase1 5" xfId="317" xr:uid="{3E3F40BD-E228-4E9E-9807-BF132EB77F26}"/>
    <cellStyle name="60% - Ênfase1 6" xfId="318" xr:uid="{623364E4-8E8E-4E2E-9A5D-31E3DBDECC99}"/>
    <cellStyle name="60% - Ênfase1 7" xfId="319" xr:uid="{3DA61113-6A6D-4166-8553-27662A14FD0A}"/>
    <cellStyle name="60% - Ênfase1 8" xfId="320" xr:uid="{9E166BB6-D1B4-4642-93A7-3B1372252196}"/>
    <cellStyle name="60% - Ênfase1 9" xfId="321" xr:uid="{174A8C53-FA25-4D24-98F1-1C72076A5B51}"/>
    <cellStyle name="60% - Ênfase2 2" xfId="322" xr:uid="{2F0C84C4-59AD-4B75-ADD6-E2900301F393}"/>
    <cellStyle name="60% - Ênfase2 2 2" xfId="323" xr:uid="{BD46A95D-9326-437D-B02B-90F0EBDDB5BF}"/>
    <cellStyle name="60% - Ênfase2 3" xfId="324" xr:uid="{2797EC59-3A49-4272-8B1A-6F87F7B8377E}"/>
    <cellStyle name="60% - Ênfase3 2" xfId="325" xr:uid="{E817DF73-C6F1-45F4-8908-2E210B8A4B62}"/>
    <cellStyle name="60% - Ênfase3 2 2" xfId="326" xr:uid="{740EF0FC-7334-4C90-BC1D-E30C2DCD2049}"/>
    <cellStyle name="60% - Ênfase3 3" xfId="327" xr:uid="{D7D16CC4-B0EE-44E6-8D06-DD4E2EE4806E}"/>
    <cellStyle name="60% - Ênfase3 4" xfId="328" xr:uid="{A9B5EF56-91EA-416A-9630-25A4C0C36F8B}"/>
    <cellStyle name="60% - Ênfase3 5" xfId="329" xr:uid="{967239C2-B7AB-4A23-8681-D94979A40D66}"/>
    <cellStyle name="60% - Ênfase3 6" xfId="330" xr:uid="{DAA70D1D-EA40-4004-93F8-B78F242D4CE6}"/>
    <cellStyle name="60% - Ênfase3 7" xfId="331" xr:uid="{BD3FBCA0-D5F9-4070-AC05-14372C8171E5}"/>
    <cellStyle name="60% - Ênfase3 8" xfId="332" xr:uid="{2CF2F927-C2C5-48E1-B4DB-EA80FBF04460}"/>
    <cellStyle name="60% - Ênfase3 9" xfId="333" xr:uid="{69224D89-9336-4337-BDCB-32D4C72A505C}"/>
    <cellStyle name="60% - Ênfase4 2" xfId="334" xr:uid="{8D65EAF3-54F0-41EA-84D8-CEB8652E6135}"/>
    <cellStyle name="60% - Ênfase4 2 2" xfId="335" xr:uid="{FD19C096-EB9C-4F04-B46E-6CF74DDEF132}"/>
    <cellStyle name="60% - Ênfase4 3" xfId="336" xr:uid="{B2FC6D98-38A9-4A43-94D9-22BBD3FE8B79}"/>
    <cellStyle name="60% - Ênfase4 4" xfId="337" xr:uid="{A6AA33D2-7943-4E56-BD30-DEF7BD434383}"/>
    <cellStyle name="60% - Ênfase4 5" xfId="338" xr:uid="{9F8B7526-CAAF-4DA6-A503-994C13B00E96}"/>
    <cellStyle name="60% - Ênfase4 6" xfId="339" xr:uid="{3F34B52B-A390-4D73-9FD4-974E949746EF}"/>
    <cellStyle name="60% - Ênfase4 7" xfId="340" xr:uid="{9289659D-7CE8-4CB8-885C-664571448414}"/>
    <cellStyle name="60% - Ênfase4 8" xfId="341" xr:uid="{980EF7DF-0B43-4D5F-8095-5A2810673385}"/>
    <cellStyle name="60% - Ênfase4 9" xfId="342" xr:uid="{1710A634-EA14-43B8-B808-02EE45BCFD79}"/>
    <cellStyle name="60% - Ênfase5 2" xfId="343" xr:uid="{0EA9599C-1CDD-41DF-A69F-42786D2E985B}"/>
    <cellStyle name="60% - Ênfase5 2 2" xfId="344" xr:uid="{C8C8BE95-0269-4083-979D-EFFA340C364F}"/>
    <cellStyle name="60% - Ênfase5 3" xfId="345" xr:uid="{3904AFD8-AA82-481B-BE76-BF0553D7F164}"/>
    <cellStyle name="60% - Ênfase6 2" xfId="346" xr:uid="{2E9EC49E-04B2-427F-A917-D3C1F2547F86}"/>
    <cellStyle name="60% - Ênfase6 2 2" xfId="347" xr:uid="{2CFB9998-E266-4513-9B1E-409B7E6131E1}"/>
    <cellStyle name="60% - Ênfase6 3" xfId="348" xr:uid="{5430860F-AE6C-483B-A775-91CBAB75250E}"/>
    <cellStyle name="60% - Ênfase6 4" xfId="349" xr:uid="{2DE1A579-8166-4E64-BBC3-DF3B0889AFE8}"/>
    <cellStyle name="60% - Ênfase6 5" xfId="350" xr:uid="{CD753E94-8C2F-4710-AB39-CC589D6C4EE8}"/>
    <cellStyle name="60% - Ênfase6 6" xfId="351" xr:uid="{DFE4412E-C3B3-4E8F-AA71-62DE957E8B61}"/>
    <cellStyle name="60% - Ênfase6 7" xfId="352" xr:uid="{26DA81EC-A0AA-4EED-A288-8C128B960C04}"/>
    <cellStyle name="60% - Ênfase6 8" xfId="353" xr:uid="{6A6E70DC-7708-4174-9EA7-886F8FFAE309}"/>
    <cellStyle name="60% - Ênfase6 9" xfId="354" xr:uid="{9D438B7D-240C-4F63-B340-7EF265735947}"/>
    <cellStyle name="Accent1" xfId="355" xr:uid="{0FE26442-E689-48AC-B6DE-42CCBD9D4B76}"/>
    <cellStyle name="Accent2" xfId="356" xr:uid="{FC531726-6F8C-480D-BFDE-CD5B4FAC73BF}"/>
    <cellStyle name="Accent3" xfId="357" xr:uid="{EB37C165-A5C0-4593-B065-99286DE6AC0F}"/>
    <cellStyle name="Accent4" xfId="358" xr:uid="{2B012EBD-C4EA-449A-8055-FAE8050E6828}"/>
    <cellStyle name="Accent5" xfId="359" xr:uid="{D2BEF36B-AB1F-4BA7-A4C6-D4DD33C67B16}"/>
    <cellStyle name="Accent6" xfId="360" xr:uid="{E3E5306D-A0BC-4A7B-9C85-42EA83C80CED}"/>
    <cellStyle name="Bad" xfId="361" xr:uid="{D76E6369-5811-4DC2-8AED-1FCAEF29FF50}"/>
    <cellStyle name="Bom 2" xfId="362" xr:uid="{6A646C68-0E4B-4353-AF06-2E7F53C3D590}"/>
    <cellStyle name="Bom 2 2" xfId="363" xr:uid="{53C2D064-55A2-4257-A911-3CF080735B26}"/>
    <cellStyle name="Bom 3" xfId="364" xr:uid="{AB6E14C0-D301-4A17-A1B9-3E10F952ECB2}"/>
    <cellStyle name="Calculation" xfId="365" xr:uid="{D9788C93-B8CF-4463-8C3B-B256F4D7FB36}"/>
    <cellStyle name="Calculation 2" xfId="366" xr:uid="{13552084-F1EC-4AA6-904C-035A4B44B139}"/>
    <cellStyle name="Calculation 3" xfId="367" xr:uid="{EEDDCD97-7157-442D-86E1-5E7EBD378F99}"/>
    <cellStyle name="Calculation 4" xfId="368" xr:uid="{63A6FD9E-FF9F-4C70-9DB9-69DA8E817DD5}"/>
    <cellStyle name="Cálculo 2" xfId="369" xr:uid="{A0D10367-8DB2-49E7-A81C-6CABA9D63494}"/>
    <cellStyle name="Cálculo 2 2" xfId="370" xr:uid="{5EB4DD19-EE6B-4E18-80B3-4C8470BA644A}"/>
    <cellStyle name="Cálculo 2 2 2" xfId="371" xr:uid="{A77359D5-2AE3-4467-94DA-667265F3FE24}"/>
    <cellStyle name="Cálculo 2 2 3" xfId="372" xr:uid="{FC97C7C2-C348-48EE-BFBE-1D6EBBEE2015}"/>
    <cellStyle name="Cálculo 2 2 4" xfId="373" xr:uid="{43FCF0CA-0B94-489F-99EB-C340DB39D8BB}"/>
    <cellStyle name="Cálculo 2 3" xfId="374" xr:uid="{77B28640-5C36-4C9A-A0FE-C276493C2F4D}"/>
    <cellStyle name="Cálculo 2 4" xfId="375" xr:uid="{7F9841A8-D50E-4D74-803A-6A78A970BDB5}"/>
    <cellStyle name="Cálculo 2 5" xfId="376" xr:uid="{93AA1319-057A-4E64-8152-9ED49B9A0728}"/>
    <cellStyle name="Cálculo 3" xfId="377" xr:uid="{CF66AC6F-974E-40EA-B675-8CE03AE338E6}"/>
    <cellStyle name="Cálculo 3 2" xfId="378" xr:uid="{AAD2DD9F-CB58-411C-9560-998346F7F666}"/>
    <cellStyle name="Cálculo 3 3" xfId="379" xr:uid="{FED6C677-C8A9-4409-84AF-64E869BA3F43}"/>
    <cellStyle name="Cálculo 3 4" xfId="380" xr:uid="{498AC0FA-4C69-43C5-9786-BD3DB900036D}"/>
    <cellStyle name="Cálculo 4" xfId="381" xr:uid="{736A2F28-BFCE-412B-953A-D0D5FE457AA6}"/>
    <cellStyle name="Cálculo 4 2" xfId="382" xr:uid="{85041F61-2A88-47A1-BEE3-2DE75559BC46}"/>
    <cellStyle name="Cálculo 4 3" xfId="383" xr:uid="{85889EA3-0B03-4CE2-AB3C-3BC9DA680D5A}"/>
    <cellStyle name="Cálculo 4 4" xfId="384" xr:uid="{3E6C9851-E54A-40A2-88B6-06D175036890}"/>
    <cellStyle name="Cálculo 5" xfId="385" xr:uid="{E212A1AD-60B1-42FB-9520-B45A2B47DEE6}"/>
    <cellStyle name="Cálculo 5 2" xfId="386" xr:uid="{958E6D88-8933-4B8A-8AF9-686FE33CEDE6}"/>
    <cellStyle name="Cálculo 5 3" xfId="387" xr:uid="{29634AA0-59D6-4641-91FA-CD9BD0FFA48D}"/>
    <cellStyle name="Cálculo 5 4" xfId="388" xr:uid="{56518AF6-3FEF-4FC5-A232-25F65E0A0D1B}"/>
    <cellStyle name="Cálculo 6" xfId="389" xr:uid="{8853BEA4-08D2-41A2-ABE0-DC73747C528B}"/>
    <cellStyle name="Cálculo 6 2" xfId="390" xr:uid="{A12C8830-D812-47A5-B673-56560A392110}"/>
    <cellStyle name="Cálculo 6 3" xfId="391" xr:uid="{6D513EF5-9B4C-490F-8EFA-68E7D18FC1CA}"/>
    <cellStyle name="Cálculo 6 4" xfId="392" xr:uid="{F0F94733-AED8-487B-A1EF-D2FF074FD0BE}"/>
    <cellStyle name="Cálculo 7" xfId="393" xr:uid="{6F9E9A52-29D9-4E47-B7FB-89EB15B530AE}"/>
    <cellStyle name="Cálculo 7 2" xfId="394" xr:uid="{F7C3EC44-9D58-4578-AA2F-2EE436814C41}"/>
    <cellStyle name="Cálculo 7 3" xfId="395" xr:uid="{9D59BEE1-0ECF-49FB-99E7-D88D69057903}"/>
    <cellStyle name="Cálculo 7 4" xfId="396" xr:uid="{199AD935-1D1B-46C9-BBE3-FA5E0DAF62E2}"/>
    <cellStyle name="Cálculo 8" xfId="397" xr:uid="{8BA221F8-F78A-4432-81B5-22324D7036A5}"/>
    <cellStyle name="Cálculo 8 2" xfId="398" xr:uid="{25310906-3919-411D-BD58-A2D7A3331A8E}"/>
    <cellStyle name="Cálculo 8 3" xfId="399" xr:uid="{D042C6E3-8BAD-4C2A-9CBE-EC6EBFDA21C0}"/>
    <cellStyle name="Cálculo 8 4" xfId="400" xr:uid="{2F0F663C-CB20-4931-A335-C1CE9F84470A}"/>
    <cellStyle name="Cálculo 9" xfId="401" xr:uid="{A1CC2A52-FA5E-443E-99F8-7BAE9F827F57}"/>
    <cellStyle name="Cálculo 9 2" xfId="402" xr:uid="{56B0F0C3-90CB-456D-B5EE-CE81F2BAE89D}"/>
    <cellStyle name="Cálculo 9 3" xfId="403" xr:uid="{D0232407-D370-447B-AC35-BE2CD01F49E9}"/>
    <cellStyle name="Cálculo 9 4" xfId="404" xr:uid="{8D3E6257-D3DD-4E0B-86DF-AB6A8C24D0F8}"/>
    <cellStyle name="Célula de Verificação 2" xfId="405" xr:uid="{F0170DBE-8786-4E02-9E53-307E3ED6FB89}"/>
    <cellStyle name="Célula de Verificação 2 2" xfId="406" xr:uid="{092CCF64-F70A-4C2B-B3B7-A0CECCF95231}"/>
    <cellStyle name="Célula de Verificação 3" xfId="407" xr:uid="{A6846031-5D4C-4F5A-8ABE-CFF2F94CDA99}"/>
    <cellStyle name="Célula Vinculada 2" xfId="408" xr:uid="{E8139BAF-5401-45BE-9404-3537CC323E34}"/>
    <cellStyle name="Célula Vinculada 2 2" xfId="409" xr:uid="{846CF6A9-EDF1-42A6-967E-CF6D9A1DF9F1}"/>
    <cellStyle name="Célula Vinculada 3" xfId="410" xr:uid="{F6D3285D-1D2E-4A54-B026-DAD98FF370C1}"/>
    <cellStyle name="Check Cell" xfId="411" xr:uid="{C074C06E-33F4-4EE5-852E-8DF22F9B358E}"/>
    <cellStyle name="Ênfase1 2" xfId="412" xr:uid="{4C9035CE-BC75-4CD3-839A-B0914D83EFB2}"/>
    <cellStyle name="Ênfase1 2 2" xfId="413" xr:uid="{8F44EEC1-5033-4992-BFCD-2B1E8BEEB5C6}"/>
    <cellStyle name="Ênfase1 3" xfId="414" xr:uid="{820F54B4-835D-4C56-81D0-F33DE587E7DA}"/>
    <cellStyle name="Ênfase1 4" xfId="415" xr:uid="{E3D3C12D-C50A-4C36-A336-89B802BFF390}"/>
    <cellStyle name="Ênfase1 5" xfId="416" xr:uid="{8EE45055-18DF-4C3E-BACE-8CE394D86279}"/>
    <cellStyle name="Ênfase1 6" xfId="417" xr:uid="{486F62D4-CFC6-4B05-85E9-73E9B1777265}"/>
    <cellStyle name="Ênfase1 7" xfId="418" xr:uid="{FD5FA807-C493-43F6-9660-B4C99699905D}"/>
    <cellStyle name="Ênfase1 8" xfId="419" xr:uid="{1E7135EF-2A57-49B3-B9D0-4811F30EE731}"/>
    <cellStyle name="Ênfase1 9" xfId="420" xr:uid="{026CB027-A122-4359-943D-D4586CA5A246}"/>
    <cellStyle name="Ênfase2 2" xfId="421" xr:uid="{170856A4-15A8-4BA2-8F93-E418F4FEA4DE}"/>
    <cellStyle name="Ênfase2 2 2" xfId="422" xr:uid="{4CE63CFD-C52A-4B09-9134-BE0EB41E55B1}"/>
    <cellStyle name="Ênfase2 3" xfId="423" xr:uid="{41A1B2FE-4FC2-449F-87E2-532EC663B221}"/>
    <cellStyle name="Ênfase3 2" xfId="424" xr:uid="{6F612251-20EB-4FD7-84D4-F9284A871DDF}"/>
    <cellStyle name="Ênfase3 2 2" xfId="425" xr:uid="{3C4F90EF-BF4A-488D-9F3B-D27A275F74ED}"/>
    <cellStyle name="Ênfase3 3" xfId="426" xr:uid="{74B58BE8-D123-43E7-B8D3-552AD7E47330}"/>
    <cellStyle name="Ênfase4 2" xfId="427" xr:uid="{C1F378E6-DDDD-4EBC-AFB4-A214DEEB1BE2}"/>
    <cellStyle name="Ênfase4 2 2" xfId="428" xr:uid="{977973A4-0B51-45E5-A278-E090073972AD}"/>
    <cellStyle name="Ênfase4 3" xfId="429" xr:uid="{49468AE5-981B-4943-A74C-FEE0973DBA53}"/>
    <cellStyle name="Ênfase4 4" xfId="430" xr:uid="{96B3E515-5F77-4756-B414-812986E5F27F}"/>
    <cellStyle name="Ênfase4 5" xfId="431" xr:uid="{0D895F0E-0B54-47EC-8605-BDD41B835465}"/>
    <cellStyle name="Ênfase4 6" xfId="432" xr:uid="{38D83A0E-344C-4014-AF6A-F66E1610C4AA}"/>
    <cellStyle name="Ênfase4 7" xfId="433" xr:uid="{AA33A314-E1D8-4FA6-9E0B-A955B961B575}"/>
    <cellStyle name="Ênfase4 8" xfId="434" xr:uid="{60D9D820-E172-4B3A-BDFC-958816B360F3}"/>
    <cellStyle name="Ênfase4 9" xfId="435" xr:uid="{0D27A451-CD0E-41A5-A912-E67016EE87C7}"/>
    <cellStyle name="Ênfase5 2" xfId="436" xr:uid="{D0EC07F0-30A9-4B5F-A9C0-B7B8940A5381}"/>
    <cellStyle name="Ênfase5 2 2" xfId="437" xr:uid="{9F9BDE33-AE07-4C63-942E-0E918574B7CD}"/>
    <cellStyle name="Ênfase5 3" xfId="438" xr:uid="{11E6DD61-B30A-4730-B854-D750A4247C26}"/>
    <cellStyle name="Ênfase6 2" xfId="439" xr:uid="{C4C62520-B48C-41C7-A16F-1AACFE4E4773}"/>
    <cellStyle name="Ênfase6 2 2" xfId="440" xr:uid="{1C15F7AE-1CFA-42B9-BA17-EAB784F72693}"/>
    <cellStyle name="Ênfase6 3" xfId="441" xr:uid="{FD92F9DD-12EA-4741-885A-0A050A8E63C7}"/>
    <cellStyle name="Entrada 2" xfId="442" xr:uid="{B9419B1F-5AFB-41E2-8A08-6F945283B151}"/>
    <cellStyle name="Entrada 2 2" xfId="443" xr:uid="{E2853844-9451-42B8-A1CD-982CF8A404A8}"/>
    <cellStyle name="Entrada 2 2 2" xfId="444" xr:uid="{B136D89C-3159-45A1-B3A1-5105C69FC66D}"/>
    <cellStyle name="Entrada 2 2 3" xfId="445" xr:uid="{159A4199-A474-4B7A-A157-0E87DDDB1CD9}"/>
    <cellStyle name="Entrada 2 2 4" xfId="446" xr:uid="{8EAF38C4-1BC0-4210-8046-259047232E1B}"/>
    <cellStyle name="Entrada 2 3" xfId="447" xr:uid="{D9908A09-823C-4793-B331-F2F0131AEE0B}"/>
    <cellStyle name="Entrada 2 4" xfId="448" xr:uid="{B9D516ED-4CCD-444E-AE85-552D82E39984}"/>
    <cellStyle name="Entrada 2 5" xfId="449" xr:uid="{1584CCDE-B8CF-4500-8AFF-2C4D4DCF2BCD}"/>
    <cellStyle name="Entrada 3" xfId="450" xr:uid="{22600E51-9D60-4BC6-8746-8C3EEB49F101}"/>
    <cellStyle name="Entrada 3 2" xfId="451" xr:uid="{5A20AEEA-A155-4658-88EA-F795CD2D9DD9}"/>
    <cellStyle name="Entrada 3 3" xfId="452" xr:uid="{5279ADA7-7707-43DC-BCB3-4C6CD637BBC7}"/>
    <cellStyle name="Entrada 3 4" xfId="453" xr:uid="{F6AB4A01-A910-4452-A491-C42EF769E904}"/>
    <cellStyle name="Entrada 4" xfId="454" xr:uid="{C23FA6A3-6BB1-43DA-BD7B-1058CB1D1910}"/>
    <cellStyle name="Entrada 4 2" xfId="455" xr:uid="{465689D8-3126-4CD8-9D01-3D07F951D91A}"/>
    <cellStyle name="Entrada 4 3" xfId="456" xr:uid="{0D02A931-97C8-4254-A81B-0627CA9D2FCA}"/>
    <cellStyle name="Entrada 4 4" xfId="457" xr:uid="{929EC36B-D848-4439-A4B6-CEB34CBEBB6F}"/>
    <cellStyle name="Entrada 5" xfId="458" xr:uid="{6EE16C5E-F2DC-43E4-A9D3-78E800CD5E38}"/>
    <cellStyle name="Entrada 5 2" xfId="459" xr:uid="{5E2B0917-62F1-4974-9177-B492CBC54E69}"/>
    <cellStyle name="Entrada 5 3" xfId="460" xr:uid="{10781B2D-559B-4D44-8FBE-2607ACF2EA25}"/>
    <cellStyle name="Entrada 5 4" xfId="461" xr:uid="{74ADC5E3-7D53-4A9E-B7AF-0FD1377B25DE}"/>
    <cellStyle name="Entrada 6" xfId="462" xr:uid="{1A072F70-AAB9-41ED-A713-AC94635E6D85}"/>
    <cellStyle name="Entrada 6 2" xfId="463" xr:uid="{A4877CFF-452C-4830-9D42-A670CD9A59F8}"/>
    <cellStyle name="Entrada 6 3" xfId="464" xr:uid="{EE86C096-87A3-48D8-B69C-CA86CEAF9ABD}"/>
    <cellStyle name="Entrada 6 4" xfId="465" xr:uid="{15E137F5-D60B-4AC9-9527-E0D0AFC6D3DD}"/>
    <cellStyle name="Entrada 7" xfId="466" xr:uid="{A55EDC81-B3E4-4A2E-9506-A4C68A07175D}"/>
    <cellStyle name="Entrada 7 2" xfId="467" xr:uid="{62D62CBA-8C10-4868-BAE4-4CAA29F1EF1B}"/>
    <cellStyle name="Entrada 7 3" xfId="468" xr:uid="{0A447905-C822-4AA7-B154-3C43823DA2C6}"/>
    <cellStyle name="Entrada 7 4" xfId="469" xr:uid="{F9DF648B-722C-4F4F-AEA4-24B5E8C44533}"/>
    <cellStyle name="Entrada 8" xfId="470" xr:uid="{B50E1E22-CA7C-4166-BDE2-D95B6415C5EF}"/>
    <cellStyle name="Entrada 8 2" xfId="471" xr:uid="{1FA7C038-9A25-41D1-A30C-C201EE420119}"/>
    <cellStyle name="Entrada 8 3" xfId="472" xr:uid="{2BDF68A4-8D11-443F-9035-699116017690}"/>
    <cellStyle name="Entrada 8 4" xfId="473" xr:uid="{FCC00BCF-BBCB-4E6D-BC5A-37916D88021B}"/>
    <cellStyle name="Entrada 9" xfId="474" xr:uid="{3B614296-3B78-4791-BA46-51BEA64EF39E}"/>
    <cellStyle name="Entrada 9 2" xfId="475" xr:uid="{62C431FF-F194-4AE6-B6E8-6FCC5958F0CD}"/>
    <cellStyle name="Entrada 9 3" xfId="476" xr:uid="{9133B94F-DB46-4DBD-BF13-98DEAC3EF861}"/>
    <cellStyle name="Entrada 9 4" xfId="477" xr:uid="{05537116-7C65-481C-832A-FD61886BD16A}"/>
    <cellStyle name="Excel Built-in Normal" xfId="478" xr:uid="{44523AD7-FD40-4B1D-BF75-9CF8C1AEE412}"/>
    <cellStyle name="Excel Built-in Normal 1" xfId="479" xr:uid="{6A86EDF9-0A63-4F66-81A7-0D996C09DC33}"/>
    <cellStyle name="Excel Built-in Normal 1 2" xfId="480" xr:uid="{ACC43CCF-4540-4039-BC88-0B1DC18980D8}"/>
    <cellStyle name="Excel Built-in Normal 1 3" xfId="481" xr:uid="{8B4FD4DA-BA53-45C7-BD41-CCC1AA514F36}"/>
    <cellStyle name="Excel Built-in Normal 2" xfId="482" xr:uid="{BDD47A79-BE33-4C02-AA01-3CB4E3C232BD}"/>
    <cellStyle name="Excel Built-in Normal 3" xfId="483" xr:uid="{F7783113-20DE-4E14-AC29-3F952FEED011}"/>
    <cellStyle name="Explanatory Text" xfId="484" xr:uid="{CEE399EA-87DF-4A66-96B9-3A4718A6165C}"/>
    <cellStyle name="Good" xfId="485" xr:uid="{0B67F672-4525-4CCB-AA47-60AC3C05021F}"/>
    <cellStyle name="Heading 1" xfId="486" xr:uid="{A77BFB65-6AC9-4CD6-AA66-3A2D3FBDD2D4}"/>
    <cellStyle name="Heading 2" xfId="487" xr:uid="{91A40C60-521B-46B3-8B60-394E55BD85E9}"/>
    <cellStyle name="Heading 3" xfId="488" xr:uid="{A6740978-C752-439A-AC38-35E21D895779}"/>
    <cellStyle name="Heading 4" xfId="489" xr:uid="{251AD167-55CB-440D-AA85-E090D89D6D20}"/>
    <cellStyle name="Hiperlink 2" xfId="490" xr:uid="{D6734CD6-55FF-483F-9A18-1A206A7F5005}"/>
    <cellStyle name="Incorreto 2" xfId="491" xr:uid="{F4BDDE4B-171E-4CC2-A87B-B31287FA8D37}"/>
    <cellStyle name="Incorreto 2 2" xfId="492" xr:uid="{0BD5C63B-EB0A-45B0-88D9-F4541FC2A729}"/>
    <cellStyle name="Incorreto 3" xfId="493" xr:uid="{3FBF3CFD-925E-4B6A-B49D-181AF3CAA714}"/>
    <cellStyle name="Input" xfId="494" xr:uid="{F0917D42-DBCF-4767-88CC-2A0F5F92A006}"/>
    <cellStyle name="Input 2" xfId="495" xr:uid="{9EA7AE51-C8BE-4B25-BACC-5A0CD7C9CDDB}"/>
    <cellStyle name="Input 3" xfId="496" xr:uid="{33BB4881-06C7-417F-932C-B35A450243EE}"/>
    <cellStyle name="Input 4" xfId="497" xr:uid="{BD7CBF53-1504-4D1B-B856-81A1693E23D9}"/>
    <cellStyle name="Linked Cell" xfId="498" xr:uid="{F9C4C704-34ED-461F-8979-FAEF7E7E5D58}"/>
    <cellStyle name="Moeda 2" xfId="499" xr:uid="{EEC06A4A-BA20-441A-BF65-D23C6B4EDC1A}"/>
    <cellStyle name="Moeda 2 2" xfId="500" xr:uid="{943F6BC5-B03E-45FB-B152-DFB3FCB128DD}"/>
    <cellStyle name="Moeda 2 2 2" xfId="501" xr:uid="{556901DC-935F-4F43-825C-417E07BC8B9E}"/>
    <cellStyle name="Moeda 2 3" xfId="502" xr:uid="{6772A03F-5E5E-437F-BA20-0FCA2A2D3002}"/>
    <cellStyle name="Moeda 2 4" xfId="503" xr:uid="{3B4A098A-02CD-4BA1-8B5C-0F74EFCD2E47}"/>
    <cellStyle name="Moeda 2 5" xfId="504" xr:uid="{6461F7CD-B008-45ED-80A2-D6EE0B39C8C3}"/>
    <cellStyle name="Moeda 2 6" xfId="505" xr:uid="{89C912E2-2444-44E5-978B-E25B45ABC07E}"/>
    <cellStyle name="Moeda 3" xfId="506" xr:uid="{68232A63-AC01-45A6-B92F-26D159DBB67B}"/>
    <cellStyle name="Moeda 3 2" xfId="507" xr:uid="{D0419D4E-A99E-4568-B8E5-4A170486545D}"/>
    <cellStyle name="Moeda 3 3" xfId="508" xr:uid="{C9C81EE9-9E24-4D23-8A32-9D5C0B9000EC}"/>
    <cellStyle name="Moeda 3 3 2" xfId="509" xr:uid="{C3B00355-48D5-4E91-AB87-A211A59C0F52}"/>
    <cellStyle name="Moeda 4" xfId="510" xr:uid="{DA11C94F-1DE0-4633-AC1D-3133694E4728}"/>
    <cellStyle name="Moeda 5" xfId="511" xr:uid="{A224B4D7-AD14-4FE8-AFD8-A1557FC89025}"/>
    <cellStyle name="Moeda 5 2" xfId="512" xr:uid="{7C5CC96A-2219-401F-BE30-03A1756715E2}"/>
    <cellStyle name="Moeda 5 2 2" xfId="513" xr:uid="{3E726815-4C4C-45C3-A6BA-78D1E5DE4AC1}"/>
    <cellStyle name="Moeda 5 3" xfId="514" xr:uid="{B878B5E8-36C7-48A6-A5D6-63167D6913BC}"/>
    <cellStyle name="Moeda 5 4" xfId="515" xr:uid="{CFB9F718-F591-4776-B036-45DF81C71463}"/>
    <cellStyle name="Moeda 5 4 2" xfId="516" xr:uid="{2F7F6AE3-52A4-4C2A-AA1B-2B62B5D1ED3D}"/>
    <cellStyle name="Moeda 5 4 3" xfId="517" xr:uid="{F0998AF4-9B51-4E48-A8DF-F86B092BF822}"/>
    <cellStyle name="Moeda 5 4 4" xfId="518" xr:uid="{DC9CA326-46B1-45DA-A315-DA2865F0A429}"/>
    <cellStyle name="Moeda 5 4 4 2" xfId="519" xr:uid="{127CA91C-14C3-4411-8D3E-558D7F015224}"/>
    <cellStyle name="Moeda 5 4 4 3" xfId="520" xr:uid="{53A21D2E-19C3-4C02-B87E-4A484B7F6157}"/>
    <cellStyle name="Moeda 5 4 5" xfId="521" xr:uid="{E3C50A96-9532-4A29-ACF4-D6FC2E997E77}"/>
    <cellStyle name="Moeda 5 4 6" xfId="522" xr:uid="{0DF27F20-916E-487B-A6D3-37690479335A}"/>
    <cellStyle name="Moeda 5 4 6 2" xfId="523" xr:uid="{8984B147-6FD2-4F88-A2A1-FE7623BE8266}"/>
    <cellStyle name="Moeda 5 4 6 3" xfId="524" xr:uid="{BCEE1357-84E8-4D45-8E49-7DE39F31B20D}"/>
    <cellStyle name="Moeda 5 4 6 4" xfId="525" xr:uid="{AAAB2F15-FB94-4208-B3BC-ED6799FF0748}"/>
    <cellStyle name="Moeda 5 4 6 5" xfId="526" xr:uid="{EA515E36-D401-49EE-BE5A-9D15625A6F27}"/>
    <cellStyle name="Moeda 5 4 6 5 2" xfId="527" xr:uid="{3E40AE6A-463A-462A-A448-953DB66036C2}"/>
    <cellStyle name="Moeda 6" xfId="528" xr:uid="{6077049B-C284-4B3E-BFAF-3DDB11D1B049}"/>
    <cellStyle name="Moeda 6 2" xfId="529" xr:uid="{81892285-0C10-4FCF-97E2-3AD46C20CF97}"/>
    <cellStyle name="Moeda 6 2 2" xfId="530" xr:uid="{638E5439-F2FC-4AFA-B277-8D6995B19C49}"/>
    <cellStyle name="Moeda 6 2 3" xfId="531" xr:uid="{3BAF825F-5AE7-4A3D-A470-F74685601059}"/>
    <cellStyle name="Moeda 6 3" xfId="532" xr:uid="{5446550D-837C-4FEE-86F9-D5A92F468AB6}"/>
    <cellStyle name="Moeda 6 4" xfId="533" xr:uid="{2ECA0317-4F58-4323-8288-6EA8D898C4E8}"/>
    <cellStyle name="Moeda 7" xfId="534" xr:uid="{9046231F-5C2C-4DFA-9734-F35C03F71175}"/>
    <cellStyle name="Moeda 7 2" xfId="535" xr:uid="{84F2500D-EAC0-4E37-A741-806985E0A60A}"/>
    <cellStyle name="Moeda 7 2 2" xfId="536" xr:uid="{920B84FE-1F64-4390-842F-3ABD4CE7CAFF}"/>
    <cellStyle name="Moeda 7 2 2 2" xfId="537" xr:uid="{118AC3FE-8A5B-4318-B346-FE95D50484AC}"/>
    <cellStyle name="Moeda 7 2 3" xfId="538" xr:uid="{4DF68B26-73E1-4DC2-A449-D4BE4DA80BB6}"/>
    <cellStyle name="Moeda 7 3" xfId="539" xr:uid="{23D0E3E0-4F2B-431A-A258-F5110E0D5B99}"/>
    <cellStyle name="Moeda 7 3 2" xfId="540" xr:uid="{5CDCB63F-A68A-4419-AEFE-B6E0DAA1E24C}"/>
    <cellStyle name="Moeda 7 4" xfId="541" xr:uid="{26CF3952-E075-465C-B071-1E67550A2F69}"/>
    <cellStyle name="Moeda 7 4 2" xfId="542" xr:uid="{515DD0C2-F655-4498-B6C9-1BB62748F881}"/>
    <cellStyle name="Moeda 7 5" xfId="543" xr:uid="{A9A35B48-A861-45D0-B488-FE0CD32EAD7C}"/>
    <cellStyle name="Moeda 7 5 2" xfId="544" xr:uid="{C859FF37-EB7A-4AF2-BB5E-BAE8AA6724CC}"/>
    <cellStyle name="Moeda 7 6" xfId="545" xr:uid="{E4F990FB-5721-485D-A61C-F590B3A61072}"/>
    <cellStyle name="Moeda 7 6 2" xfId="546" xr:uid="{9F13F6E9-3296-4E85-9746-A6627BF099E9}"/>
    <cellStyle name="Moeda 7 6 2 2" xfId="547" xr:uid="{1514A975-FC16-4A9A-8B03-86CBB6FEF74F}"/>
    <cellStyle name="Moeda 7 6 3" xfId="548" xr:uid="{BABF5B1F-DE4F-4087-A5F5-92FD95CF6C58}"/>
    <cellStyle name="Moeda 7 7" xfId="549" xr:uid="{EBB4E492-F853-4660-AE11-E436FAADB7C9}"/>
    <cellStyle name="Moeda 7 7 2" xfId="550" xr:uid="{B3A2BCB2-E82E-4F98-98E1-0C3DF2B2FCD9}"/>
    <cellStyle name="Moeda 8" xfId="551" xr:uid="{0D26C492-AF2B-4EBD-8EEB-79CEC247B33F}"/>
    <cellStyle name="Moeda 9" xfId="552" xr:uid="{707BE4B3-E471-494C-88F7-92D76E892506}"/>
    <cellStyle name="Neutra 2" xfId="553" xr:uid="{6DC1FB01-16DE-4FFB-AD97-5A25C361CE68}"/>
    <cellStyle name="Neutra 2 2" xfId="554" xr:uid="{C492DFB5-4B13-462E-87A8-9F0DBEA3F83B}"/>
    <cellStyle name="Neutra 3" xfId="555" xr:uid="{B0C7C0D5-4556-4096-8CBC-A43DD7DE0634}"/>
    <cellStyle name="Neutral" xfId="556" xr:uid="{22E10711-BAB2-41E9-A081-CC6D098DBAF5}"/>
    <cellStyle name="Normal" xfId="0" builtinId="0"/>
    <cellStyle name="Normal 10" xfId="557" xr:uid="{C1525ACC-EC2B-4A18-AE7F-A0FDEE44E37B}"/>
    <cellStyle name="Normal 10 2" xfId="558" xr:uid="{82FE7C14-A55F-4B65-8862-2CEAC24E6FDB}"/>
    <cellStyle name="Normal 10 3" xfId="559" xr:uid="{0EDAAA3F-0461-42F9-921F-5C8975F4FE6B}"/>
    <cellStyle name="Normal 10 4" xfId="560" xr:uid="{0E8056EA-B71B-4900-B3E5-E327DC6FDF13}"/>
    <cellStyle name="Normal 11" xfId="561" xr:uid="{26451879-34B7-4626-BBB2-9B4178C08C7E}"/>
    <cellStyle name="Normal 11 2" xfId="562" xr:uid="{32052F8C-2C27-4B59-B6BC-3BBF2A74D860}"/>
    <cellStyle name="Normal 11 3" xfId="563" xr:uid="{B25798D3-A12A-4C2F-A548-2ED65062EE92}"/>
    <cellStyle name="Normal 11 4" xfId="564" xr:uid="{EF251674-0D0F-41FB-B442-1D66A9C36532}"/>
    <cellStyle name="Normal 12" xfId="565" xr:uid="{998DB5F3-5E9E-46AD-801F-7B09E4AED250}"/>
    <cellStyle name="Normal 12 2" xfId="566" xr:uid="{2EB27D74-89D3-4C8A-987E-10FCBD1A983C}"/>
    <cellStyle name="Normal 12 2 2" xfId="567" xr:uid="{F4F54AFD-02A1-4D6F-B843-5FE6F4BE30B8}"/>
    <cellStyle name="Normal 12 3" xfId="568" xr:uid="{2A564287-E6D6-463B-B782-5B67F4E98214}"/>
    <cellStyle name="Normal 12 4" xfId="569" xr:uid="{E677C2E6-6E44-45F2-AA3A-5E9728E408C8}"/>
    <cellStyle name="Normal 12 5" xfId="570" xr:uid="{6850600D-05A1-4973-BF3A-FA6ED4E63E7E}"/>
    <cellStyle name="Normal 12 6" xfId="571" xr:uid="{C0B6BC07-8801-4D86-94F2-9D25E8AB4107}"/>
    <cellStyle name="Normal 12 6 2" xfId="572" xr:uid="{140207E7-0CA9-4DA1-9E76-6ED196F54CD7}"/>
    <cellStyle name="Normal 12 7" xfId="573" xr:uid="{0190867A-ECE3-4DC6-BF32-1902DEB209BA}"/>
    <cellStyle name="Normal 12 7 2" xfId="574" xr:uid="{773A122B-DA88-419B-A28A-08BDA5D23637}"/>
    <cellStyle name="Normal 12 8" xfId="575" xr:uid="{EBBD6D11-188F-4736-9354-AC834CD31F50}"/>
    <cellStyle name="Normal 12 8 2" xfId="576" xr:uid="{020A4D38-01AE-4D43-8168-D5B9EB1F4EE9}"/>
    <cellStyle name="Normal 13" xfId="577" xr:uid="{ADE63D5F-EB98-4A0B-8C8F-40E499D2BC57}"/>
    <cellStyle name="Normal 2" xfId="578" xr:uid="{E0FED3B0-5018-4853-B82E-F69E733219D6}"/>
    <cellStyle name="Normal 2 2" xfId="579" xr:uid="{C523C383-2667-43BC-93C5-AE1FFC03642D}"/>
    <cellStyle name="Normal 2 2 2" xfId="580" xr:uid="{6FA506BC-525E-483F-8D93-0CDFB75A9E15}"/>
    <cellStyle name="Normal 2 2 3" xfId="581" xr:uid="{DDDF9DF4-A98A-42A2-A40B-AD6CD226BD68}"/>
    <cellStyle name="Normal 2 2 4" xfId="582" xr:uid="{0743996D-A661-426A-AA06-108A8D4AF0C4}"/>
    <cellStyle name="Normal 2 2 5" xfId="583" xr:uid="{43149467-2CA3-40E4-A22E-890ECD3370D6}"/>
    <cellStyle name="Normal 2 3" xfId="584" xr:uid="{1584E75F-B798-400D-88E9-C0044BB83227}"/>
    <cellStyle name="Normal 2 4" xfId="585" xr:uid="{8CAEC61C-0BBE-4CEA-A674-53C74A1CDE10}"/>
    <cellStyle name="Normal 2 5" xfId="586" xr:uid="{B0646D50-28DF-4E82-B379-ABF6EE9C93E3}"/>
    <cellStyle name="Normal 2 6" xfId="587" xr:uid="{D81AA989-8304-402E-A29A-3B487BF721C1}"/>
    <cellStyle name="Normal 2 7" xfId="588" xr:uid="{A9E7B50B-87BE-469D-A054-B7C03092D8C0}"/>
    <cellStyle name="Normal 3" xfId="589" xr:uid="{4EB38FAA-D3AD-4837-8560-E87482480D24}"/>
    <cellStyle name="Normal 3 2" xfId="590" xr:uid="{2B9F0A24-45F7-4C57-97EB-AFA65B8953A7}"/>
    <cellStyle name="Normal 3 3" xfId="591" xr:uid="{9343F972-14CA-4CC0-AFF3-4098A3FF7DA6}"/>
    <cellStyle name="Normal 3 4" xfId="592" xr:uid="{CF43D4C1-0B52-431C-9BDE-765236C30F62}"/>
    <cellStyle name="Normal 3 5" xfId="593" xr:uid="{2FE90A90-6F73-4112-B6C7-14C5FA58B148}"/>
    <cellStyle name="Normal 3 6" xfId="594" xr:uid="{65E839A8-929B-4FC7-8315-B10F7B9146F6}"/>
    <cellStyle name="Normal 3 7" xfId="595" xr:uid="{205178D0-1263-4B3F-9B9E-EF4634993874}"/>
    <cellStyle name="Normal 3 8" xfId="596" xr:uid="{C7EE4AEF-1BDA-40D0-80AB-DCDD3EBD7F32}"/>
    <cellStyle name="Normal 4" xfId="597" xr:uid="{234D0553-1EC1-4231-BED4-84922D7AB68C}"/>
    <cellStyle name="Normal 4 2" xfId="598" xr:uid="{906C7D15-F567-494E-816E-7049C507935A}"/>
    <cellStyle name="Normal 4 3" xfId="599" xr:uid="{96762FDF-9D6B-41F8-8FDD-7951CCD00345}"/>
    <cellStyle name="Normal 4 4" xfId="600" xr:uid="{AAECB0C3-AF1E-4E1B-808A-0545E1CC6379}"/>
    <cellStyle name="Normal 5" xfId="601" xr:uid="{71B8D816-899E-4AE5-92F3-80A027616D02}"/>
    <cellStyle name="Normal 5 2" xfId="602" xr:uid="{488DF590-27B3-419A-AE65-6E0A9E77D4ED}"/>
    <cellStyle name="Normal 5 3" xfId="603" xr:uid="{853E911C-85C1-4BDC-861D-82E9C26AA1C9}"/>
    <cellStyle name="Normal 5 4" xfId="604" xr:uid="{04B38624-9FEA-4539-AEC3-6646C9160265}"/>
    <cellStyle name="Normal 6" xfId="605" xr:uid="{E5ED73F5-2B87-4DD4-AC64-4F9C01D6B297}"/>
    <cellStyle name="Normal 6 2" xfId="606" xr:uid="{9604B0B0-5C62-424C-BBCE-371FE4B09251}"/>
    <cellStyle name="Normal 6 3" xfId="607" xr:uid="{EB58FF7E-D3DA-45CE-A1B0-9A3FC51E6256}"/>
    <cellStyle name="Normal 7" xfId="608" xr:uid="{4C07A410-6469-4B3C-BEE5-50E6D92C068D}"/>
    <cellStyle name="Normal 7 2" xfId="609" xr:uid="{5D75402F-B9F5-4977-BD9A-EFC2843E3456}"/>
    <cellStyle name="Normal 7 3" xfId="610" xr:uid="{FFB48CA5-FD56-4015-9DFB-CAF2257704A4}"/>
    <cellStyle name="Normal 8" xfId="611" xr:uid="{F4A3BF92-76FE-4BA2-A112-DACC0733330E}"/>
    <cellStyle name="Normal 8 2" xfId="612" xr:uid="{A4E41C71-625F-46FD-BC8E-0C6EA81EC7EE}"/>
    <cellStyle name="Normal 8 3" xfId="613" xr:uid="{7BE74C62-84AB-4A45-869F-58067A32CA7F}"/>
    <cellStyle name="Normal 9" xfId="614" xr:uid="{289499D9-B505-4D0F-A48F-6AD3B47E4468}"/>
    <cellStyle name="Nota 10" xfId="615" xr:uid="{A699E429-89CC-4A4A-BE84-DF4EEC921671}"/>
    <cellStyle name="Nota 10 2" xfId="616" xr:uid="{B46301D3-A6EE-4148-AC96-259B03F972D7}"/>
    <cellStyle name="Nota 10 2 2" xfId="617" xr:uid="{2741ACFD-02F5-41A3-800B-4AF28DDAF009}"/>
    <cellStyle name="Nota 10 2 3" xfId="618" xr:uid="{57A3A3BD-9634-4D43-BEF9-A3BADF8B3660}"/>
    <cellStyle name="Nota 10 2 4" xfId="619" xr:uid="{016C91AB-419F-4F1F-9C5D-25453E261A96}"/>
    <cellStyle name="Nota 10 2 5" xfId="620" xr:uid="{9408D9FB-179D-45BC-A88D-49DEE7AC179B}"/>
    <cellStyle name="Nota 10 3" xfId="621" xr:uid="{BA2BC8D7-E896-4CE7-9ADA-F6C8D50E6115}"/>
    <cellStyle name="Nota 10 4" xfId="622" xr:uid="{904BDA32-E42B-4A5D-AFB2-8B8EFB13055D}"/>
    <cellStyle name="Nota 10 5" xfId="623" xr:uid="{5DEA64DE-4B2A-47EC-A149-AB5901827F0A}"/>
    <cellStyle name="Nota 10 6" xfId="624" xr:uid="{EF4C75D1-04F1-43CB-A7AD-D6769EA0774F}"/>
    <cellStyle name="Nota 11" xfId="625" xr:uid="{987D7415-8F93-4371-B164-81661660084B}"/>
    <cellStyle name="Nota 11 2" xfId="626" xr:uid="{3ADF32E0-D771-477B-9ABC-5B19FB048CE5}"/>
    <cellStyle name="Nota 11 2 2" xfId="627" xr:uid="{3E063193-B33A-4F29-B777-57320EF980C2}"/>
    <cellStyle name="Nota 11 2 3" xfId="628" xr:uid="{3C8CA43B-8B3F-4B76-853A-F480DC92397E}"/>
    <cellStyle name="Nota 11 2 4" xfId="629" xr:uid="{EC1902F0-5BE2-4B07-9470-051BEE0D2964}"/>
    <cellStyle name="Nota 11 2 5" xfId="630" xr:uid="{78AC725F-6C72-45BC-BCAC-B1A31CC28834}"/>
    <cellStyle name="Nota 11 3" xfId="631" xr:uid="{057488B2-66BD-47F9-B635-4BF4C33B5527}"/>
    <cellStyle name="Nota 11 3 2" xfId="632" xr:uid="{C58BF46D-DF36-409C-B51C-E20CA3B4F456}"/>
    <cellStyle name="Nota 11 3 2 2" xfId="633" xr:uid="{AFCCEBCA-DDE4-4BA1-976C-C8B8663E12B6}"/>
    <cellStyle name="Nota 11 3 2 3" xfId="634" xr:uid="{AAF64E02-06F8-4C8B-A49C-B09C45A6DC19}"/>
    <cellStyle name="Nota 11 3 2 4" xfId="635" xr:uid="{D6923560-8679-4C8B-8FF6-D02481B29A43}"/>
    <cellStyle name="Nota 11 3 2 5" xfId="636" xr:uid="{8649AD2D-151C-42CF-9B3E-568EBB7C02A7}"/>
    <cellStyle name="Nota 11 3 3" xfId="637" xr:uid="{90A0B824-ECF6-4242-9EE1-0C6AB69EAD83}"/>
    <cellStyle name="Nota 11 3 3 2" xfId="638" xr:uid="{AB339985-9FC8-4D79-92B5-ABE390FDBF90}"/>
    <cellStyle name="Nota 11 3 3 3" xfId="639" xr:uid="{7C440944-9DCD-4A7E-9CA0-43AA2DC8D88D}"/>
    <cellStyle name="Nota 11 3 3 4" xfId="640" xr:uid="{EA6558FF-6486-486F-85E3-D381E99CD97B}"/>
    <cellStyle name="Nota 11 3 3 5" xfId="641" xr:uid="{EAAD2557-C32C-4AE8-8151-CFE5678010F0}"/>
    <cellStyle name="Nota 11 3 4" xfId="642" xr:uid="{FE099AD7-3871-46EC-8D03-C26D102BA816}"/>
    <cellStyle name="Nota 11 3 5" xfId="643" xr:uid="{1C364D95-1F4E-46D7-8BCA-22BB57540FB2}"/>
    <cellStyle name="Nota 11 3 6" xfId="644" xr:uid="{15CD2670-8672-4C8F-A466-95C8D179642F}"/>
    <cellStyle name="Nota 11 3 7" xfId="645" xr:uid="{135F19D3-15B0-4C4D-8F45-8DAB57278800}"/>
    <cellStyle name="Nota 11 4" xfId="646" xr:uid="{0B80B670-E662-4595-8D30-AA25E2FED4A3}"/>
    <cellStyle name="Nota 11 5" xfId="647" xr:uid="{750BD300-4EE3-4D82-A59A-8ADF8CE81E1E}"/>
    <cellStyle name="Nota 11 6" xfId="648" xr:uid="{16F7625D-F73A-4448-A3FD-AEA27861EE00}"/>
    <cellStyle name="Nota 11 7" xfId="649" xr:uid="{C5A1496C-5CFD-4925-9643-0314C8A1C039}"/>
    <cellStyle name="Nota 12" xfId="650" xr:uid="{6C62964A-739D-433C-9336-B46945BEA255}"/>
    <cellStyle name="Nota 12 2" xfId="651" xr:uid="{0F6C6780-D51D-4E5C-8EA1-DF99FABF5C9D}"/>
    <cellStyle name="Nota 12 2 2" xfId="652" xr:uid="{07A6DF69-2CD7-4A8E-B1E4-D9E0718708EC}"/>
    <cellStyle name="Nota 12 2 3" xfId="653" xr:uid="{9349FC2A-DE11-40B5-A0D4-049F9B754BD7}"/>
    <cellStyle name="Nota 12 2 4" xfId="654" xr:uid="{3C8436BD-11D3-4D5D-8684-13AA570D38CF}"/>
    <cellStyle name="Nota 12 2 5" xfId="655" xr:uid="{CF3E5D1C-E228-4B0F-837C-FC13BD1DE2A9}"/>
    <cellStyle name="Nota 12 3" xfId="656" xr:uid="{35DE4CB4-D92D-4011-ABE1-D3B469C02DDF}"/>
    <cellStyle name="Nota 12 4" xfId="657" xr:uid="{1B80FC4E-B371-47EC-BC55-6BA5908BDDE9}"/>
    <cellStyle name="Nota 12 5" xfId="658" xr:uid="{3330AF27-38FE-48B2-A337-5D6E91397E4B}"/>
    <cellStyle name="Nota 12 6" xfId="659" xr:uid="{8812E1EA-E30A-4744-82DD-BDF8F8C6F213}"/>
    <cellStyle name="Nota 13" xfId="660" xr:uid="{E01B78F5-9BFD-450E-8B65-26E11DDE0F82}"/>
    <cellStyle name="Nota 13 2" xfId="661" xr:uid="{EBBC5264-6783-404F-96E5-4AFAD062D858}"/>
    <cellStyle name="Nota 13 2 2" xfId="662" xr:uid="{E41D1EFD-4E81-4D29-85ED-729EC52E86E1}"/>
    <cellStyle name="Nota 13 2 3" xfId="663" xr:uid="{04C51AD0-E064-498A-B282-E127D4589BF5}"/>
    <cellStyle name="Nota 13 2 4" xfId="664" xr:uid="{4B91641A-493F-4B46-828A-708A15D83D8D}"/>
    <cellStyle name="Nota 13 2 5" xfId="665" xr:uid="{DE4C4A03-4EDC-4748-B16A-16E82C4D896D}"/>
    <cellStyle name="Nota 13 3" xfId="666" xr:uid="{0A3913DF-A8D9-497A-91D8-C45D906ACEAC}"/>
    <cellStyle name="Nota 13 3 2" xfId="667" xr:uid="{9D9AF52D-C8D9-43D0-AC7D-FE6D5C7E9E19}"/>
    <cellStyle name="Nota 13 3 3" xfId="668" xr:uid="{130306D8-72A6-4A8E-AEA7-8529DE81375F}"/>
    <cellStyle name="Nota 13 3 4" xfId="669" xr:uid="{A20C455D-DA42-4ABA-B91C-98A071135ABD}"/>
    <cellStyle name="Nota 13 3 5" xfId="670" xr:uid="{41BFBEAB-2269-42AC-ADC6-49C2BC5AFF64}"/>
    <cellStyle name="Nota 13 4" xfId="671" xr:uid="{C5F38C32-B3BA-4197-9AAA-EE3C4F9774DD}"/>
    <cellStyle name="Nota 13 5" xfId="672" xr:uid="{9451A570-8712-4D86-BD9A-C10E6968DCA8}"/>
    <cellStyle name="Nota 13 6" xfId="673" xr:uid="{F2062938-F8AB-4C80-87EC-6CF37D3E51E0}"/>
    <cellStyle name="Nota 13 7" xfId="674" xr:uid="{53C2CF6C-62B6-4DE7-BEEF-9C7B519FB239}"/>
    <cellStyle name="Nota 14" xfId="675" xr:uid="{ABA26211-4A59-4B13-99D7-446784B4A8AE}"/>
    <cellStyle name="Nota 14 2" xfId="676" xr:uid="{9DA02599-1D1D-43F0-B7E9-D3EB733D31A3}"/>
    <cellStyle name="Nota 14 3" xfId="677" xr:uid="{2394C923-6888-47AA-B0F8-0AF2317A4FA1}"/>
    <cellStyle name="Nota 14 4" xfId="678" xr:uid="{87B1508B-4985-4D8E-BD68-20B7D477BD85}"/>
    <cellStyle name="Nota 14 5" xfId="679" xr:uid="{DA26763C-50C7-4ED0-A208-0C60D4C73BA6}"/>
    <cellStyle name="Nota 15" xfId="680" xr:uid="{832C77D4-E6F1-4448-A658-5B9DF6DCC630}"/>
    <cellStyle name="Nota 15 2" xfId="681" xr:uid="{82B0939F-8913-4A6C-BFC1-3F9BA09DF075}"/>
    <cellStyle name="Nota 15 2 2" xfId="682" xr:uid="{2FD1608B-9B93-4A4D-9A16-52708F0713CD}"/>
    <cellStyle name="Nota 15 2 3" xfId="683" xr:uid="{77F47315-886A-46C7-92B3-468CD30A83BC}"/>
    <cellStyle name="Nota 15 2 4" xfId="684" xr:uid="{B53A639A-E562-4609-9030-E254D3DE0E89}"/>
    <cellStyle name="Nota 15 2 5" xfId="685" xr:uid="{EA8ACE59-563E-4AEB-B78F-FB05DA5B697A}"/>
    <cellStyle name="Nota 15 3" xfId="686" xr:uid="{4ED1A357-77C9-436E-B36B-B8C5CDF3A109}"/>
    <cellStyle name="Nota 15 3 2" xfId="687" xr:uid="{F2684DC1-44E6-424E-84EA-7641F73E0ED8}"/>
    <cellStyle name="Nota 15 3 3" xfId="688" xr:uid="{4139168C-A4C7-4B72-833A-06380C092253}"/>
    <cellStyle name="Nota 15 3 4" xfId="689" xr:uid="{4DF1E291-AB94-45C5-8497-783555BB9C59}"/>
    <cellStyle name="Nota 15 3 5" xfId="690" xr:uid="{02ECFD4F-0055-4653-A979-C89EA4EC7261}"/>
    <cellStyle name="Nota 15 4" xfId="691" xr:uid="{15C53B0F-FF04-4EC6-83AF-12F1D3FF3499}"/>
    <cellStyle name="Nota 15 4 2" xfId="692" xr:uid="{D723DD9D-AB4A-436F-829D-C40C743E064E}"/>
    <cellStyle name="Nota 15 4 3" xfId="693" xr:uid="{C068BD5D-2D30-407A-BB75-24B7997A125F}"/>
    <cellStyle name="Nota 15 4 4" xfId="694" xr:uid="{DBA54CD8-A648-4A9A-9B66-BE514F5EE6FE}"/>
    <cellStyle name="Nota 15 4 5" xfId="695" xr:uid="{2BCC7E51-C9F7-4699-9CB5-418DF426CD5B}"/>
    <cellStyle name="Nota 15 5" xfId="696" xr:uid="{BB837E81-BD43-4F52-B0F2-19570FA82A82}"/>
    <cellStyle name="Nota 15 6" xfId="697" xr:uid="{12559B75-C157-4D1C-88C4-BC6012772608}"/>
    <cellStyle name="Nota 15 7" xfId="698" xr:uid="{7E6D43BB-8516-4F27-807C-11353CB4FFA8}"/>
    <cellStyle name="Nota 15 8" xfId="699" xr:uid="{BB9D47D3-73A9-4EA7-880B-0524F61AE370}"/>
    <cellStyle name="Nota 16" xfId="700" xr:uid="{BEA31EDD-6DA3-4127-934B-CC35BA579C29}"/>
    <cellStyle name="Nota 16 2" xfId="701" xr:uid="{C415A193-2E1A-4D85-ACB4-23A68536ACBF}"/>
    <cellStyle name="Nota 16 2 2" xfId="702" xr:uid="{59B63C77-2072-44FB-861F-C94F9FD75D6E}"/>
    <cellStyle name="Nota 16 2 3" xfId="703" xr:uid="{23461453-BB32-4EF4-B200-F5E05CE09616}"/>
    <cellStyle name="Nota 16 2 4" xfId="704" xr:uid="{7CC25C45-1B61-491E-B03F-428FF93CF682}"/>
    <cellStyle name="Nota 16 2 5" xfId="705" xr:uid="{3522BF83-760B-4AE7-A281-A0AA31A35F6B}"/>
    <cellStyle name="Nota 16 3" xfId="706" xr:uid="{8939646D-9632-4FC4-8A4A-F92D2C150A38}"/>
    <cellStyle name="Nota 16 3 2" xfId="707" xr:uid="{87BCC879-8D23-4ACA-9258-E8CD1722146F}"/>
    <cellStyle name="Nota 16 3 3" xfId="708" xr:uid="{1E41AB03-AA5C-455E-B6EA-A87A1AF9D021}"/>
    <cellStyle name="Nota 16 3 4" xfId="709" xr:uid="{C3C37D15-322F-47A9-A352-F4E371DFCF2C}"/>
    <cellStyle name="Nota 16 3 5" xfId="710" xr:uid="{0C1A6A17-C752-40DA-A2E5-82BBE473CCC1}"/>
    <cellStyle name="Nota 16 4" xfId="711" xr:uid="{9F3147F0-E493-496D-87BC-B2DB84451C6C}"/>
    <cellStyle name="Nota 16 5" xfId="712" xr:uid="{A2DF6150-A84F-4287-BC44-4F5A8A8D6942}"/>
    <cellStyle name="Nota 16 6" xfId="713" xr:uid="{F21C6B06-4458-4755-B474-8544987C8195}"/>
    <cellStyle name="Nota 16 7" xfId="714" xr:uid="{CE57DF10-FF1F-40F5-9448-1243F137A718}"/>
    <cellStyle name="Nota 17" xfId="715" xr:uid="{72A5B559-6F29-47B3-93D0-1CA79CF5134E}"/>
    <cellStyle name="Nota 17 2" xfId="716" xr:uid="{F5327A15-89D1-4DB5-BF3E-FD9D9FA86B3A}"/>
    <cellStyle name="Nota 17 3" xfId="717" xr:uid="{5E504604-8E41-4199-BC49-05E230C5357B}"/>
    <cellStyle name="Nota 17 4" xfId="718" xr:uid="{30FCC19F-8C51-4091-BA87-A110240ED90A}"/>
    <cellStyle name="Nota 17 5" xfId="719" xr:uid="{A802AB4F-C69D-4CCA-A738-C2FD42997041}"/>
    <cellStyle name="Nota 2" xfId="720" xr:uid="{85C769B1-921B-4BF7-B2E9-9C507FBD060E}"/>
    <cellStyle name="Nota 2 2" xfId="721" xr:uid="{D3635F3F-9AC7-48FE-A8DF-FF96E70A7FA4}"/>
    <cellStyle name="Nota 2 2 2" xfId="722" xr:uid="{5E553683-574E-4083-873D-9705F6D539E9}"/>
    <cellStyle name="Nota 2 2 3" xfId="723" xr:uid="{29715512-C39B-4F14-BF79-B08E479D29DD}"/>
    <cellStyle name="Nota 2 2 4" xfId="724" xr:uid="{3991A2C9-A88C-458C-BEDC-3C7D84735FF4}"/>
    <cellStyle name="Nota 2 2 5" xfId="725" xr:uid="{9E4A2117-064C-4DDA-B8BB-FC5BD0093BA4}"/>
    <cellStyle name="Nota 2 3" xfId="726" xr:uid="{16F60A73-E924-42F3-A71C-3DFA75D530AF}"/>
    <cellStyle name="Nota 2 3 2" xfId="727" xr:uid="{CDDE407F-E494-4BDA-9E82-C8D76EEADD1F}"/>
    <cellStyle name="Nota 2 3 3" xfId="728" xr:uid="{A17F40DA-1E77-438E-9846-76A1BD426BE9}"/>
    <cellStyle name="Nota 2 3 4" xfId="729" xr:uid="{E79B8D38-CBC2-4260-A7F3-8D7EC9EC83E6}"/>
    <cellStyle name="Nota 2 3 5" xfId="730" xr:uid="{65613A2F-E078-44BE-926E-D772234DC3AB}"/>
    <cellStyle name="Nota 2 4" xfId="731" xr:uid="{7EB10607-0F5F-43CB-9104-0ADF399BD546}"/>
    <cellStyle name="Nota 2 4 2" xfId="732" xr:uid="{0036DFB4-FC5A-45F5-AC90-56D274AA317E}"/>
    <cellStyle name="Nota 2 4 3" xfId="733" xr:uid="{A3649ABC-D1EA-4EAB-9745-344B7990D0B1}"/>
    <cellStyle name="Nota 2 4 4" xfId="734" xr:uid="{CC8A3736-B389-4CD8-8C6F-D7E689492754}"/>
    <cellStyle name="Nota 2 4 5" xfId="735" xr:uid="{ECB1C6FD-62E0-422A-B050-E12568EE22E8}"/>
    <cellStyle name="Nota 2 5" xfId="736" xr:uid="{383FB0D6-6C4B-487C-99E1-CED3D8BE7DF0}"/>
    <cellStyle name="Nota 2 6" xfId="737" xr:uid="{D9F62488-341D-4581-9165-13EB60C5016F}"/>
    <cellStyle name="Nota 2 7" xfId="738" xr:uid="{1906B259-D065-4DE6-A3E1-6BF0B4238619}"/>
    <cellStyle name="Nota 2 8" xfId="739" xr:uid="{29179D84-1698-48E5-8E0C-BD562F378A9A}"/>
    <cellStyle name="Nota 3" xfId="740" xr:uid="{F6BEF2D6-E61B-47DC-A52C-0FBA90BA4ECC}"/>
    <cellStyle name="Nota 3 2" xfId="741" xr:uid="{C99F73D5-9D7A-4C5F-87B9-96C33C24D8E7}"/>
    <cellStyle name="Nota 3 2 2" xfId="742" xr:uid="{3E4E28A8-CD3A-4599-8826-96F870D02520}"/>
    <cellStyle name="Nota 3 2 3" xfId="743" xr:uid="{F2139A12-2C04-4A0F-A237-6DE5FAF9AC7B}"/>
    <cellStyle name="Nota 3 2 4" xfId="744" xr:uid="{653F89B7-ABB8-4424-BD41-F1FB64E274FB}"/>
    <cellStyle name="Nota 3 2 5" xfId="745" xr:uid="{3433CB3C-5573-48F9-AE21-FBAED142CC44}"/>
    <cellStyle name="Nota 3 3" xfId="746" xr:uid="{4BE85413-739E-4738-A404-1CF7B707AB64}"/>
    <cellStyle name="Nota 3 3 2" xfId="747" xr:uid="{91F418F9-4C3F-45A7-9784-AC3A472E2EBB}"/>
    <cellStyle name="Nota 3 3 3" xfId="748" xr:uid="{CF5BA45B-FCE6-4C53-B522-91436E20F6F6}"/>
    <cellStyle name="Nota 3 3 4" xfId="749" xr:uid="{572115D4-BD33-416D-9ED1-7FCEA777C857}"/>
    <cellStyle name="Nota 3 3 5" xfId="750" xr:uid="{4BB7760D-1D2B-404F-A997-B1B26C918528}"/>
    <cellStyle name="Nota 3 4" xfId="751" xr:uid="{EA4FC94A-3B19-4EDD-83EC-A16BD902AFCF}"/>
    <cellStyle name="Nota 3 5" xfId="752" xr:uid="{65E620D6-FFDF-4952-8DE7-3318F4751534}"/>
    <cellStyle name="Nota 3 6" xfId="753" xr:uid="{E52BC20D-D9F5-4A00-A7AA-3004372923E7}"/>
    <cellStyle name="Nota 3 7" xfId="754" xr:uid="{10EC7E24-DF63-44D5-9F2B-39AD54097445}"/>
    <cellStyle name="Nota 4" xfId="755" xr:uid="{1284183F-B646-46FA-A9B3-7DB25C84EA6F}"/>
    <cellStyle name="Nota 4 2" xfId="756" xr:uid="{A566721E-5EE8-44B9-8117-891DC3FC7EAE}"/>
    <cellStyle name="Nota 4 2 2" xfId="757" xr:uid="{DCD26B3A-C1B8-45A4-A255-63F94FDDE7CB}"/>
    <cellStyle name="Nota 4 2 3" xfId="758" xr:uid="{AD27EDA4-D852-4C86-BF8D-19282FF17C27}"/>
    <cellStyle name="Nota 4 2 4" xfId="759" xr:uid="{0D30796B-EBFE-4DB8-8B43-C54BF24A977A}"/>
    <cellStyle name="Nota 4 2 5" xfId="760" xr:uid="{2CBE94D0-7C5C-43B8-96F9-770EC00D135C}"/>
    <cellStyle name="Nota 4 3" xfId="761" xr:uid="{08BD57B4-4256-4228-BD44-3DD56C30007B}"/>
    <cellStyle name="Nota 4 3 2" xfId="762" xr:uid="{D80DA629-6EF0-4CE3-B077-9169C66D1E67}"/>
    <cellStyle name="Nota 4 3 3" xfId="763" xr:uid="{A1E09285-335B-4045-AD2C-AE18526E2DA2}"/>
    <cellStyle name="Nota 4 3 4" xfId="764" xr:uid="{8E3E28BB-2A74-4053-B294-A58B6DDB20DC}"/>
    <cellStyle name="Nota 4 3 5" xfId="765" xr:uid="{83F63A7E-9F4A-4B9E-A40D-653E5EE731D5}"/>
    <cellStyle name="Nota 4 4" xfId="766" xr:uid="{BECD998E-F80C-4CF6-8B4F-6E5330F88783}"/>
    <cellStyle name="Nota 4 5" xfId="767" xr:uid="{E7B5D0AD-DB2F-49E0-BAB0-19F506ADE0DF}"/>
    <cellStyle name="Nota 4 6" xfId="768" xr:uid="{AA59E6EE-B659-498E-B50A-073F9DCB6552}"/>
    <cellStyle name="Nota 4 7" xfId="769" xr:uid="{5AE2D1E5-4ED9-4ACF-A488-5EA14BEE1429}"/>
    <cellStyle name="Nota 5" xfId="770" xr:uid="{E676D8FF-70A4-4139-AFC9-45516052FEC0}"/>
    <cellStyle name="Nota 5 2" xfId="771" xr:uid="{17073588-ED9D-4BC8-BAAB-CFE0001651DB}"/>
    <cellStyle name="Nota 5 2 2" xfId="772" xr:uid="{A0CA0A60-CE17-42EF-9507-BD7536783C9B}"/>
    <cellStyle name="Nota 5 2 3" xfId="773" xr:uid="{339620BB-76A8-4948-8396-DDB4F3D0CB9A}"/>
    <cellStyle name="Nota 5 2 4" xfId="774" xr:uid="{D701B90F-B8A6-4F56-BF47-1AAECE3A2787}"/>
    <cellStyle name="Nota 5 2 5" xfId="775" xr:uid="{E41688C8-55B0-45D0-9B90-AE5C163C9D2D}"/>
    <cellStyle name="Nota 5 3" xfId="776" xr:uid="{85FAC462-EDAE-4DEB-BC6C-C6AD5598A6D4}"/>
    <cellStyle name="Nota 5 3 2" xfId="777" xr:uid="{9A52C3EF-4E87-4019-BF21-EDB6636F8280}"/>
    <cellStyle name="Nota 5 3 3" xfId="778" xr:uid="{B94A7B2C-C9DB-4960-9B1B-89A33164E3F7}"/>
    <cellStyle name="Nota 5 3 4" xfId="779" xr:uid="{9618E4D5-7CB0-4545-AE73-5A147C80F7B0}"/>
    <cellStyle name="Nota 5 3 5" xfId="780" xr:uid="{6C43EED1-4977-48DB-A064-E9314FF0984D}"/>
    <cellStyle name="Nota 5 4" xfId="781" xr:uid="{F3F24361-F36D-4924-9099-43AD2CAEC5F9}"/>
    <cellStyle name="Nota 5 5" xfId="782" xr:uid="{1BB33CBA-866C-4063-93A8-2B406C9E2F61}"/>
    <cellStyle name="Nota 5 6" xfId="783" xr:uid="{DBDDE22E-4A75-4274-B355-2C8DC01404F7}"/>
    <cellStyle name="Nota 5 7" xfId="784" xr:uid="{42B1AA5D-E718-4FAC-97A2-05C55D81C398}"/>
    <cellStyle name="Nota 6" xfId="785" xr:uid="{C7131257-4E95-421C-BA64-4AB4576E6B9C}"/>
    <cellStyle name="Nota 6 2" xfId="786" xr:uid="{3F8206E6-9F62-4F21-8EEC-C17E1D533108}"/>
    <cellStyle name="Nota 6 2 2" xfId="787" xr:uid="{E3E1A820-47C0-4E9E-8B52-30A038E58937}"/>
    <cellStyle name="Nota 6 2 3" xfId="788" xr:uid="{21F15E3C-4D6E-4235-A973-E65182DE9A6C}"/>
    <cellStyle name="Nota 6 2 4" xfId="789" xr:uid="{B2C2A5A5-89F6-49EF-8D06-FDA4F951B019}"/>
    <cellStyle name="Nota 6 2 5" xfId="790" xr:uid="{595C62A9-A1FA-473A-88B2-01AE29C25018}"/>
    <cellStyle name="Nota 6 3" xfId="791" xr:uid="{665F9932-0F16-4D0A-ABBC-7C887467599B}"/>
    <cellStyle name="Nota 6 3 2" xfId="792" xr:uid="{7A294BDE-0C76-4F51-B7CF-B809D009D1DE}"/>
    <cellStyle name="Nota 6 3 3" xfId="793" xr:uid="{B149CAA2-EA45-4318-B5DB-C47DC1043E5B}"/>
    <cellStyle name="Nota 6 3 4" xfId="794" xr:uid="{742DB3C0-A2E5-406F-BC42-80009242FD12}"/>
    <cellStyle name="Nota 6 3 5" xfId="795" xr:uid="{97536F85-7D06-4054-ABE7-50AEDD47D6BB}"/>
    <cellStyle name="Nota 6 4" xfId="796" xr:uid="{0B523607-1C32-41F6-8BE8-5E2B68072A6E}"/>
    <cellStyle name="Nota 6 5" xfId="797" xr:uid="{22DEDF64-C115-4EC5-8206-A59D88CF9642}"/>
    <cellStyle name="Nota 6 6" xfId="798" xr:uid="{3DEE0F0B-6ADE-4349-8C50-AAF743EB7923}"/>
    <cellStyle name="Nota 6 7" xfId="799" xr:uid="{602A601D-8D6E-4B4A-A9AD-63A0AEDDD02E}"/>
    <cellStyle name="Nota 7" xfId="800" xr:uid="{EAB39FE9-1FA5-4AD7-B7CF-C77EA90D67FF}"/>
    <cellStyle name="Nota 7 2" xfId="801" xr:uid="{A8AEBDD4-D210-480E-8352-7939EDB352E5}"/>
    <cellStyle name="Nota 7 2 2" xfId="802" xr:uid="{A2AA16EB-66E8-4A44-A33E-FF2B71194E2A}"/>
    <cellStyle name="Nota 7 2 3" xfId="803" xr:uid="{D7E59E3E-2AE4-4306-B604-3B6EC4740029}"/>
    <cellStyle name="Nota 7 2 4" xfId="804" xr:uid="{C34EACDE-3443-424C-AA72-A4542FA59636}"/>
    <cellStyle name="Nota 7 2 5" xfId="805" xr:uid="{0D20A1B7-D4A2-4FC0-9120-E0ADB5874B9B}"/>
    <cellStyle name="Nota 7 3" xfId="806" xr:uid="{40DE8C6C-5886-41F1-B137-4E46339EFD79}"/>
    <cellStyle name="Nota 7 3 2" xfId="807" xr:uid="{DE1479BA-D1A8-4B93-9B1F-83548DCACA59}"/>
    <cellStyle name="Nota 7 3 3" xfId="808" xr:uid="{EB63062A-E30F-48D8-BA46-73CCD149F423}"/>
    <cellStyle name="Nota 7 3 4" xfId="809" xr:uid="{5153A45A-CEB5-44C8-9380-5B54A735FEA8}"/>
    <cellStyle name="Nota 7 3 5" xfId="810" xr:uid="{C66B9483-8ED3-4752-A208-04E8864649DF}"/>
    <cellStyle name="Nota 7 4" xfId="811" xr:uid="{ECA88E11-A6B5-4D85-A68E-65FE8B0E7E15}"/>
    <cellStyle name="Nota 7 5" xfId="812" xr:uid="{85F99751-144A-4683-9A0F-CD89A40FB043}"/>
    <cellStyle name="Nota 7 6" xfId="813" xr:uid="{1DE36886-2162-4F7A-869E-8CA12537EDF6}"/>
    <cellStyle name="Nota 7 7" xfId="814" xr:uid="{5DA76CFB-DCBD-453C-9EB0-8A1947ADF989}"/>
    <cellStyle name="Nota 8" xfId="815" xr:uid="{28B856F3-7378-46F7-B36D-801BF65DFDEF}"/>
    <cellStyle name="Nota 8 2" xfId="816" xr:uid="{06134721-8FDF-4B12-82E5-CCCFE6FBC616}"/>
    <cellStyle name="Nota 8 3" xfId="817" xr:uid="{CB6D8E66-7379-4088-8D9E-9BCA6B7DBE39}"/>
    <cellStyle name="Nota 8 4" xfId="818" xr:uid="{3D3E35D0-162A-45F1-A61F-581CC159E13C}"/>
    <cellStyle name="Nota 8 5" xfId="819" xr:uid="{F598EAAF-2260-493D-9C6E-C164671F3E16}"/>
    <cellStyle name="Nota 9" xfId="820" xr:uid="{0F84A578-82F8-4574-9AD5-E1600F39AE8B}"/>
    <cellStyle name="Nota 9 2" xfId="821" xr:uid="{CFB84855-AACF-4043-99F3-3EDC977C1713}"/>
    <cellStyle name="Nota 9 3" xfId="822" xr:uid="{F19DE484-AEE1-466C-8566-14A38F7E0B83}"/>
    <cellStyle name="Nota 9 4" xfId="823" xr:uid="{C792912D-D39A-4766-8D70-0E7EFDF54EDF}"/>
    <cellStyle name="Nota 9 5" xfId="824" xr:uid="{E358CD1D-9C25-4C59-AD91-8505B49A0B1D}"/>
    <cellStyle name="Note" xfId="825" xr:uid="{B48EC71D-7879-4D9A-9D2E-9FE30C9E73D3}"/>
    <cellStyle name="Note 2" xfId="826" xr:uid="{58C5B039-A254-454F-9506-42EB3DF69F60}"/>
    <cellStyle name="Note 2 2" xfId="827" xr:uid="{24F2B67B-4BC1-4C87-ADBA-C1201766E36E}"/>
    <cellStyle name="Note 2 3" xfId="828" xr:uid="{35EA5329-0247-40AE-BC0E-58756A2F8596}"/>
    <cellStyle name="Note 2 4" xfId="829" xr:uid="{FDB825D7-1CA9-49DD-BE87-A53AB6E7C812}"/>
    <cellStyle name="Note 2 5" xfId="830" xr:uid="{8B78BB1A-926F-421B-B467-98A641A21759}"/>
    <cellStyle name="Note 3" xfId="831" xr:uid="{5BD13BE6-E82B-492C-BF71-310D97DE844A}"/>
    <cellStyle name="Note 4" xfId="832" xr:uid="{A1C19051-503F-4EE9-9F3B-B6C13EF3F404}"/>
    <cellStyle name="Note 5" xfId="833" xr:uid="{493F8039-2411-45C8-AD8E-EB1A8B56549F}"/>
    <cellStyle name="Note 6" xfId="834" xr:uid="{B341DE1F-5800-4F7F-98A7-61829DE646D1}"/>
    <cellStyle name="Output" xfId="835" xr:uid="{859CB119-B7D6-498B-9290-BEDB5BE68DB4}"/>
    <cellStyle name="Output 2" xfId="836" xr:uid="{F2780AC9-F966-41B0-8331-3DD15C9FA7B5}"/>
    <cellStyle name="Output 3" xfId="837" xr:uid="{C6FA8D37-ED33-4DE8-8B7B-20A5E7773C8A}"/>
    <cellStyle name="Output 4" xfId="838" xr:uid="{C5ECE9CF-2019-4F84-9F7C-96A38C08D6F8}"/>
    <cellStyle name="Output 5" xfId="839" xr:uid="{5DD68B1E-6A25-473A-9F41-374919658891}"/>
    <cellStyle name="Porcentagem 2" xfId="840" xr:uid="{21CFD7B6-1224-4666-AC46-13C432D20EB3}"/>
    <cellStyle name="Porcentagem 2 2" xfId="841" xr:uid="{7DD32E10-DA05-4E50-89FA-FF69057163B0}"/>
    <cellStyle name="Porcentagem 2 2 2" xfId="842" xr:uid="{22408A2E-F15D-48C5-814B-EEADB77CDF4D}"/>
    <cellStyle name="Porcentagem 2 3" xfId="843" xr:uid="{53CADF96-9321-4F3A-B3B6-6E2337F93CD8}"/>
    <cellStyle name="Porcentagem 2 4" xfId="844" xr:uid="{19CFE6D0-5ADF-46B8-BF04-194614C7B95E}"/>
    <cellStyle name="Porcentagem 2 5" xfId="845" xr:uid="{6F0AE54E-7BE7-4521-9A85-0B5F349C4205}"/>
    <cellStyle name="Porcentagem 2 6" xfId="846" xr:uid="{562C8A44-F657-428E-A717-8965D0FF59CC}"/>
    <cellStyle name="Porcentagem 3" xfId="847" xr:uid="{07FAB4E3-D9AE-433F-A1D9-AC5D9A44A7D3}"/>
    <cellStyle name="Porcentagem 3 2" xfId="848" xr:uid="{2A0600AF-A8AA-459A-9C0E-1784C19B4446}"/>
    <cellStyle name="Porcentagem 3 2 2" xfId="849" xr:uid="{9A5D5C88-E0E2-44AB-8B27-39C5BABB7AA5}"/>
    <cellStyle name="Porcentagem 3 3" xfId="850" xr:uid="{6D1B44F7-FFA6-4DED-ADBC-53EB9074FC7D}"/>
    <cellStyle name="Porcentagem 3 4" xfId="851" xr:uid="{7B9675E6-CBAE-4BD1-9313-96BB2EA423B9}"/>
    <cellStyle name="Porcentagem 3 4 2" xfId="852" xr:uid="{691ABC13-28BA-4B20-A9EC-0C904DB1078E}"/>
    <cellStyle name="Porcentagem 3 5" xfId="853" xr:uid="{5492F8DE-3D7B-4B9A-9E57-C551FCC81CCF}"/>
    <cellStyle name="Porcentagem 3 6" xfId="854" xr:uid="{E86FEDFD-511F-4193-A1AA-61CD8607E4D0}"/>
    <cellStyle name="Porcentagem 4" xfId="855" xr:uid="{D9551644-CE96-42D7-A87A-A824D1794D4E}"/>
    <cellStyle name="Porcentagem 4 2" xfId="856" xr:uid="{3A176262-5D48-4470-9AEC-61927303C738}"/>
    <cellStyle name="Porcentagem 5" xfId="857" xr:uid="{F249E7EA-80E1-4E85-B725-6AA3607EE6F5}"/>
    <cellStyle name="Saída 2" xfId="858" xr:uid="{2E2C7F2B-6290-486C-8A30-3FFEE511FA58}"/>
    <cellStyle name="Saída 2 2" xfId="859" xr:uid="{3DD9977A-6F2A-4348-9468-677BD35D81F0}"/>
    <cellStyle name="Saída 2 2 2" xfId="860" xr:uid="{3D84A518-5C73-4A39-B51B-EF68F3485DCE}"/>
    <cellStyle name="Saída 2 2 3" xfId="861" xr:uid="{7982F1B4-4AE0-40E3-A759-3E64876EF662}"/>
    <cellStyle name="Saída 2 2 4" xfId="862" xr:uid="{705CA2E3-D43C-47E6-B178-1F25017066A0}"/>
    <cellStyle name="Saída 2 2 5" xfId="863" xr:uid="{80A819EE-1CD1-44B4-B399-C173AA0A64C1}"/>
    <cellStyle name="Saída 2 3" xfId="864" xr:uid="{77332D3A-E6BA-48B7-A116-BCCC4B28F8AC}"/>
    <cellStyle name="Saída 2 4" xfId="865" xr:uid="{8ABBFDFE-7CDE-4444-BEDC-B30E7777D436}"/>
    <cellStyle name="Saída 2 5" xfId="866" xr:uid="{CB9AB84E-617D-4D8C-8AF1-5EF9A0BBC27C}"/>
    <cellStyle name="Saída 2 6" xfId="867" xr:uid="{80A1260A-A8D1-4515-8E33-5D366B60543D}"/>
    <cellStyle name="Saída 3" xfId="868" xr:uid="{78AB3558-A020-4B4B-B384-E070C2C2C3AE}"/>
    <cellStyle name="Saída 3 2" xfId="869" xr:uid="{6002071A-08E8-4F28-8828-9548F82CA3DB}"/>
    <cellStyle name="Saída 3 3" xfId="870" xr:uid="{57778AC0-1C68-4DF0-ADCD-9E1D7A72C5D9}"/>
    <cellStyle name="Saída 3 4" xfId="871" xr:uid="{CF107F6B-76C5-4097-BC7A-19C735CCCB75}"/>
    <cellStyle name="Saída 3 5" xfId="872" xr:uid="{6EF2558B-417A-47F1-AAAB-9BD385EB1E13}"/>
    <cellStyle name="Saída 4" xfId="873" xr:uid="{72F701CD-D4C7-470A-80CE-A2420D4FA5B5}"/>
    <cellStyle name="Saída 4 2" xfId="874" xr:uid="{29AD68A7-D67C-4C06-AE36-5E9F63714B94}"/>
    <cellStyle name="Saída 4 3" xfId="875" xr:uid="{3F0756B3-1AAB-4E79-8367-C62A6052032B}"/>
    <cellStyle name="Saída 4 4" xfId="876" xr:uid="{894C6B2C-D218-49DA-A375-6AF3A7E1ED56}"/>
    <cellStyle name="Saída 4 5" xfId="877" xr:uid="{C9B4A5E8-9994-4DF5-8D9D-2EDF9178A2EA}"/>
    <cellStyle name="Saída 5" xfId="878" xr:uid="{65460AFD-2EBF-423C-98BA-0FA101864460}"/>
    <cellStyle name="Saída 5 2" xfId="879" xr:uid="{451967F6-5C86-447F-A195-5109486A3670}"/>
    <cellStyle name="Saída 5 3" xfId="880" xr:uid="{791D295B-FE7C-4FC6-93E9-6281167D31CC}"/>
    <cellStyle name="Saída 5 4" xfId="881" xr:uid="{FE63CDB1-F294-4CA7-A824-DA1294F12210}"/>
    <cellStyle name="Saída 5 5" xfId="882" xr:uid="{892E7A88-7D28-4851-85BE-40E81405B935}"/>
    <cellStyle name="Saída 6" xfId="883" xr:uid="{B1B15D5C-F46E-4BD1-8FD6-FDBF08F73B33}"/>
    <cellStyle name="Saída 6 2" xfId="884" xr:uid="{8550613D-02CB-4832-9A59-A153E8637C94}"/>
    <cellStyle name="Saída 6 3" xfId="885" xr:uid="{B20CB4AC-2149-4979-8009-50AB22597DAC}"/>
    <cellStyle name="Saída 6 4" xfId="886" xr:uid="{86E0C408-3ACD-4EEC-9611-2631355BA34E}"/>
    <cellStyle name="Saída 6 5" xfId="887" xr:uid="{0D0861CC-1E7C-4FD1-A16F-AEEB316B7244}"/>
    <cellStyle name="Saída 7" xfId="888" xr:uid="{B7505688-095E-46B7-95E1-97B4989C7AF4}"/>
    <cellStyle name="Saída 7 2" xfId="889" xr:uid="{CF08FCA2-84A7-4614-9C53-D6D44149976B}"/>
    <cellStyle name="Saída 7 3" xfId="890" xr:uid="{3AC1371B-EE2B-43F9-B447-1E6385C5A199}"/>
    <cellStyle name="Saída 7 4" xfId="891" xr:uid="{5E4EB298-7FCD-4DB8-A370-3FC6ED27B17E}"/>
    <cellStyle name="Saída 7 5" xfId="892" xr:uid="{E25E8535-C22C-4607-8CF1-5349C9C301AD}"/>
    <cellStyle name="Saída 8" xfId="893" xr:uid="{A4EA3577-D780-4485-8D8A-A02E4236E6DD}"/>
    <cellStyle name="Saída 8 2" xfId="894" xr:uid="{9AE5425E-5A70-48F7-8B79-E81A72A620FC}"/>
    <cellStyle name="Saída 8 3" xfId="895" xr:uid="{B79899EF-D10C-4026-A637-D7B888F55C36}"/>
    <cellStyle name="Saída 8 4" xfId="896" xr:uid="{A0781732-B8C5-4A55-A6F2-82ACD3FBD526}"/>
    <cellStyle name="Saída 8 5" xfId="897" xr:uid="{C9957996-30D8-4B2A-BCCF-3A81FA09E4BB}"/>
    <cellStyle name="Saída 9" xfId="898" xr:uid="{2F662AE6-5E60-420E-9E88-3742B330EFA1}"/>
    <cellStyle name="Saída 9 2" xfId="899" xr:uid="{13B80348-7555-4ED9-8B7E-4410E6AB0AD2}"/>
    <cellStyle name="Saída 9 3" xfId="900" xr:uid="{A92D1764-A085-471C-B74E-FCBD7B8F3C4E}"/>
    <cellStyle name="Saída 9 4" xfId="901" xr:uid="{FAFE6B2C-A23D-4191-B494-9366656AFA26}"/>
    <cellStyle name="Saída 9 5" xfId="902" xr:uid="{EAE6BF82-69E3-4446-8B57-6640FB7CDE60}"/>
    <cellStyle name="Separador de milhares 2" xfId="903" xr:uid="{2A73E0E0-7AF5-443A-A98E-5EB09F0886C0}"/>
    <cellStyle name="Separador de milhares 2 2" xfId="904" xr:uid="{B54B3D0C-C333-4B32-8D2B-B24F70E2696A}"/>
    <cellStyle name="Separador de milhares 2 3" xfId="905" xr:uid="{DC6CB80E-D0F4-4AB7-A092-139E8BBFAF3A}"/>
    <cellStyle name="Separador de milhares 4" xfId="906" xr:uid="{F7C619A9-2D49-49AF-AAFC-8A6B9BB4C2AF}"/>
    <cellStyle name="Separador de milhares 4 2" xfId="907" xr:uid="{B5020B16-415A-4B7B-8654-E6C809CB4656}"/>
    <cellStyle name="Separador de milhares 4 3" xfId="908" xr:uid="{A93918EC-4657-45D1-9A55-A97ABBCB7ABB}"/>
    <cellStyle name="Texto de Aviso 2" xfId="909" xr:uid="{AFA38260-C989-4E09-AE22-74902369B28B}"/>
    <cellStyle name="Texto Explicativo 2" xfId="910" xr:uid="{6947CE61-E3DF-4F7F-9E70-8F0F433F0AB1}"/>
    <cellStyle name="Title" xfId="911" xr:uid="{762CCFFA-2BC8-4E5B-9600-4EEED6AE17E1}"/>
    <cellStyle name="Título 1 1" xfId="912" xr:uid="{F8AEC406-4A1A-45ED-BF15-0CDE15D5DB2C}"/>
    <cellStyle name="Título 1 1 2" xfId="913" xr:uid="{7657F126-AF3B-4890-9BC3-1DB9559D411A}"/>
    <cellStyle name="Título 1 1 3" xfId="914" xr:uid="{21B6F241-3710-4379-864B-70E0DAF77C6A}"/>
    <cellStyle name="Título 1 1 4" xfId="915" xr:uid="{B72880F3-9B53-4D57-9929-237808177660}"/>
    <cellStyle name="Título 1 1 5" xfId="916" xr:uid="{D73654C7-FB5E-4134-ACEA-80A1953071E3}"/>
    <cellStyle name="Título 1 1 6" xfId="917" xr:uid="{D8840118-78B6-4F95-BBB1-6F9223DDF069}"/>
    <cellStyle name="Título 1 1 7" xfId="918" xr:uid="{1BD2ECA7-8EE5-4FD5-A17F-D23218DEEE43}"/>
    <cellStyle name="Título 1 2" xfId="919" xr:uid="{59096086-6386-48E8-8327-9B5AA3F43C0B}"/>
    <cellStyle name="Título 1 2 2" xfId="920" xr:uid="{CA7F2083-F838-4671-A383-E932D8EB236F}"/>
    <cellStyle name="Título 1 3" xfId="921" xr:uid="{A6FD3F6A-6037-4323-A15D-82C39E43C10D}"/>
    <cellStyle name="Título 1 4" xfId="922" xr:uid="{52256856-F7B1-4EE4-9628-5A1138E12901}"/>
    <cellStyle name="Título 1 5" xfId="923" xr:uid="{CE73A22D-892C-483A-B934-ABFCC80CE87F}"/>
    <cellStyle name="Título 1 6" xfId="924" xr:uid="{79BA3F71-EB14-493E-BB16-53EA684DDFA0}"/>
    <cellStyle name="Título 1 7" xfId="925" xr:uid="{4AC5918F-B9A9-43BB-9CEC-D4721A8481CC}"/>
    <cellStyle name="Título 1 8" xfId="926" xr:uid="{81D322EE-9D44-4C64-ACFD-BA6231E31799}"/>
    <cellStyle name="Título 1 9" xfId="927" xr:uid="{9135C07A-D6F5-43DA-A44B-7B90CEBBE8C8}"/>
    <cellStyle name="Título 2 2" xfId="928" xr:uid="{B12B1E92-0CF8-4D58-BE5E-75A57877DA86}"/>
    <cellStyle name="Título 2 2 2" xfId="929" xr:uid="{F38D963B-3B4C-4CBE-A0B1-39B988E4C07A}"/>
    <cellStyle name="Título 2 3" xfId="930" xr:uid="{8574EEA3-035E-44FD-9AC7-0E403F52222B}"/>
    <cellStyle name="Título 2 4" xfId="931" xr:uid="{8193567F-B59F-472C-9A07-F58B38B3CCBD}"/>
    <cellStyle name="Título 2 5" xfId="932" xr:uid="{348C9785-703B-457D-9AD3-4AC802177304}"/>
    <cellStyle name="Título 2 6" xfId="933" xr:uid="{609285D2-7C0F-427E-A530-F8BCD8093AD8}"/>
    <cellStyle name="Título 2 7" xfId="934" xr:uid="{824512BA-4BA5-4504-B988-8126E6BBB8BB}"/>
    <cellStyle name="Título 2 8" xfId="935" xr:uid="{CA43710A-AB7E-4724-A681-25FA7B64C66F}"/>
    <cellStyle name="Título 2 9" xfId="936" xr:uid="{D21AD41B-3E6C-47A5-B4BA-2B39D6486E64}"/>
    <cellStyle name="Título 3 2" xfId="937" xr:uid="{5A966648-ED91-44BC-85CD-4CE76633B6D3}"/>
    <cellStyle name="Título 3 2 2" xfId="938" xr:uid="{40615566-8656-4B5C-AAA9-A07051658AA8}"/>
    <cellStyle name="Título 3 3" xfId="939" xr:uid="{00961EB3-7E61-4C11-A93F-52947918342E}"/>
    <cellStyle name="Título 3 4" xfId="940" xr:uid="{F8BC034D-AD70-4E44-B241-5408DDADFF23}"/>
    <cellStyle name="Título 3 5" xfId="941" xr:uid="{BD0A1C99-C865-48AB-8418-03C1FC700C09}"/>
    <cellStyle name="Título 3 6" xfId="942" xr:uid="{D787C56A-086C-486A-9636-CD58C54DF81E}"/>
    <cellStyle name="Título 3 7" xfId="943" xr:uid="{EF1D31FF-CF20-458B-83E9-80D485D0BB9E}"/>
    <cellStyle name="Título 3 8" xfId="944" xr:uid="{2E62C58D-3F1E-4EEF-AD6A-F36CD5BABF4F}"/>
    <cellStyle name="Título 3 9" xfId="945" xr:uid="{A78AC8CC-7A72-4A2A-BD30-052472FD49C5}"/>
    <cellStyle name="Título 4 2" xfId="946" xr:uid="{1FE09241-6A0B-4C7E-B8A8-4857ABEA38BA}"/>
    <cellStyle name="Título 4 2 2" xfId="947" xr:uid="{7E6B2059-E5B1-4121-9E37-569BE57E857B}"/>
    <cellStyle name="Título 4 3" xfId="948" xr:uid="{1BBBF9C3-7B15-4FD2-B1A3-778D65D64C82}"/>
    <cellStyle name="Título 4 4" xfId="949" xr:uid="{0594936B-B428-4E6B-96F7-7ED22D2D2D56}"/>
    <cellStyle name="Título 4 5" xfId="950" xr:uid="{B793EB6F-A824-41A4-8926-96BA840ECE39}"/>
    <cellStyle name="Título 4 6" xfId="951" xr:uid="{26E842B2-27FD-4470-8411-5C743629A2D4}"/>
    <cellStyle name="Título 4 7" xfId="952" xr:uid="{0A6B79C7-68A8-48D8-AC9B-AABF5D807F10}"/>
    <cellStyle name="Título 4 8" xfId="953" xr:uid="{6E2A8EB7-2D8F-46A1-8795-5F04E9B0B549}"/>
    <cellStyle name="Título 5" xfId="954" xr:uid="{418E30F5-FEA2-41BB-BCFE-AC3171C0556D}"/>
    <cellStyle name="Total 2" xfId="955" xr:uid="{CA96D8A5-1CB7-462D-A240-B890094B5745}"/>
    <cellStyle name="Total 2 2" xfId="956" xr:uid="{A3A10273-BA27-4EFC-91B8-2C3258A96823}"/>
    <cellStyle name="Total 2 3" xfId="957" xr:uid="{6ABE37CB-2189-4456-99AC-E9B04DD0D676}"/>
    <cellStyle name="Total 2 4" xfId="958" xr:uid="{49BD35ED-AC12-47A8-A2E7-C75B241B95D4}"/>
    <cellStyle name="Total 2 5" xfId="959" xr:uid="{D6A419AA-6810-4FBF-BC7A-7A0EBD4DAA38}"/>
    <cellStyle name="Total 3" xfId="960" xr:uid="{0BACA135-34A2-4E4E-B435-6C5AECB61658}"/>
    <cellStyle name="Total 3 2" xfId="961" xr:uid="{93F938D5-17D6-4D91-AE71-6D0122523593}"/>
    <cellStyle name="Total 3 3" xfId="962" xr:uid="{604B373D-99A5-4886-ADBC-AB1F4C10496F}"/>
    <cellStyle name="Total 3 4" xfId="963" xr:uid="{F11E8411-3CA1-41B2-9E36-E9A0AC67588F}"/>
    <cellStyle name="Total 3 5" xfId="964" xr:uid="{7F10CECB-FF97-4326-9DD6-60B001E49DFB}"/>
    <cellStyle name="Total 4" xfId="965" xr:uid="{458D63AE-9BAD-486A-B69D-BC2B1049CF49}"/>
    <cellStyle name="Total 4 2" xfId="966" xr:uid="{BED1B0A4-707A-4AA8-98B6-C2CEC6A852F1}"/>
    <cellStyle name="Total 4 3" xfId="967" xr:uid="{DDC06698-6EB6-4E43-801B-A8E77F1F0416}"/>
    <cellStyle name="Total 4 4" xfId="968" xr:uid="{CC64DAD6-A382-47C8-8074-FD00C13B708E}"/>
    <cellStyle name="Total 4 5" xfId="969" xr:uid="{A31FE3A2-B729-407E-B03E-A16D3653475A}"/>
    <cellStyle name="Total 5" xfId="970" xr:uid="{854C8DA5-7222-4C20-A467-19CD36269E3B}"/>
    <cellStyle name="Total 5 2" xfId="971" xr:uid="{C7583FD1-9820-4313-AD20-54A4282FD0B1}"/>
    <cellStyle name="Total 5 3" xfId="972" xr:uid="{4561DDBE-B88D-4738-8B4E-33884C366182}"/>
    <cellStyle name="Total 5 4" xfId="973" xr:uid="{ECF63B8A-DF41-4EA9-85FD-6E28E2225EC5}"/>
    <cellStyle name="Total 5 5" xfId="974" xr:uid="{ECD6DA77-57B1-4915-A048-2A8B3311B30F}"/>
    <cellStyle name="Total 6" xfId="975" xr:uid="{AAC4069B-DE6A-419E-87D5-531259CB70A3}"/>
    <cellStyle name="Total 6 2" xfId="976" xr:uid="{4AC1005C-0426-4E79-87A9-BFF3641C0280}"/>
    <cellStyle name="Total 6 3" xfId="977" xr:uid="{E77C9AB2-3088-424D-B9F9-BD660E216C43}"/>
    <cellStyle name="Total 6 4" xfId="978" xr:uid="{F0E5A416-B95D-4B89-B3F2-390143397A5F}"/>
    <cellStyle name="Total 6 5" xfId="979" xr:uid="{51D8421B-B201-45C2-A594-4C8EE1C75713}"/>
    <cellStyle name="Total 7" xfId="980" xr:uid="{5326B4B2-4AAB-46FD-94CA-D6EE13E98DE7}"/>
    <cellStyle name="Total 7 2" xfId="981" xr:uid="{A95F5A03-85D1-4DD3-9A37-EC379BD10499}"/>
    <cellStyle name="Total 7 3" xfId="982" xr:uid="{F4E4BB53-C02D-4678-B898-8D001E3848A9}"/>
    <cellStyle name="Total 7 4" xfId="983" xr:uid="{70086065-C7DC-40B7-9257-C47F0C3FE950}"/>
    <cellStyle name="Total 7 5" xfId="984" xr:uid="{1C2FA786-4172-4A3A-A0A9-44264BE80FE8}"/>
    <cellStyle name="Total 8" xfId="985" xr:uid="{AB40FBF3-98EA-4715-82E8-27B1FD8E9847}"/>
    <cellStyle name="Total 8 2" xfId="986" xr:uid="{E1CB9D76-23DA-44D0-88D5-D61A4A0A226F}"/>
    <cellStyle name="Total 8 3" xfId="987" xr:uid="{1CDD6E2C-CB1A-455A-99C1-566C83AF78A9}"/>
    <cellStyle name="Total 8 4" xfId="988" xr:uid="{C24798EF-555E-4677-8BDD-5DB678BF15AB}"/>
    <cellStyle name="Total 8 5" xfId="989" xr:uid="{F9EB2371-C831-477B-A0EC-09AD6738020B}"/>
    <cellStyle name="Vírgula" xfId="990" builtinId="3"/>
    <cellStyle name="Vírgula 2" xfId="991" xr:uid="{7476B41D-C5CC-4ACA-AD3F-17AAC9DFBFC4}"/>
    <cellStyle name="Vírgula 2 2" xfId="992" xr:uid="{1C54DDFB-8E29-410C-AB5A-F4C89AC52C4F}"/>
    <cellStyle name="Vírgula 2 2 2" xfId="993" xr:uid="{DD4ABF0A-9100-4B3C-AD3F-7932FE493B2E}"/>
    <cellStyle name="Vírgula 2 3" xfId="994" xr:uid="{864862F9-1A17-4E2E-8D48-40BE683159FC}"/>
    <cellStyle name="Vírgula 2 4" xfId="995" xr:uid="{283EB9EA-CF82-4254-B8CD-AE9708216CBD}"/>
    <cellStyle name="Vírgula 3" xfId="996" xr:uid="{D729211D-2C19-4E6A-B6D9-5E2806EE4604}"/>
    <cellStyle name="Vírgula 3 2" xfId="997" xr:uid="{E1ABA30D-32E5-4F99-BC1B-31F8951E81AD}"/>
    <cellStyle name="Vírgula 3 2 2" xfId="998" xr:uid="{C93B6F59-FA57-4536-BC51-253C1F2830AC}"/>
    <cellStyle name="Vírgula 3 3" xfId="999" xr:uid="{6DCA6CF3-7D97-4674-BDD0-887C74D492ED}"/>
    <cellStyle name="Vírgula 4" xfId="1000" xr:uid="{96F4AB07-642F-4606-AD79-530A01244FFB}"/>
    <cellStyle name="Vírgula 4 2" xfId="1001" xr:uid="{EFF4180C-D946-48DC-9466-BAEB318A7EFF}"/>
    <cellStyle name="Vírgula 5" xfId="1002" xr:uid="{59FF17AB-34A4-4BC2-A616-69676955F8AD}"/>
    <cellStyle name="Vírgula 6" xfId="1003" xr:uid="{A7BED890-FC38-4637-A395-9A53AA8A2CF5}"/>
    <cellStyle name="Warning Text" xfId="1004" xr:uid="{CF95CE8B-E361-4D1C-B829-8A7A2231F98B}"/>
  </cellStyles>
  <dxfs count="16"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color theme="0" tint="-0.14996795556505021"/>
        <name val="Calibri Light"/>
        <scheme val="none"/>
      </font>
      <fill>
        <patternFill>
          <fgColor indexed="64"/>
          <bgColor theme="0" tint="-0.14996795556505021"/>
        </patternFill>
      </fill>
      <border>
        <left/>
        <right/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5D470A4C-2ACC-A6F2-E213-47CF6044DA20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89" name="Object 1" hidden="1">
              <a:extLst>
                <a:ext uri="{63B3BB69-23CF-44E3-9099-C40C66FF867C}">
                  <a14:compatExt spid="_x0000_s242689"/>
                </a:ext>
                <a:ext uri="{FF2B5EF4-FFF2-40B4-BE49-F238E27FC236}">
                  <a16:creationId xmlns:a16="http://schemas.microsoft.com/office/drawing/2014/main" id="{23A2AC39-7681-79F5-0C9C-255CBB2591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485775</xdr:colOff>
      <xdr:row>1</xdr:row>
      <xdr:rowOff>361950</xdr:rowOff>
    </xdr:from>
    <xdr:to>
      <xdr:col>7</xdr:col>
      <xdr:colOff>35790</xdr:colOff>
      <xdr:row>1</xdr:row>
      <xdr:rowOff>771525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851D8899-515D-4774-28C1-13AB00EDB8C5}"/>
            </a:ext>
          </a:extLst>
        </xdr:cNvPr>
        <xdr:cNvSpPr>
          <a:spLocks noChangeArrowheads="1"/>
        </xdr:cNvSpPr>
      </xdr:nvSpPr>
      <xdr:spPr bwMode="auto">
        <a:xfrm>
          <a:off x="2914650" y="561975"/>
          <a:ext cx="3579090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1619250</xdr:colOff>
          <xdr:row>22</xdr:row>
          <xdr:rowOff>180975</xdr:rowOff>
        </xdr:from>
        <xdr:to>
          <xdr:col>5</xdr:col>
          <xdr:colOff>257175</xdr:colOff>
          <xdr:row>22</xdr:row>
          <xdr:rowOff>685800</xdr:rowOff>
        </xdr:to>
        <xdr:sp macro="" textlink="">
          <xdr:nvSpPr>
            <xdr:cNvPr id="242690" name="Object 2" hidden="1">
              <a:extLst>
                <a:ext uri="{63B3BB69-23CF-44E3-9099-C40C66FF867C}">
                  <a14:compatExt spid="_x0000_s242690"/>
                </a:ext>
                <a:ext uri="{FF2B5EF4-FFF2-40B4-BE49-F238E27FC236}">
                  <a16:creationId xmlns:a16="http://schemas.microsoft.com/office/drawing/2014/main" id="{1166069D-D5AB-BC9E-7551-5392044DCF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1</xdr:col>
      <xdr:colOff>561975</xdr:colOff>
      <xdr:row>1</xdr:row>
      <xdr:rowOff>57150</xdr:rowOff>
    </xdr:from>
    <xdr:to>
      <xdr:col>1</xdr:col>
      <xdr:colOff>1733550</xdr:colOff>
      <xdr:row>1</xdr:row>
      <xdr:rowOff>1095375</xdr:rowOff>
    </xdr:to>
    <xdr:pic>
      <xdr:nvPicPr>
        <xdr:cNvPr id="242693" name="Imagem 4">
          <a:extLst>
            <a:ext uri="{FF2B5EF4-FFF2-40B4-BE49-F238E27FC236}">
              <a16:creationId xmlns:a16="http://schemas.microsoft.com/office/drawing/2014/main" id="{DF12D126-351C-6C82-82FB-C3BF9AA1E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57175"/>
          <a:ext cx="1171575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1</xdr:row>
      <xdr:rowOff>219075</xdr:rowOff>
    </xdr:from>
    <xdr:to>
      <xdr:col>9</xdr:col>
      <xdr:colOff>495301</xdr:colOff>
      <xdr:row>1</xdr:row>
      <xdr:rowOff>981075</xdr:rowOff>
    </xdr:to>
    <xdr:sp macro="" textlink="">
      <xdr:nvSpPr>
        <xdr:cNvPr id="4" name="Rectangle 74">
          <a:extLst>
            <a:ext uri="{FF2B5EF4-FFF2-40B4-BE49-F238E27FC236}">
              <a16:creationId xmlns:a16="http://schemas.microsoft.com/office/drawing/2014/main" id="{02CEFDCC-F5A1-C6B9-4C3D-16B17488799A}"/>
            </a:ext>
          </a:extLst>
        </xdr:cNvPr>
        <xdr:cNvSpPr>
          <a:spLocks noChangeArrowheads="1"/>
        </xdr:cNvSpPr>
      </xdr:nvSpPr>
      <xdr:spPr bwMode="auto">
        <a:xfrm>
          <a:off x="2390776" y="457200"/>
          <a:ext cx="55435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400" b="1" i="0" strike="noStrike">
              <a:solidFill>
                <a:srgbClr val="000000"/>
              </a:solidFill>
              <a:latin typeface="Arial"/>
              <a:cs typeface="Arial"/>
            </a:rPr>
            <a:t>PREFEITURA MUNICIPAL DE SÃO JOSÉ DO RIO PRETO</a:t>
          </a:r>
          <a:endParaRPr lang="pt-BR" sz="14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defRPr sz="1000"/>
          </a:pPr>
          <a:r>
            <a:rPr lang="pt-BR" sz="1000" b="1" i="0" strike="noStrike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</a:t>
          </a:r>
        </a:p>
      </xdr:txBody>
    </xdr:sp>
    <xdr:clientData/>
  </xdr:twoCellAnchor>
  <xdr:twoCellAnchor editAs="oneCell">
    <xdr:from>
      <xdr:col>2</xdr:col>
      <xdr:colOff>219075</xdr:colOff>
      <xdr:row>1</xdr:row>
      <xdr:rowOff>47625</xdr:rowOff>
    </xdr:from>
    <xdr:to>
      <xdr:col>3</xdr:col>
      <xdr:colOff>533400</xdr:colOff>
      <xdr:row>1</xdr:row>
      <xdr:rowOff>1009650</xdr:rowOff>
    </xdr:to>
    <xdr:pic>
      <xdr:nvPicPr>
        <xdr:cNvPr id="243714" name="Imagem 4">
          <a:extLst>
            <a:ext uri="{FF2B5EF4-FFF2-40B4-BE49-F238E27FC236}">
              <a16:creationId xmlns:a16="http://schemas.microsoft.com/office/drawing/2014/main" id="{3C843AAC-1A88-1F18-2CDA-734E21F3E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275" y="285750"/>
          <a:ext cx="10477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334434</xdr:colOff>
      <xdr:row>1</xdr:row>
      <xdr:rowOff>298449</xdr:rowOff>
    </xdr:from>
    <xdr:to>
      <xdr:col>14</xdr:col>
      <xdr:colOff>587828</xdr:colOff>
      <xdr:row>1</xdr:row>
      <xdr:rowOff>1208616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E99D2A23-BB11-FD4C-4710-01746F87A714}"/>
            </a:ext>
          </a:extLst>
        </xdr:cNvPr>
        <xdr:cNvSpPr>
          <a:spLocks noChangeArrowheads="1"/>
        </xdr:cNvSpPr>
      </xdr:nvSpPr>
      <xdr:spPr bwMode="auto">
        <a:xfrm>
          <a:off x="5563659" y="498474"/>
          <a:ext cx="7035194" cy="9101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2700" tIns="12700" rIns="12700" bIns="12700" anchor="t" upright="1"/>
        <a:lstStyle/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PREFEITURA MUNICIPAL DE SÃO JOSÉ DO RIO PRETO</a:t>
          </a:r>
        </a:p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ESTADO DE SÃO PAULO</a:t>
          </a:r>
        </a:p>
        <a:p>
          <a:pPr algn="ctr" rtl="1">
            <a:defRPr sz="1000"/>
          </a:pPr>
          <a:endParaRPr lang="pt-BR" sz="1200" b="1" i="0" strike="noStrike" baseline="0">
            <a:solidFill>
              <a:srgbClr val="000000"/>
            </a:solidFill>
            <a:latin typeface="Arial Black" panose="020B0A04020102020204" pitchFamily="34" charset="0"/>
            <a:cs typeface="Arial"/>
          </a:endParaRPr>
        </a:p>
        <a:p>
          <a:pPr algn="ctr" rtl="1">
            <a:defRPr sz="1000"/>
          </a:pPr>
          <a:r>
            <a:rPr lang="pt-BR" sz="1200" b="1" i="0" strike="noStrike" baseline="0">
              <a:solidFill>
                <a:srgbClr val="000000"/>
              </a:solidFill>
              <a:latin typeface="Arial Black" panose="020B0A04020102020204" pitchFamily="34" charset="0"/>
              <a:cs typeface="Arial"/>
            </a:rPr>
            <a:t>SECRETARIA  MUNICIPAL DE SAÚDE </a:t>
          </a:r>
        </a:p>
      </xdr:txBody>
    </xdr:sp>
    <xdr:clientData/>
  </xdr:twoCellAnchor>
  <xdr:twoCellAnchor editAs="oneCell">
    <xdr:from>
      <xdr:col>4</xdr:col>
      <xdr:colOff>771525</xdr:colOff>
      <xdr:row>1</xdr:row>
      <xdr:rowOff>76200</xdr:rowOff>
    </xdr:from>
    <xdr:to>
      <xdr:col>4</xdr:col>
      <xdr:colOff>2295525</xdr:colOff>
      <xdr:row>1</xdr:row>
      <xdr:rowOff>1343025</xdr:rowOff>
    </xdr:to>
    <xdr:pic>
      <xdr:nvPicPr>
        <xdr:cNvPr id="244738" name="Imagem 3">
          <a:extLst>
            <a:ext uri="{FF2B5EF4-FFF2-40B4-BE49-F238E27FC236}">
              <a16:creationId xmlns:a16="http://schemas.microsoft.com/office/drawing/2014/main" id="{A5203656-4F8A-35AB-779A-F9DE0A40D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276225"/>
          <a:ext cx="1524000" cy="1266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AFA76-01E5-4D4C-95DF-26635CAA25A4}">
  <sheetPr>
    <tabColor theme="8" tint="0.39997558519241921"/>
  </sheetPr>
  <dimension ref="B1:J40"/>
  <sheetViews>
    <sheetView showGridLines="0" zoomScaleNormal="100" workbookViewId="0">
      <selection sqref="A1:IV65536"/>
    </sheetView>
  </sheetViews>
  <sheetFormatPr defaultRowHeight="15"/>
  <cols>
    <col min="1" max="1" width="3.7109375" style="59" customWidth="1"/>
    <col min="2" max="2" width="32.7109375" style="59" customWidth="1"/>
    <col min="3" max="3" width="10.7109375" style="59" customWidth="1"/>
    <col min="4" max="5" width="15.7109375" style="59" customWidth="1"/>
    <col min="6" max="16384" width="9.140625" style="59"/>
  </cols>
  <sheetData>
    <row r="1" spans="2:10" ht="15.75" thickBot="1">
      <c r="B1" s="64"/>
      <c r="C1" s="64"/>
      <c r="D1" s="64"/>
      <c r="E1" s="64"/>
      <c r="F1" s="64"/>
      <c r="G1" s="64"/>
      <c r="H1" s="64"/>
      <c r="I1" s="64"/>
      <c r="J1" s="64"/>
    </row>
    <row r="2" spans="2:10" ht="89.25" customHeight="1" thickBot="1">
      <c r="B2" s="238"/>
      <c r="C2" s="239"/>
      <c r="D2" s="239"/>
      <c r="E2" s="239"/>
      <c r="F2" s="239"/>
      <c r="G2" s="239"/>
      <c r="H2" s="240"/>
      <c r="I2" s="64"/>
      <c r="J2" s="64"/>
    </row>
    <row r="3" spans="2:10" ht="15" customHeight="1"/>
    <row r="4" spans="2:10" ht="20.100000000000001" customHeight="1">
      <c r="B4" s="241" t="s">
        <v>39</v>
      </c>
      <c r="C4" s="241"/>
      <c r="D4" s="241"/>
      <c r="E4" s="241"/>
      <c r="F4" s="241"/>
      <c r="G4" s="241"/>
      <c r="H4" s="241"/>
      <c r="I4" s="81"/>
      <c r="J4" s="64"/>
    </row>
    <row r="5" spans="2:10" ht="15" customHeight="1" thickBot="1">
      <c r="B5" s="64"/>
      <c r="C5" s="64"/>
      <c r="D5" s="64"/>
      <c r="E5" s="64"/>
      <c r="F5" s="64"/>
      <c r="G5" s="64"/>
      <c r="H5" s="64"/>
      <c r="I5" s="64"/>
      <c r="J5" s="64"/>
    </row>
    <row r="6" spans="2:10" ht="25.5" customHeight="1" thickBot="1">
      <c r="B6" s="242" t="s">
        <v>40</v>
      </c>
      <c r="C6" s="243"/>
      <c r="D6" s="243"/>
      <c r="E6" s="243"/>
      <c r="F6" s="243"/>
      <c r="G6" s="243"/>
      <c r="H6" s="244"/>
      <c r="I6" s="71"/>
      <c r="J6" s="71"/>
    </row>
    <row r="7" spans="2:10" ht="15" customHeight="1" thickBot="1">
      <c r="B7" s="64"/>
      <c r="C7" s="64"/>
      <c r="D7" s="64"/>
      <c r="E7" s="64"/>
      <c r="F7" s="64"/>
      <c r="G7" s="64"/>
      <c r="H7" s="64"/>
      <c r="I7" s="64"/>
      <c r="J7" s="64"/>
    </row>
    <row r="8" spans="2:10" ht="24.95" customHeight="1">
      <c r="B8" s="245" t="s">
        <v>41</v>
      </c>
      <c r="C8" s="246"/>
      <c r="D8" s="246"/>
      <c r="E8" s="246"/>
      <c r="F8" s="247"/>
      <c r="G8" s="248">
        <v>1</v>
      </c>
      <c r="H8" s="249"/>
      <c r="I8" s="64"/>
      <c r="J8" s="64"/>
    </row>
    <row r="9" spans="2:10" ht="15" customHeight="1" thickBot="1">
      <c r="B9" s="250" t="s">
        <v>42</v>
      </c>
      <c r="C9" s="251"/>
      <c r="D9" s="251"/>
      <c r="E9" s="251"/>
      <c r="F9" s="251"/>
      <c r="G9" s="252">
        <v>0.05</v>
      </c>
      <c r="H9" s="253"/>
      <c r="I9" s="64"/>
      <c r="J9" s="64"/>
    </row>
    <row r="10" spans="2:10" ht="15" customHeight="1" thickBot="1">
      <c r="B10" s="64"/>
      <c r="C10" s="64"/>
      <c r="D10" s="64"/>
      <c r="E10" s="64"/>
      <c r="F10" s="64"/>
      <c r="G10" s="64"/>
      <c r="H10" s="64"/>
      <c r="I10" s="64"/>
      <c r="J10" s="64"/>
    </row>
    <row r="11" spans="2:10" s="57" customFormat="1" ht="45" customHeight="1">
      <c r="B11" s="62" t="s">
        <v>43</v>
      </c>
      <c r="C11" s="63" t="s">
        <v>44</v>
      </c>
      <c r="D11" s="61" t="s">
        <v>45</v>
      </c>
      <c r="E11" s="61" t="s">
        <v>46</v>
      </c>
      <c r="F11" s="85" t="s">
        <v>47</v>
      </c>
      <c r="G11" s="85" t="s">
        <v>48</v>
      </c>
      <c r="H11" s="80" t="s">
        <v>49</v>
      </c>
      <c r="I11" s="71"/>
      <c r="J11" s="71"/>
    </row>
    <row r="12" spans="2:10" ht="15" customHeight="1">
      <c r="B12" s="88" t="s">
        <v>50</v>
      </c>
      <c r="C12" s="84" t="s">
        <v>10</v>
      </c>
      <c r="D12" s="70">
        <v>3.5000000000000003E-2</v>
      </c>
      <c r="E12" s="78" t="s">
        <v>51</v>
      </c>
      <c r="F12" s="65">
        <v>0.03</v>
      </c>
      <c r="G12" s="65">
        <v>0.04</v>
      </c>
      <c r="H12" s="77">
        <v>5.5E-2</v>
      </c>
      <c r="I12" s="64"/>
      <c r="J12" s="74"/>
    </row>
    <row r="13" spans="2:10" ht="15" customHeight="1">
      <c r="B13" s="88" t="s">
        <v>52</v>
      </c>
      <c r="C13" s="84" t="s">
        <v>53</v>
      </c>
      <c r="D13" s="70">
        <v>8.0000000000000002E-3</v>
      </c>
      <c r="E13" s="78" t="s">
        <v>51</v>
      </c>
      <c r="F13" s="65">
        <v>8.0000000000000002E-3</v>
      </c>
      <c r="G13" s="65">
        <v>8.0000000000000002E-3</v>
      </c>
      <c r="H13" s="77">
        <v>0.01</v>
      </c>
      <c r="I13" s="64"/>
      <c r="J13" s="64"/>
    </row>
    <row r="14" spans="2:10" ht="15" customHeight="1">
      <c r="B14" s="88" t="s">
        <v>54</v>
      </c>
      <c r="C14" s="84" t="s">
        <v>12</v>
      </c>
      <c r="D14" s="70">
        <v>1.2699999999999999E-2</v>
      </c>
      <c r="E14" s="78" t="s">
        <v>51</v>
      </c>
      <c r="F14" s="65">
        <v>9.7000000000000003E-3</v>
      </c>
      <c r="G14" s="65">
        <v>1.2699999999999999E-2</v>
      </c>
      <c r="H14" s="77">
        <v>1.2699999999999999E-2</v>
      </c>
      <c r="I14" s="64"/>
      <c r="J14" s="64"/>
    </row>
    <row r="15" spans="2:10" ht="15" customHeight="1">
      <c r="B15" s="88" t="s">
        <v>55</v>
      </c>
      <c r="C15" s="84" t="s">
        <v>11</v>
      </c>
      <c r="D15" s="70">
        <v>1.23E-2</v>
      </c>
      <c r="E15" s="78" t="s">
        <v>51</v>
      </c>
      <c r="F15" s="65">
        <v>5.8999999999999999E-3</v>
      </c>
      <c r="G15" s="65">
        <v>1.23E-2</v>
      </c>
      <c r="H15" s="77">
        <v>1.3899999999999999E-2</v>
      </c>
      <c r="I15" s="64"/>
      <c r="J15" s="64"/>
    </row>
    <row r="16" spans="2:10" ht="15" customHeight="1">
      <c r="B16" s="88" t="s">
        <v>56</v>
      </c>
      <c r="C16" s="84" t="s">
        <v>9</v>
      </c>
      <c r="D16" s="70">
        <v>6.1600000000000002E-2</v>
      </c>
      <c r="E16" s="78" t="s">
        <v>51</v>
      </c>
      <c r="F16" s="65">
        <v>6.1600000000000002E-2</v>
      </c>
      <c r="G16" s="65">
        <v>7.400000000000001E-2</v>
      </c>
      <c r="H16" s="77">
        <v>8.9600000000000013E-2</v>
      </c>
      <c r="I16" s="64"/>
      <c r="J16" s="64"/>
    </row>
    <row r="17" spans="2:8" ht="30" customHeight="1">
      <c r="B17" s="91" t="s">
        <v>57</v>
      </c>
      <c r="C17" s="92" t="s">
        <v>16</v>
      </c>
      <c r="D17" s="70">
        <v>3.6499999999999998E-2</v>
      </c>
      <c r="E17" s="78" t="str">
        <f>IF(AND(D17&gt;=F17, D17&lt;=H17), "OK", "Não OK")</f>
        <v>OK</v>
      </c>
      <c r="F17" s="73">
        <v>3.6499999999999998E-2</v>
      </c>
      <c r="G17" s="73">
        <v>3.6499999999999998E-2</v>
      </c>
      <c r="H17" s="76">
        <v>3.6499999999999998E-2</v>
      </c>
    </row>
    <row r="18" spans="2:8" ht="30" customHeight="1">
      <c r="B18" s="91" t="s">
        <v>58</v>
      </c>
      <c r="C18" s="92" t="s">
        <v>59</v>
      </c>
      <c r="D18" s="79">
        <f>G9*G8</f>
        <v>0.05</v>
      </c>
      <c r="E18" s="78" t="str">
        <f>IF(AND(D18&gt;=F18, D18&lt;=H18), "OK", "Não OK")</f>
        <v>OK</v>
      </c>
      <c r="F18" s="73">
        <v>0</v>
      </c>
      <c r="G18" s="73">
        <v>2.5000000000000001E-2</v>
      </c>
      <c r="H18" s="76">
        <v>0.05</v>
      </c>
    </row>
    <row r="19" spans="2:8" ht="45" customHeight="1">
      <c r="B19" s="91" t="s">
        <v>60</v>
      </c>
      <c r="C19" s="92" t="s">
        <v>61</v>
      </c>
      <c r="D19" s="70">
        <v>0</v>
      </c>
      <c r="E19" s="78" t="str">
        <f>IF(AND(D19&gt;=F19, D19&lt;=H19), "OK", "Não OK")</f>
        <v>OK</v>
      </c>
      <c r="F19" s="69">
        <v>0</v>
      </c>
      <c r="G19" s="69">
        <v>0.02</v>
      </c>
      <c r="H19" s="68">
        <v>4.4999999999999998E-2</v>
      </c>
    </row>
    <row r="20" spans="2:8" ht="30" customHeight="1" thickBot="1">
      <c r="B20" s="66" t="s">
        <v>62</v>
      </c>
      <c r="C20" s="93" t="s">
        <v>63</v>
      </c>
      <c r="D20" s="89">
        <f>ROUND((((1+D12+D13+D14)*(1+D15)*(1+D16)/(1-(D17+D18)))-1),4)</f>
        <v>0.2419</v>
      </c>
      <c r="E20" s="78" t="str">
        <f>IF(AND(D20&gt;=F20, D20&lt;=H20), "OK", "Não OK")</f>
        <v>OK</v>
      </c>
      <c r="F20" s="65">
        <v>0.2034</v>
      </c>
      <c r="G20" s="65">
        <v>0.22120000000000001</v>
      </c>
      <c r="H20" s="77">
        <v>0.25</v>
      </c>
    </row>
    <row r="21" spans="2:8" ht="45" customHeight="1" thickBot="1">
      <c r="B21" s="75" t="s">
        <v>64</v>
      </c>
      <c r="C21" s="90" t="s">
        <v>65</v>
      </c>
      <c r="D21" s="82">
        <f>ROUND((((1+D12+D13+D14)*(1+D15)*(1+D16)/(1-(D17+D18+D19)))-1),4)</f>
        <v>0.2419</v>
      </c>
      <c r="E21" s="87" t="str">
        <f>IF(COUNTIF($E$12:$E$20,"NÃO OK")&gt;0,"NÃO OK","OK")</f>
        <v>OK</v>
      </c>
      <c r="F21" s="67"/>
      <c r="G21" s="67"/>
      <c r="H21" s="86"/>
    </row>
    <row r="22" spans="2:8" ht="15" customHeight="1" thickBot="1">
      <c r="B22" s="64"/>
      <c r="C22" s="64"/>
      <c r="D22" s="64"/>
      <c r="E22" s="64"/>
      <c r="F22" s="64"/>
      <c r="G22" s="64"/>
      <c r="H22" s="64"/>
    </row>
    <row r="23" spans="2:8" ht="57.95" customHeight="1" thickBot="1">
      <c r="B23" s="229" t="s">
        <v>66</v>
      </c>
      <c r="C23" s="230"/>
      <c r="D23" s="230"/>
      <c r="E23" s="230"/>
      <c r="F23" s="230"/>
      <c r="G23" s="230"/>
      <c r="H23" s="231"/>
    </row>
    <row r="24" spans="2:8" ht="15" customHeight="1" thickBot="1">
      <c r="B24" s="72"/>
      <c r="C24" s="83"/>
      <c r="D24" s="83"/>
      <c r="E24" s="83"/>
      <c r="F24" s="83"/>
      <c r="G24" s="83"/>
      <c r="H24" s="83"/>
    </row>
    <row r="25" spans="2:8" ht="50.1" customHeight="1" thickBot="1">
      <c r="B25" s="232" t="s">
        <v>67</v>
      </c>
      <c r="C25" s="233"/>
      <c r="D25" s="233"/>
      <c r="E25" s="233"/>
      <c r="F25" s="233"/>
      <c r="G25" s="233"/>
      <c r="H25" s="234"/>
    </row>
    <row r="26" spans="2:8" ht="39.950000000000003" customHeight="1" thickBot="1">
      <c r="B26" s="235" t="s">
        <v>116</v>
      </c>
      <c r="C26" s="236"/>
      <c r="D26" s="236"/>
      <c r="E26" s="236"/>
      <c r="F26" s="236"/>
      <c r="G26" s="236"/>
      <c r="H26" s="237"/>
    </row>
    <row r="32" spans="2:8">
      <c r="B32" s="58"/>
    </row>
    <row r="33" spans="2:2">
      <c r="B33" s="58"/>
    </row>
    <row r="34" spans="2:2">
      <c r="B34" s="60"/>
    </row>
    <row r="35" spans="2:2">
      <c r="B35" s="60"/>
    </row>
    <row r="36" spans="2:2">
      <c r="B36" s="60"/>
    </row>
    <row r="39" spans="2:2">
      <c r="B39" s="60"/>
    </row>
    <row r="40" spans="2:2">
      <c r="B40" s="60"/>
    </row>
  </sheetData>
  <sheetProtection sheet="1" objects="1" scenarios="1" selectLockedCells="1" selectUnlockedCells="1"/>
  <mergeCells count="10">
    <mergeCell ref="B23:H23"/>
    <mergeCell ref="B25:H25"/>
    <mergeCell ref="B26:H26"/>
    <mergeCell ref="B2:H2"/>
    <mergeCell ref="B4:H4"/>
    <mergeCell ref="B6:H6"/>
    <mergeCell ref="B8:F8"/>
    <mergeCell ref="G8:H8"/>
    <mergeCell ref="B9:F9"/>
    <mergeCell ref="G9:H9"/>
  </mergeCells>
  <conditionalFormatting sqref="E17:E21">
    <cfRule type="cellIs" dxfId="15" priority="1" operator="equal">
      <formula>"NÃO OK"</formula>
    </cfRule>
    <cfRule type="cellIs" dxfId="14" priority="2" operator="equal">
      <formula>"OK"</formula>
    </cfRule>
  </conditionalFormatting>
  <printOptions horizontalCentered="1"/>
  <pageMargins left="0.70866141732283472" right="0.31496062992125984" top="0.78740157480314965" bottom="0.78740157480314965" header="0.31496062992125984" footer="0.31496062992125984"/>
  <pageSetup paperSize="9" scale="90" orientation="portrait" verticalDpi="0" r:id="rId1"/>
  <headerFooter>
    <oddFooter>&amp;R&amp;9&amp;P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42689" r:id="rId4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89" r:id="rId4"/>
      </mc:Fallback>
    </mc:AlternateContent>
    <mc:AlternateContent xmlns:mc="http://schemas.openxmlformats.org/markup-compatibility/2006">
      <mc:Choice Requires="x14">
        <oleObject progId="Equation.3" shapeId="242690" r:id="rId6">
          <objectPr defaultSize="0" autoPict="0" r:id="rId5">
            <anchor moveWithCells="1" sizeWithCells="1">
              <from>
                <xdr:col>1</xdr:col>
                <xdr:colOff>1619250</xdr:colOff>
                <xdr:row>22</xdr:row>
                <xdr:rowOff>180975</xdr:rowOff>
              </from>
              <to>
                <xdr:col>5</xdr:col>
                <xdr:colOff>257175</xdr:colOff>
                <xdr:row>22</xdr:row>
                <xdr:rowOff>685800</xdr:rowOff>
              </to>
            </anchor>
          </objectPr>
        </oleObject>
      </mc:Choice>
      <mc:Fallback>
        <oleObject progId="Equation.3" shapeId="242690" r:id="rId6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CF6E-7EAC-4EC5-B851-ACCB49F69393}">
  <sheetPr codeName="Plan4"/>
  <dimension ref="B1:W45"/>
  <sheetViews>
    <sheetView showGridLines="0" tabSelected="1" zoomScaleNormal="100" zoomScaleSheetLayoutView="100" workbookViewId="0"/>
  </sheetViews>
  <sheetFormatPr defaultRowHeight="11.25"/>
  <cols>
    <col min="1" max="1" width="2.85546875" style="102" customWidth="1"/>
    <col min="2" max="2" width="9.7109375" style="102" customWidth="1"/>
    <col min="3" max="3" width="11" style="193" customWidth="1"/>
    <col min="4" max="4" width="10.7109375" style="193" customWidth="1"/>
    <col min="5" max="5" width="45.7109375" style="102" customWidth="1"/>
    <col min="6" max="6" width="6.5703125" style="148" customWidth="1"/>
    <col min="7" max="7" width="9.7109375" style="149" customWidth="1"/>
    <col min="8" max="8" width="11.7109375" style="149" customWidth="1"/>
    <col min="9" max="9" width="12.7109375" style="102" customWidth="1"/>
    <col min="10" max="10" width="15.7109375" style="102" customWidth="1"/>
    <col min="11" max="13" width="9.140625" style="149"/>
    <col min="14" max="14" width="13.140625" style="149" bestFit="1" customWidth="1"/>
    <col min="15" max="17" width="9.140625" style="149"/>
    <col min="18" max="16384" width="9.140625" style="102"/>
  </cols>
  <sheetData>
    <row r="1" spans="2:17" s="149" customFormat="1" ht="18.75" customHeight="1">
      <c r="B1" s="169"/>
      <c r="C1" s="193"/>
      <c r="D1" s="193"/>
      <c r="F1" s="187"/>
    </row>
    <row r="2" spans="2:17" ht="82.5" customHeight="1">
      <c r="B2" s="103"/>
      <c r="C2" s="147"/>
      <c r="D2" s="147"/>
      <c r="E2" s="104"/>
      <c r="F2" s="105"/>
      <c r="G2" s="106"/>
      <c r="H2" s="151"/>
      <c r="I2" s="106"/>
      <c r="J2" s="107"/>
    </row>
    <row r="3" spans="2:17" ht="11.25" customHeight="1">
      <c r="B3" s="108"/>
      <c r="C3" s="153"/>
      <c r="D3" s="152"/>
      <c r="E3" s="110"/>
      <c r="F3" s="109"/>
      <c r="G3" s="109"/>
      <c r="H3" s="152"/>
      <c r="I3" s="109"/>
      <c r="J3" s="101"/>
    </row>
    <row r="4" spans="2:17" ht="35.1" customHeight="1">
      <c r="B4" s="254" t="s">
        <v>73</v>
      </c>
      <c r="C4" s="254"/>
      <c r="D4" s="254"/>
      <c r="E4" s="254"/>
      <c r="F4" s="254"/>
      <c r="G4" s="254"/>
      <c r="H4" s="254"/>
      <c r="I4" s="255">
        <v>46097</v>
      </c>
      <c r="J4" s="256"/>
    </row>
    <row r="5" spans="2:17" ht="11.25" customHeight="1">
      <c r="B5" s="108"/>
      <c r="C5" s="153"/>
      <c r="D5" s="153"/>
      <c r="E5" s="111"/>
      <c r="F5" s="108"/>
      <c r="G5" s="108"/>
      <c r="H5" s="153"/>
      <c r="I5" s="108"/>
      <c r="J5" s="108"/>
    </row>
    <row r="6" spans="2:17" ht="11.25" customHeight="1">
      <c r="B6" s="112"/>
      <c r="C6" s="164"/>
      <c r="D6" s="164"/>
      <c r="E6" s="113"/>
      <c r="F6" s="114"/>
      <c r="G6" s="115"/>
      <c r="H6" s="154"/>
      <c r="I6" s="115"/>
      <c r="J6" s="116"/>
    </row>
    <row r="7" spans="2:17" ht="22.5" customHeight="1">
      <c r="B7" s="117" t="s">
        <v>68</v>
      </c>
      <c r="C7" s="165" t="s">
        <v>77</v>
      </c>
      <c r="D7" s="168"/>
      <c r="E7" s="118"/>
      <c r="F7" s="119"/>
      <c r="G7" s="119"/>
      <c r="H7" s="155"/>
      <c r="I7" s="120" t="s">
        <v>69</v>
      </c>
      <c r="J7" s="121">
        <f>'BDI (24,19%)'!D21</f>
        <v>0.2419</v>
      </c>
    </row>
    <row r="8" spans="2:17" ht="22.5" customHeight="1">
      <c r="B8" s="122" t="s">
        <v>18</v>
      </c>
      <c r="C8" s="191" t="s">
        <v>102</v>
      </c>
      <c r="D8" s="156"/>
      <c r="E8" s="123"/>
      <c r="F8" s="123"/>
      <c r="G8" s="123"/>
      <c r="H8" s="156"/>
      <c r="I8" s="127"/>
      <c r="J8" s="121"/>
    </row>
    <row r="9" spans="2:17" ht="22.5" customHeight="1">
      <c r="B9" s="122" t="s">
        <v>70</v>
      </c>
      <c r="C9" s="192" t="s">
        <v>103</v>
      </c>
      <c r="D9" s="169"/>
      <c r="E9" s="124"/>
      <c r="F9" s="125"/>
      <c r="G9" s="126"/>
      <c r="H9" s="157"/>
      <c r="I9" s="127"/>
      <c r="J9" s="121"/>
    </row>
    <row r="10" spans="2:17" ht="15" customHeight="1">
      <c r="B10" s="128"/>
      <c r="C10" s="166" t="s">
        <v>104</v>
      </c>
      <c r="D10" s="170"/>
      <c r="E10" s="129"/>
      <c r="F10" s="130"/>
      <c r="G10" s="131" t="s">
        <v>71</v>
      </c>
      <c r="H10" s="158" t="s">
        <v>27</v>
      </c>
      <c r="I10" s="132"/>
      <c r="J10" s="133"/>
    </row>
    <row r="11" spans="2:17" ht="11.25" customHeight="1">
      <c r="B11" s="134"/>
      <c r="C11" s="149"/>
      <c r="D11" s="149"/>
      <c r="E11" s="111"/>
      <c r="F11" s="108"/>
      <c r="G11" s="120"/>
      <c r="H11" s="153"/>
      <c r="I11" s="108"/>
      <c r="J11" s="108"/>
    </row>
    <row r="12" spans="2:17" ht="24.95" customHeight="1">
      <c r="B12" s="135" t="s">
        <v>139</v>
      </c>
      <c r="C12" s="136"/>
      <c r="D12" s="136"/>
      <c r="E12" s="137"/>
      <c r="F12" s="138"/>
      <c r="G12" s="139"/>
      <c r="H12" s="140"/>
      <c r="I12" s="136"/>
      <c r="J12" s="141"/>
    </row>
    <row r="13" spans="2:17">
      <c r="B13" s="142"/>
      <c r="C13" s="167"/>
      <c r="D13" s="167"/>
      <c r="E13" s="144"/>
      <c r="F13" s="145"/>
      <c r="G13" s="142"/>
      <c r="H13" s="159"/>
      <c r="I13" s="143"/>
      <c r="J13" s="146"/>
    </row>
    <row r="14" spans="2:17" s="196" customFormat="1" ht="22.5">
      <c r="B14" s="188" t="s">
        <v>0</v>
      </c>
      <c r="C14" s="194" t="s">
        <v>17</v>
      </c>
      <c r="D14" s="194" t="s">
        <v>1</v>
      </c>
      <c r="E14" s="188" t="s">
        <v>2</v>
      </c>
      <c r="F14" s="195" t="s">
        <v>3</v>
      </c>
      <c r="G14" s="188" t="s">
        <v>4</v>
      </c>
      <c r="H14" s="188" t="s">
        <v>6</v>
      </c>
      <c r="I14" s="188" t="s">
        <v>5</v>
      </c>
      <c r="J14" s="188" t="s">
        <v>7</v>
      </c>
      <c r="K14" s="193"/>
      <c r="L14" s="193"/>
      <c r="M14" s="193"/>
      <c r="N14" s="193"/>
      <c r="O14" s="193"/>
      <c r="P14" s="193"/>
      <c r="Q14" s="193"/>
    </row>
    <row r="15" spans="2:17" s="197" customFormat="1" ht="20.100000000000001" customHeight="1">
      <c r="B15" s="160">
        <v>1</v>
      </c>
      <c r="C15" s="189"/>
      <c r="D15" s="190"/>
      <c r="E15" s="161" t="s">
        <v>76</v>
      </c>
      <c r="F15" s="162"/>
      <c r="G15" s="199"/>
      <c r="H15" s="163"/>
      <c r="I15" s="226"/>
      <c r="J15" s="227"/>
      <c r="K15" s="220"/>
      <c r="L15" s="220"/>
      <c r="M15" s="220"/>
      <c r="N15" s="220"/>
      <c r="O15" s="220"/>
      <c r="P15" s="220"/>
      <c r="Q15" s="220"/>
    </row>
    <row r="16" spans="2:17" s="212" customFormat="1" ht="15" customHeight="1">
      <c r="B16" s="208" t="s">
        <v>117</v>
      </c>
      <c r="C16" s="213"/>
      <c r="D16" s="214"/>
      <c r="E16" s="186" t="s">
        <v>101</v>
      </c>
      <c r="F16" s="215"/>
      <c r="G16" s="216"/>
      <c r="H16" s="217"/>
      <c r="I16" s="218"/>
      <c r="J16" s="219">
        <f>SUM(J17:J18)</f>
        <v>251.47000000000003</v>
      </c>
      <c r="K16" s="222"/>
      <c r="L16" s="222"/>
      <c r="M16" s="222"/>
      <c r="N16" s="222"/>
      <c r="O16" s="222"/>
      <c r="P16" s="222"/>
      <c r="Q16" s="222"/>
    </row>
    <row r="17" spans="2:17" ht="15" customHeight="1">
      <c r="B17" s="98" t="s">
        <v>118</v>
      </c>
      <c r="C17" s="209" t="s">
        <v>19</v>
      </c>
      <c r="D17" s="205" t="s">
        <v>78</v>
      </c>
      <c r="E17" s="206" t="s">
        <v>79</v>
      </c>
      <c r="F17" s="99" t="s">
        <v>21</v>
      </c>
      <c r="G17" s="207">
        <v>1.43</v>
      </c>
      <c r="H17" s="228">
        <v>123.22</v>
      </c>
      <c r="I17" s="150">
        <f>ROUND(ROUND(H17,2)*(1+J$7),2)</f>
        <v>153.03</v>
      </c>
      <c r="J17" s="198">
        <f>ROUND(G17*I17,2)</f>
        <v>218.83</v>
      </c>
      <c r="O17" s="221"/>
    </row>
    <row r="18" spans="2:17" ht="15" customHeight="1">
      <c r="B18" s="98" t="s">
        <v>119</v>
      </c>
      <c r="C18" s="100" t="s">
        <v>113</v>
      </c>
      <c r="D18" s="205" t="s">
        <v>89</v>
      </c>
      <c r="E18" s="206" t="s">
        <v>92</v>
      </c>
      <c r="F18" s="99" t="s">
        <v>21</v>
      </c>
      <c r="G18" s="207">
        <v>1.24</v>
      </c>
      <c r="H18" s="228">
        <v>21.19</v>
      </c>
      <c r="I18" s="150">
        <f t="shared" ref="I18:I25" si="0">ROUND(ROUND(H18,2)*(1+J$7),2)</f>
        <v>26.32</v>
      </c>
      <c r="J18" s="198">
        <f t="shared" ref="J18:J25" si="1">ROUND(G18*I18,2)</f>
        <v>32.64</v>
      </c>
      <c r="L18" s="221"/>
      <c r="O18" s="221"/>
    </row>
    <row r="19" spans="2:17" s="212" customFormat="1" ht="15" customHeight="1">
      <c r="B19" s="208" t="s">
        <v>120</v>
      </c>
      <c r="C19" s="213"/>
      <c r="D19" s="214"/>
      <c r="E19" s="186" t="s">
        <v>100</v>
      </c>
      <c r="F19" s="215"/>
      <c r="G19" s="216"/>
      <c r="H19" s="217"/>
      <c r="I19" s="218"/>
      <c r="J19" s="219">
        <f>SUM(J20:J21)</f>
        <v>2666.08</v>
      </c>
      <c r="K19" s="222"/>
      <c r="L19" s="222"/>
      <c r="M19" s="222"/>
      <c r="N19" s="222"/>
      <c r="O19" s="222"/>
      <c r="P19" s="222"/>
      <c r="Q19" s="222"/>
    </row>
    <row r="20" spans="2:17" ht="33.75">
      <c r="B20" s="98" t="s">
        <v>121</v>
      </c>
      <c r="C20" s="209" t="s">
        <v>19</v>
      </c>
      <c r="D20" s="205" t="s">
        <v>84</v>
      </c>
      <c r="E20" s="206" t="s">
        <v>85</v>
      </c>
      <c r="F20" s="99" t="s">
        <v>8</v>
      </c>
      <c r="G20" s="207">
        <v>23.8</v>
      </c>
      <c r="H20" s="228">
        <v>68</v>
      </c>
      <c r="I20" s="150">
        <f t="shared" si="0"/>
        <v>84.45</v>
      </c>
      <c r="J20" s="198">
        <f t="shared" si="1"/>
        <v>2009.91</v>
      </c>
      <c r="O20" s="221"/>
    </row>
    <row r="21" spans="2:17" ht="15" customHeight="1">
      <c r="B21" s="98" t="s">
        <v>122</v>
      </c>
      <c r="C21" s="100" t="s">
        <v>23</v>
      </c>
      <c r="D21" s="205" t="s">
        <v>90</v>
      </c>
      <c r="E21" s="206" t="s">
        <v>91</v>
      </c>
      <c r="F21" s="99" t="s">
        <v>8</v>
      </c>
      <c r="G21" s="207">
        <v>23.8</v>
      </c>
      <c r="H21" s="228">
        <v>22.2</v>
      </c>
      <c r="I21" s="150">
        <f>ROUND(ROUND(H21,2)*(1+J$7),2)</f>
        <v>27.57</v>
      </c>
      <c r="J21" s="198">
        <f>ROUND(G21*I21,2)</f>
        <v>656.17</v>
      </c>
      <c r="O21" s="221"/>
    </row>
    <row r="22" spans="2:17" s="212" customFormat="1" ht="15" customHeight="1">
      <c r="B22" s="208" t="s">
        <v>123</v>
      </c>
      <c r="C22" s="213"/>
      <c r="D22" s="214"/>
      <c r="E22" s="186" t="s">
        <v>96</v>
      </c>
      <c r="F22" s="215"/>
      <c r="G22" s="216"/>
      <c r="H22" s="217"/>
      <c r="I22" s="218"/>
      <c r="J22" s="219">
        <f>SUM(J23)</f>
        <v>1179.9000000000001</v>
      </c>
      <c r="K22" s="222"/>
      <c r="L22" s="222"/>
      <c r="M22" s="222"/>
      <c r="N22" s="222"/>
      <c r="O22" s="222"/>
      <c r="P22" s="222"/>
      <c r="Q22" s="222"/>
    </row>
    <row r="23" spans="2:17" ht="33.75">
      <c r="B23" s="98" t="s">
        <v>124</v>
      </c>
      <c r="C23" s="209" t="s">
        <v>19</v>
      </c>
      <c r="D23" s="205" t="s">
        <v>86</v>
      </c>
      <c r="E23" s="206" t="s">
        <v>87</v>
      </c>
      <c r="F23" s="99" t="s">
        <v>20</v>
      </c>
      <c r="G23" s="207">
        <v>2</v>
      </c>
      <c r="H23" s="228">
        <v>475.04</v>
      </c>
      <c r="I23" s="150">
        <f t="shared" si="0"/>
        <v>589.95000000000005</v>
      </c>
      <c r="J23" s="198">
        <f t="shared" si="1"/>
        <v>1179.9000000000001</v>
      </c>
      <c r="O23" s="221"/>
    </row>
    <row r="24" spans="2:17" s="212" customFormat="1" ht="15" customHeight="1">
      <c r="B24" s="208" t="s">
        <v>125</v>
      </c>
      <c r="C24" s="213"/>
      <c r="D24" s="214"/>
      <c r="E24" s="186" t="s">
        <v>97</v>
      </c>
      <c r="F24" s="215"/>
      <c r="G24" s="216"/>
      <c r="H24" s="217"/>
      <c r="I24" s="218"/>
      <c r="J24" s="219">
        <f>SUM(J25:J27)</f>
        <v>25800.120000000003</v>
      </c>
      <c r="K24" s="222"/>
      <c r="L24" s="222"/>
      <c r="M24" s="222"/>
      <c r="N24" s="222"/>
      <c r="O24" s="222"/>
      <c r="P24" s="222"/>
      <c r="Q24" s="222"/>
    </row>
    <row r="25" spans="2:17" ht="33.75">
      <c r="B25" s="98" t="s">
        <v>126</v>
      </c>
      <c r="C25" s="209" t="s">
        <v>19</v>
      </c>
      <c r="D25" s="205" t="s">
        <v>80</v>
      </c>
      <c r="E25" s="206" t="s">
        <v>81</v>
      </c>
      <c r="F25" s="99" t="s">
        <v>8</v>
      </c>
      <c r="G25" s="207">
        <v>216</v>
      </c>
      <c r="H25" s="228">
        <v>64.12</v>
      </c>
      <c r="I25" s="150">
        <f t="shared" si="0"/>
        <v>79.63</v>
      </c>
      <c r="J25" s="198">
        <f t="shared" si="1"/>
        <v>17200.080000000002</v>
      </c>
      <c r="O25" s="221"/>
    </row>
    <row r="26" spans="2:17" ht="33.75">
      <c r="B26" s="98" t="s">
        <v>127</v>
      </c>
      <c r="C26" s="209" t="s">
        <v>19</v>
      </c>
      <c r="D26" s="205" t="s">
        <v>80</v>
      </c>
      <c r="E26" s="206" t="s">
        <v>82</v>
      </c>
      <c r="F26" s="99" t="s">
        <v>8</v>
      </c>
      <c r="G26" s="207">
        <v>72</v>
      </c>
      <c r="H26" s="228">
        <v>64.12</v>
      </c>
      <c r="I26" s="150">
        <f>ROUND(ROUND(H26,2)*(1+J$7),2)</f>
        <v>79.63</v>
      </c>
      <c r="J26" s="198">
        <f>ROUND(G26*I26,2)</f>
        <v>5733.36</v>
      </c>
      <c r="O26" s="221"/>
    </row>
    <row r="27" spans="2:17" ht="33.75">
      <c r="B27" s="98" t="s">
        <v>128</v>
      </c>
      <c r="C27" s="209" t="s">
        <v>19</v>
      </c>
      <c r="D27" s="205" t="s">
        <v>80</v>
      </c>
      <c r="E27" s="206" t="s">
        <v>83</v>
      </c>
      <c r="F27" s="99" t="s">
        <v>8</v>
      </c>
      <c r="G27" s="207">
        <v>36</v>
      </c>
      <c r="H27" s="228">
        <v>64.12</v>
      </c>
      <c r="I27" s="150">
        <f>ROUND(ROUND(H27,2)*(1+J$7),2)</f>
        <v>79.63</v>
      </c>
      <c r="J27" s="198">
        <f>ROUND(G27*I27,2)</f>
        <v>2866.68</v>
      </c>
      <c r="O27" s="221"/>
    </row>
    <row r="28" spans="2:17" s="212" customFormat="1" ht="15" customHeight="1">
      <c r="B28" s="208" t="s">
        <v>129</v>
      </c>
      <c r="C28" s="213"/>
      <c r="D28" s="214"/>
      <c r="E28" s="186" t="s">
        <v>98</v>
      </c>
      <c r="F28" s="215"/>
      <c r="G28" s="216"/>
      <c r="H28" s="217"/>
      <c r="I28" s="218"/>
      <c r="J28" s="219">
        <f>SUM(J29)</f>
        <v>685.3</v>
      </c>
      <c r="K28" s="222"/>
      <c r="L28" s="222"/>
      <c r="M28" s="222"/>
      <c r="N28" s="222"/>
      <c r="O28" s="222"/>
      <c r="P28" s="222"/>
      <c r="Q28" s="222"/>
    </row>
    <row r="29" spans="2:17" ht="15" customHeight="1">
      <c r="B29" s="98" t="s">
        <v>130</v>
      </c>
      <c r="C29" s="100" t="s">
        <v>113</v>
      </c>
      <c r="D29" s="205" t="s">
        <v>88</v>
      </c>
      <c r="E29" s="206" t="s">
        <v>93</v>
      </c>
      <c r="F29" s="99" t="s">
        <v>20</v>
      </c>
      <c r="G29" s="207">
        <v>22</v>
      </c>
      <c r="H29" s="228">
        <v>25.08</v>
      </c>
      <c r="I29" s="150">
        <f>ROUND(ROUND(H29,2)*(1+J$7),2)</f>
        <v>31.15</v>
      </c>
      <c r="J29" s="198">
        <f>ROUND(G29*I29,2)</f>
        <v>685.3</v>
      </c>
      <c r="L29" s="221"/>
      <c r="O29" s="221"/>
    </row>
    <row r="30" spans="2:17" s="212" customFormat="1" ht="15" customHeight="1">
      <c r="B30" s="208" t="s">
        <v>131</v>
      </c>
      <c r="C30" s="213"/>
      <c r="D30" s="214"/>
      <c r="E30" s="186" t="s">
        <v>99</v>
      </c>
      <c r="F30" s="215"/>
      <c r="G30" s="216"/>
      <c r="H30" s="217"/>
      <c r="I30" s="218"/>
      <c r="J30" s="219">
        <f>SUM(J31:J33)</f>
        <v>1997.63</v>
      </c>
      <c r="K30" s="222"/>
      <c r="L30" s="222"/>
      <c r="M30" s="222"/>
      <c r="N30" s="222"/>
      <c r="O30" s="222"/>
      <c r="P30" s="222"/>
      <c r="Q30" s="222"/>
    </row>
    <row r="31" spans="2:17" ht="22.5">
      <c r="B31" s="98" t="s">
        <v>132</v>
      </c>
      <c r="C31" s="100" t="s">
        <v>113</v>
      </c>
      <c r="D31" s="205" t="s">
        <v>94</v>
      </c>
      <c r="E31" s="206" t="s">
        <v>95</v>
      </c>
      <c r="F31" s="99" t="s">
        <v>20</v>
      </c>
      <c r="G31" s="207">
        <v>1</v>
      </c>
      <c r="H31" s="228">
        <v>514.70000000000005</v>
      </c>
      <c r="I31" s="150">
        <f>ROUND(ROUND(H31,2)*(1+J$7),2)</f>
        <v>639.21</v>
      </c>
      <c r="J31" s="198">
        <f>ROUND(G31*I31,2)</f>
        <v>639.21</v>
      </c>
      <c r="L31" s="221"/>
      <c r="O31" s="221"/>
    </row>
    <row r="32" spans="2:17" ht="22.5">
      <c r="B32" s="98" t="s">
        <v>133</v>
      </c>
      <c r="C32" s="100" t="s">
        <v>113</v>
      </c>
      <c r="D32" s="205" t="s">
        <v>111</v>
      </c>
      <c r="E32" s="206" t="s">
        <v>114</v>
      </c>
      <c r="F32" s="99" t="s">
        <v>20</v>
      </c>
      <c r="G32" s="207">
        <v>1</v>
      </c>
      <c r="H32" s="228">
        <v>546.91</v>
      </c>
      <c r="I32" s="150">
        <f>ROUND(ROUND(H32,2)*(1+J$7),2)</f>
        <v>679.21</v>
      </c>
      <c r="J32" s="198">
        <f>ROUND(G32*I32,2)</f>
        <v>679.21</v>
      </c>
      <c r="O32" s="221"/>
    </row>
    <row r="33" spans="2:23" ht="22.5" customHeight="1">
      <c r="B33" s="98" t="s">
        <v>134</v>
      </c>
      <c r="C33" s="100" t="s">
        <v>113</v>
      </c>
      <c r="D33" s="205" t="s">
        <v>111</v>
      </c>
      <c r="E33" s="206" t="s">
        <v>115</v>
      </c>
      <c r="F33" s="99" t="s">
        <v>20</v>
      </c>
      <c r="G33" s="207">
        <v>1</v>
      </c>
      <c r="H33" s="228">
        <v>546.91</v>
      </c>
      <c r="I33" s="150">
        <f>ROUND(ROUND(H33,2)*(1+J$7),2)</f>
        <v>679.21</v>
      </c>
      <c r="J33" s="198">
        <f>ROUND(G33*I33,2)</f>
        <v>679.21</v>
      </c>
      <c r="O33" s="221"/>
    </row>
    <row r="34" spans="2:23" s="212" customFormat="1" ht="15" customHeight="1">
      <c r="B34" s="208" t="s">
        <v>135</v>
      </c>
      <c r="C34" s="213"/>
      <c r="D34" s="214"/>
      <c r="E34" s="186" t="s">
        <v>105</v>
      </c>
      <c r="F34" s="215"/>
      <c r="G34" s="216"/>
      <c r="H34" s="217"/>
      <c r="I34" s="218"/>
      <c r="J34" s="219">
        <f>SUM(J35:J37)</f>
        <v>814.74000000000012</v>
      </c>
      <c r="K34" s="222"/>
      <c r="L34" s="222"/>
      <c r="M34" s="222"/>
      <c r="N34" s="222"/>
      <c r="O34" s="222"/>
      <c r="P34" s="222"/>
      <c r="Q34" s="222"/>
    </row>
    <row r="35" spans="2:23" ht="15" customHeight="1">
      <c r="B35" s="98" t="s">
        <v>136</v>
      </c>
      <c r="C35" s="100" t="s">
        <v>23</v>
      </c>
      <c r="D35" s="205" t="s">
        <v>109</v>
      </c>
      <c r="E35" s="206" t="s">
        <v>110</v>
      </c>
      <c r="F35" s="99" t="s">
        <v>8</v>
      </c>
      <c r="G35" s="207">
        <v>0.9</v>
      </c>
      <c r="H35" s="228">
        <v>261.83999999999997</v>
      </c>
      <c r="I35" s="150">
        <f>ROUND(ROUND(H35,2)*(1+J$7),2)</f>
        <v>325.18</v>
      </c>
      <c r="J35" s="198">
        <f>ROUND(G35*I35,2)</f>
        <v>292.66000000000003</v>
      </c>
      <c r="O35" s="221"/>
    </row>
    <row r="36" spans="2:23" ht="15" customHeight="1">
      <c r="B36" s="98" t="s">
        <v>137</v>
      </c>
      <c r="C36" s="100" t="s">
        <v>113</v>
      </c>
      <c r="D36" s="205" t="s">
        <v>106</v>
      </c>
      <c r="E36" s="206" t="s">
        <v>112</v>
      </c>
      <c r="F36" s="99" t="s">
        <v>20</v>
      </c>
      <c r="G36" s="207">
        <v>6</v>
      </c>
      <c r="H36" s="228">
        <v>44.52</v>
      </c>
      <c r="I36" s="150">
        <f>ROUND(ROUND(H36,2)*(1+J$7),2)</f>
        <v>55.29</v>
      </c>
      <c r="J36" s="198">
        <f>ROUND(G36*I36,2)</f>
        <v>331.74</v>
      </c>
      <c r="O36" s="221"/>
    </row>
    <row r="37" spans="2:23" ht="22.5">
      <c r="B37" s="98" t="s">
        <v>138</v>
      </c>
      <c r="C37" s="100" t="s">
        <v>23</v>
      </c>
      <c r="D37" s="205" t="s">
        <v>107</v>
      </c>
      <c r="E37" s="206" t="s">
        <v>108</v>
      </c>
      <c r="F37" s="99" t="s">
        <v>22</v>
      </c>
      <c r="G37" s="207">
        <v>0.5</v>
      </c>
      <c r="H37" s="228">
        <v>306.52</v>
      </c>
      <c r="I37" s="150">
        <f>ROUND(ROUND(H37,2)*(1+J$7),2)</f>
        <v>380.67</v>
      </c>
      <c r="J37" s="198">
        <f>ROUND(G37*I37,2)</f>
        <v>190.34</v>
      </c>
      <c r="O37" s="221"/>
    </row>
    <row r="38" spans="2:23" s="171" customFormat="1" ht="11.25" customHeight="1">
      <c r="B38" s="172"/>
      <c r="C38" s="173"/>
      <c r="D38" s="174"/>
      <c r="E38" s="175"/>
      <c r="F38" s="176"/>
      <c r="G38" s="177"/>
      <c r="H38" s="178"/>
      <c r="I38" s="177"/>
      <c r="J38" s="179"/>
      <c r="K38" s="149"/>
      <c r="L38" s="149"/>
      <c r="M38" s="149"/>
      <c r="N38" s="149"/>
      <c r="O38" s="149"/>
      <c r="P38" s="149"/>
      <c r="Q38" s="149"/>
      <c r="R38" s="102"/>
      <c r="S38" s="102"/>
      <c r="T38" s="102"/>
      <c r="U38" s="102"/>
      <c r="V38" s="102"/>
      <c r="W38" s="102"/>
    </row>
    <row r="39" spans="2:23" s="171" customFormat="1" ht="24.95" customHeight="1">
      <c r="B39" s="180"/>
      <c r="C39" s="181"/>
      <c r="D39" s="181"/>
      <c r="E39" s="182" t="s">
        <v>72</v>
      </c>
      <c r="F39" s="183"/>
      <c r="G39" s="180"/>
      <c r="H39" s="180"/>
      <c r="I39" s="180"/>
      <c r="J39" s="185">
        <f>J16+J19+J22+J24+J28+J30+J34</f>
        <v>33395.240000000005</v>
      </c>
      <c r="K39" s="149"/>
      <c r="L39" s="149"/>
      <c r="M39" s="149"/>
      <c r="N39" s="149"/>
      <c r="O39" s="149"/>
      <c r="P39" s="149"/>
      <c r="Q39" s="149"/>
      <c r="R39" s="102"/>
      <c r="S39" s="102"/>
      <c r="T39" s="102"/>
      <c r="U39" s="102"/>
      <c r="V39" s="102"/>
      <c r="W39" s="102"/>
    </row>
    <row r="40" spans="2:23" s="171" customFormat="1" ht="11.25" customHeight="1">
      <c r="B40" s="223"/>
      <c r="C40" s="173"/>
      <c r="D40" s="173"/>
      <c r="E40" s="184"/>
      <c r="F40" s="176"/>
      <c r="G40" s="224"/>
      <c r="H40" s="224"/>
      <c r="I40" s="224"/>
      <c r="J40" s="225"/>
      <c r="K40" s="149"/>
      <c r="L40" s="149"/>
      <c r="M40" s="149"/>
      <c r="N40" s="149"/>
      <c r="O40" s="149"/>
      <c r="P40" s="149"/>
      <c r="Q40" s="149"/>
      <c r="R40" s="102"/>
      <c r="S40" s="102"/>
      <c r="T40" s="102"/>
      <c r="U40" s="102"/>
      <c r="V40" s="102"/>
      <c r="W40" s="102"/>
    </row>
    <row r="41" spans="2:23" s="171" customFormat="1" ht="15" customHeight="1">
      <c r="B41" s="257" t="s">
        <v>74</v>
      </c>
      <c r="C41" s="258"/>
      <c r="D41" s="258"/>
      <c r="E41" s="258"/>
      <c r="F41" s="258"/>
      <c r="G41" s="258"/>
      <c r="H41" s="258"/>
      <c r="I41" s="258"/>
      <c r="J41" s="259"/>
      <c r="K41" s="149"/>
      <c r="L41" s="149"/>
      <c r="M41" s="149"/>
      <c r="N41" s="149"/>
      <c r="O41" s="149"/>
      <c r="P41" s="149"/>
      <c r="Q41" s="149"/>
      <c r="R41" s="102"/>
      <c r="S41" s="102"/>
      <c r="T41" s="102"/>
      <c r="U41" s="102"/>
      <c r="V41" s="102"/>
      <c r="W41" s="102"/>
    </row>
    <row r="42" spans="2:23" s="171" customFormat="1" ht="15" customHeight="1">
      <c r="B42" s="260" t="s">
        <v>38</v>
      </c>
      <c r="C42" s="260"/>
      <c r="D42" s="260"/>
      <c r="E42" s="260"/>
      <c r="F42" s="261"/>
      <c r="G42" s="261"/>
      <c r="H42" s="261"/>
      <c r="I42" s="261"/>
      <c r="J42" s="261"/>
      <c r="K42" s="149"/>
      <c r="L42" s="149"/>
      <c r="M42" s="149"/>
      <c r="N42" s="149"/>
      <c r="O42" s="149"/>
      <c r="P42" s="149"/>
      <c r="Q42" s="149"/>
      <c r="R42" s="102"/>
      <c r="S42" s="102"/>
      <c r="T42" s="102"/>
      <c r="U42" s="102"/>
      <c r="V42" s="102"/>
      <c r="W42" s="102"/>
    </row>
    <row r="45" spans="2:23">
      <c r="J45" s="149"/>
    </row>
  </sheetData>
  <sheetProtection sheet="1" objects="1" scenarios="1" selectLockedCells="1" selectUnlockedCells="1"/>
  <mergeCells count="5">
    <mergeCell ref="B4:H4"/>
    <mergeCell ref="I4:J4"/>
    <mergeCell ref="B41:J41"/>
    <mergeCell ref="B42:E42"/>
    <mergeCell ref="F42:J42"/>
  </mergeCells>
  <phoneticPr fontId="11" type="noConversion"/>
  <conditionalFormatting sqref="B7:B8">
    <cfRule type="expression" dxfId="13" priority="3633" stopIfTrue="1">
      <formula>OR(#REF!="M",#REF!="A")</formula>
    </cfRule>
  </conditionalFormatting>
  <conditionalFormatting sqref="B14:B37">
    <cfRule type="expression" dxfId="12" priority="21" stopIfTrue="1">
      <formula>OR(#REF!="M",#REF!="A")</formula>
    </cfRule>
  </conditionalFormatting>
  <conditionalFormatting sqref="C1:D1 F1:I1 F14:I14 C14:D15 F15 H15:I15 C43:D64678 F43:I64678">
    <cfRule type="expression" dxfId="11" priority="14204" stopIfTrue="1">
      <formula>OR(#REF!="M",#REF!="A")</formula>
    </cfRule>
  </conditionalFormatting>
  <conditionalFormatting sqref="C2:D2 F2:I2 C3:C4 C5:D6 F5:I6 F7:F8 F9:H9 C9:D13 F10:I13">
    <cfRule type="expression" dxfId="10" priority="3634" stopIfTrue="1">
      <formula>OR(#REF!="M",#REF!="A")</formula>
    </cfRule>
  </conditionalFormatting>
  <conditionalFormatting sqref="C16:D42">
    <cfRule type="expression" dxfId="9" priority="3" stopIfTrue="1">
      <formula>OR(#REF!="M",#REF!="A")</formula>
    </cfRule>
  </conditionalFormatting>
  <conditionalFormatting sqref="D3">
    <cfRule type="expression" dxfId="8" priority="3637" stopIfTrue="1">
      <formula>OR(#REF!="M",#REF!="A")</formula>
    </cfRule>
  </conditionalFormatting>
  <conditionalFormatting sqref="E1 E14:E15 E43:E64678">
    <cfRule type="expression" dxfId="7" priority="14206" stopIfTrue="1">
      <formula>OR(#REF!="M",#REF!="A")</formula>
    </cfRule>
  </conditionalFormatting>
  <conditionalFormatting sqref="E2 E5:E13">
    <cfRule type="expression" dxfId="6" priority="3635" stopIfTrue="1">
      <formula>OR(#REF!="M",#REF!="A")</formula>
    </cfRule>
  </conditionalFormatting>
  <conditionalFormatting sqref="E16:E42">
    <cfRule type="expression" dxfId="5" priority="9" stopIfTrue="1">
      <formula>OR(#REF!="M",#REF!="A")</formula>
    </cfRule>
  </conditionalFormatting>
  <conditionalFormatting sqref="F16:I42">
    <cfRule type="expression" dxfId="4" priority="1" stopIfTrue="1">
      <formula>OR(#REF!="M",#REF!="A")</formula>
    </cfRule>
  </conditionalFormatting>
  <conditionalFormatting sqref="G15">
    <cfRule type="expression" dxfId="3" priority="4920" stopIfTrue="1">
      <formula>OR(#REF!="M",#REF!="A")</formula>
    </cfRule>
  </conditionalFormatting>
  <conditionalFormatting sqref="J1 J14:J15 J43:J64678">
    <cfRule type="expression" dxfId="2" priority="14209" stopIfTrue="1">
      <formula>OR(#REF!="M",#REF!="A")</formula>
    </cfRule>
  </conditionalFormatting>
  <conditionalFormatting sqref="J2 J5:J6 J10:J13">
    <cfRule type="expression" dxfId="1" priority="3636" stopIfTrue="1">
      <formula>OR(#REF!="M",#REF!="A")</formula>
    </cfRule>
  </conditionalFormatting>
  <conditionalFormatting sqref="J16:J42">
    <cfRule type="expression" dxfId="0" priority="11" stopIfTrue="1">
      <formula>OR(#REF!="M",#REF!="A")</formula>
    </cfRule>
  </conditionalFormatting>
  <dataValidations count="1">
    <dataValidation type="list" allowBlank="1" showInputMessage="1" showErrorMessage="1" sqref="C16:C17 C30 C19:C20 C22:C28 C34" xr:uid="{1BD04565-C0EA-4F14-B55B-30089A4337F9}">
      <formula1>"SINAPI,SINAPI-I,Composição,Cotação"</formula1>
    </dataValidation>
  </dataValidations>
  <printOptions horizontalCentered="1"/>
  <pageMargins left="0.70866141732283472" right="0.11811023622047245" top="0.39370078740157483" bottom="0.59055118110236227" header="0.31496062992125984" footer="0.31496062992125984"/>
  <pageSetup paperSize="9" scale="72" fitToHeight="0" orientation="portrait" r:id="rId1"/>
  <headerFooter>
    <oddFooter>&amp;R&amp;9&amp;P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0A1BB-B695-406F-A571-2F07EEDA7FFB}">
  <dimension ref="A1:S20"/>
  <sheetViews>
    <sheetView showGridLines="0" workbookViewId="0">
      <selection sqref="A1:IV65536"/>
    </sheetView>
  </sheetViews>
  <sheetFormatPr defaultRowHeight="15"/>
  <cols>
    <col min="1" max="4" width="3.7109375" style="59" customWidth="1"/>
    <col min="5" max="5" width="50.7109375" style="59" customWidth="1"/>
    <col min="6" max="6" width="16.7109375" style="59" customWidth="1"/>
    <col min="7" max="7" width="12.7109375" style="59" customWidth="1"/>
    <col min="8" max="8" width="16.7109375" style="59" customWidth="1"/>
    <col min="9" max="10" width="9.7109375" style="59" customWidth="1"/>
    <col min="11" max="11" width="16.7109375" style="59" customWidth="1"/>
    <col min="12" max="13" width="9.7109375" style="59" customWidth="1"/>
    <col min="14" max="14" width="16.7109375" style="59" customWidth="1"/>
    <col min="15" max="16" width="9.7109375" style="59" customWidth="1"/>
    <col min="17" max="17" width="16.7109375" style="59" customWidth="1"/>
    <col min="18" max="19" width="9.7109375" style="59" customWidth="1"/>
    <col min="20" max="16384" width="9.140625" style="59"/>
  </cols>
  <sheetData>
    <row r="1" spans="1:19" ht="15.75" thickBot="1"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</row>
    <row r="2" spans="1:19" ht="111" customHeight="1" thickBot="1">
      <c r="B2" s="1"/>
      <c r="C2" s="2"/>
      <c r="D2" s="2"/>
      <c r="E2" s="2"/>
      <c r="F2" s="2"/>
      <c r="G2" s="2"/>
      <c r="H2" s="2"/>
      <c r="I2" s="2"/>
      <c r="J2" s="21"/>
      <c r="K2" s="2"/>
      <c r="L2" s="2"/>
      <c r="M2" s="2"/>
      <c r="N2" s="2"/>
      <c r="O2" s="2"/>
      <c r="P2" s="2"/>
      <c r="Q2" s="2"/>
      <c r="R2" s="2"/>
      <c r="S2" s="3"/>
    </row>
    <row r="3" spans="1:19" ht="24.95" customHeight="1" thickBot="1">
      <c r="B3" s="4"/>
      <c r="C3" s="5"/>
      <c r="D3" s="5"/>
      <c r="E3" s="5"/>
      <c r="F3" s="5"/>
      <c r="G3" s="5"/>
      <c r="H3" s="5"/>
      <c r="I3" s="5"/>
      <c r="J3" s="6" t="s">
        <v>13</v>
      </c>
      <c r="K3" s="5"/>
      <c r="L3" s="5"/>
      <c r="M3" s="5"/>
      <c r="N3" s="5"/>
      <c r="O3" s="5"/>
      <c r="P3" s="5"/>
      <c r="Q3" s="5"/>
      <c r="R3" s="5"/>
      <c r="S3" s="7"/>
    </row>
    <row r="4" spans="1:19" ht="39" customHeight="1">
      <c r="B4" s="42" t="s">
        <v>24</v>
      </c>
      <c r="C4" s="43"/>
      <c r="D4" s="43"/>
      <c r="E4" s="284" t="str">
        <f>Planilha!C7</f>
        <v>SAMU</v>
      </c>
      <c r="F4" s="284"/>
      <c r="G4" s="284"/>
      <c r="H4" s="44"/>
      <c r="I4" s="44"/>
      <c r="J4" s="45"/>
      <c r="K4" s="45"/>
      <c r="L4" s="45"/>
      <c r="M4" s="45"/>
      <c r="N4" s="45"/>
      <c r="O4" s="45"/>
      <c r="P4" s="45"/>
      <c r="Q4" s="45"/>
      <c r="R4" s="45"/>
      <c r="S4" s="46"/>
    </row>
    <row r="5" spans="1:19" ht="19.5" customHeight="1">
      <c r="B5" s="292" t="s">
        <v>25</v>
      </c>
      <c r="C5" s="293"/>
      <c r="D5" s="293"/>
      <c r="E5" s="211" t="str">
        <f>Planilha!C8</f>
        <v>INTERLIGAÇÃO DO GERADOR A REDE EXISTENTE</v>
      </c>
      <c r="F5" s="47"/>
      <c r="G5" s="48"/>
      <c r="H5" s="49"/>
      <c r="I5" s="49"/>
      <c r="J5" s="49"/>
      <c r="K5" s="49"/>
      <c r="L5" s="49"/>
      <c r="M5" s="50" t="s">
        <v>26</v>
      </c>
      <c r="N5" s="51" t="s">
        <v>27</v>
      </c>
      <c r="O5" s="52"/>
      <c r="P5" s="52"/>
      <c r="Q5" s="52"/>
      <c r="R5" s="49"/>
      <c r="S5" s="53"/>
    </row>
    <row r="6" spans="1:19" ht="19.5" customHeight="1" thickBot="1">
      <c r="B6" s="294" t="s">
        <v>28</v>
      </c>
      <c r="C6" s="295"/>
      <c r="D6" s="295"/>
      <c r="E6" s="210" t="str">
        <f>Planilha!C9</f>
        <v>RUA CHEDE SCAFF com a RUA PEDRO GÓES</v>
      </c>
      <c r="F6" s="210" t="str">
        <f>Planilha!C10</f>
        <v>VILA ITALIA</v>
      </c>
      <c r="G6" s="41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9"/>
    </row>
    <row r="7" spans="1:19" ht="12.75" customHeight="1">
      <c r="B7" s="272" t="s">
        <v>0</v>
      </c>
      <c r="C7" s="273"/>
      <c r="D7" s="274"/>
      <c r="E7" s="296" t="s">
        <v>2</v>
      </c>
      <c r="F7" s="299" t="s">
        <v>29</v>
      </c>
      <c r="G7" s="285" t="s">
        <v>30</v>
      </c>
      <c r="H7" s="262">
        <v>1</v>
      </c>
      <c r="I7" s="262"/>
      <c r="J7" s="262"/>
      <c r="K7" s="262">
        <v>2</v>
      </c>
      <c r="L7" s="262"/>
      <c r="M7" s="262"/>
      <c r="N7" s="263">
        <v>3</v>
      </c>
      <c r="O7" s="264"/>
      <c r="P7" s="265"/>
      <c r="Q7" s="263">
        <v>4</v>
      </c>
      <c r="R7" s="264"/>
      <c r="S7" s="265"/>
    </row>
    <row r="8" spans="1:19" ht="12.75" customHeight="1">
      <c r="B8" s="275"/>
      <c r="C8" s="276"/>
      <c r="D8" s="277"/>
      <c r="E8" s="297"/>
      <c r="F8" s="300"/>
      <c r="G8" s="286"/>
      <c r="H8" s="288"/>
      <c r="I8" s="288"/>
      <c r="J8" s="288"/>
      <c r="K8" s="289"/>
      <c r="L8" s="290"/>
      <c r="M8" s="291"/>
      <c r="N8" s="289"/>
      <c r="O8" s="290"/>
      <c r="P8" s="291"/>
      <c r="Q8" s="289"/>
      <c r="R8" s="290"/>
      <c r="S8" s="291"/>
    </row>
    <row r="9" spans="1:19" ht="12.75" customHeight="1" thickBot="1">
      <c r="B9" s="278"/>
      <c r="C9" s="279"/>
      <c r="D9" s="280"/>
      <c r="E9" s="298"/>
      <c r="F9" s="301"/>
      <c r="G9" s="287"/>
      <c r="H9" s="22" t="s">
        <v>14</v>
      </c>
      <c r="I9" s="23" t="s">
        <v>15</v>
      </c>
      <c r="J9" s="24" t="s">
        <v>31</v>
      </c>
      <c r="K9" s="22" t="s">
        <v>14</v>
      </c>
      <c r="L9" s="23" t="s">
        <v>15</v>
      </c>
      <c r="M9" s="24" t="s">
        <v>31</v>
      </c>
      <c r="N9" s="22" t="s">
        <v>14</v>
      </c>
      <c r="O9" s="23" t="s">
        <v>15</v>
      </c>
      <c r="P9" s="24" t="s">
        <v>31</v>
      </c>
      <c r="Q9" s="22" t="s">
        <v>14</v>
      </c>
      <c r="R9" s="23" t="s">
        <v>15</v>
      </c>
      <c r="S9" s="24" t="s">
        <v>31</v>
      </c>
    </row>
    <row r="10" spans="1:19" s="200" customFormat="1" ht="18" customHeight="1" thickBot="1">
      <c r="B10" s="94"/>
      <c r="C10" s="95"/>
      <c r="D10" s="95"/>
      <c r="E10" s="96" t="s">
        <v>75</v>
      </c>
      <c r="F10" s="201">
        <f>Planilha!J39</f>
        <v>33395.240000000005</v>
      </c>
      <c r="G10" s="97">
        <f>F10/F$12</f>
        <v>1</v>
      </c>
      <c r="H10" s="203">
        <f>$F10*I10%</f>
        <v>33395.240000000005</v>
      </c>
      <c r="I10" s="25">
        <v>100</v>
      </c>
      <c r="J10" s="26">
        <f>I10</f>
        <v>100</v>
      </c>
      <c r="K10" s="204">
        <f>$F10*L10%</f>
        <v>0</v>
      </c>
      <c r="L10" s="25">
        <v>0</v>
      </c>
      <c r="M10" s="27">
        <f>L10+J10</f>
        <v>100</v>
      </c>
      <c r="N10" s="204">
        <f>$F10*O10%</f>
        <v>0</v>
      </c>
      <c r="O10" s="25">
        <v>0</v>
      </c>
      <c r="P10" s="27">
        <f>O10+M10</f>
        <v>100</v>
      </c>
      <c r="Q10" s="204">
        <f>$F10*R10%</f>
        <v>0</v>
      </c>
      <c r="R10" s="25">
        <v>0</v>
      </c>
      <c r="S10" s="27">
        <f>R10+P10</f>
        <v>100</v>
      </c>
    </row>
    <row r="11" spans="1:19" ht="18" customHeight="1" thickBot="1">
      <c r="A11" s="55"/>
      <c r="B11" s="28"/>
      <c r="C11" s="29"/>
      <c r="D11" s="29"/>
      <c r="E11" s="54"/>
      <c r="F11" s="30"/>
      <c r="G11" s="31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19" ht="18" customHeight="1" thickBot="1">
      <c r="A12" s="55"/>
      <c r="B12" s="272" t="s">
        <v>32</v>
      </c>
      <c r="C12" s="273"/>
      <c r="D12" s="274"/>
      <c r="E12" s="34" t="s">
        <v>33</v>
      </c>
      <c r="F12" s="202">
        <f>SUM(F10:F10)</f>
        <v>33395.240000000005</v>
      </c>
      <c r="G12" s="35">
        <f>SUM(G10:G10)</f>
        <v>1</v>
      </c>
      <c r="H12" s="36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3"/>
    </row>
    <row r="13" spans="1:19" ht="18" customHeight="1" thickBot="1">
      <c r="A13" s="55"/>
      <c r="B13" s="275"/>
      <c r="C13" s="276"/>
      <c r="D13" s="277"/>
      <c r="E13" s="38" t="s">
        <v>34</v>
      </c>
      <c r="F13" s="39"/>
      <c r="G13" s="40"/>
      <c r="H13" s="281">
        <f>H15/$F$12</f>
        <v>1</v>
      </c>
      <c r="I13" s="282"/>
      <c r="J13" s="283"/>
      <c r="K13" s="281">
        <f>K15/$F$12</f>
        <v>0</v>
      </c>
      <c r="L13" s="282"/>
      <c r="M13" s="283"/>
      <c r="N13" s="281">
        <f>N15/$F$12</f>
        <v>0</v>
      </c>
      <c r="O13" s="282"/>
      <c r="P13" s="283"/>
      <c r="Q13" s="281">
        <f>Q15/$F$12</f>
        <v>0</v>
      </c>
      <c r="R13" s="282"/>
      <c r="S13" s="283"/>
    </row>
    <row r="14" spans="1:19" ht="18" customHeight="1" thickBot="1">
      <c r="A14" s="55"/>
      <c r="B14" s="275"/>
      <c r="C14" s="276"/>
      <c r="D14" s="277"/>
      <c r="E14" s="38" t="s">
        <v>35</v>
      </c>
      <c r="F14" s="39"/>
      <c r="G14" s="40"/>
      <c r="H14" s="281">
        <f>H13</f>
        <v>1</v>
      </c>
      <c r="I14" s="282"/>
      <c r="J14" s="283"/>
      <c r="K14" s="281">
        <f>K13+H14</f>
        <v>1</v>
      </c>
      <c r="L14" s="282"/>
      <c r="M14" s="283"/>
      <c r="N14" s="281">
        <f>N13+K14</f>
        <v>1</v>
      </c>
      <c r="O14" s="282"/>
      <c r="P14" s="283"/>
      <c r="Q14" s="281">
        <f>Q13+N14</f>
        <v>1</v>
      </c>
      <c r="R14" s="282"/>
      <c r="S14" s="283"/>
    </row>
    <row r="15" spans="1:19" ht="18" customHeight="1" thickBot="1">
      <c r="A15" s="55"/>
      <c r="B15" s="275"/>
      <c r="C15" s="276"/>
      <c r="D15" s="277"/>
      <c r="E15" s="38" t="s">
        <v>36</v>
      </c>
      <c r="F15" s="39"/>
      <c r="G15" s="40"/>
      <c r="H15" s="269">
        <f>SUM(H10:H10)</f>
        <v>33395.240000000005</v>
      </c>
      <c r="I15" s="270"/>
      <c r="J15" s="271"/>
      <c r="K15" s="269">
        <f>SUM(K10:K10)</f>
        <v>0</v>
      </c>
      <c r="L15" s="270"/>
      <c r="M15" s="271"/>
      <c r="N15" s="269">
        <f>SUM(N10:N10)</f>
        <v>0</v>
      </c>
      <c r="O15" s="270"/>
      <c r="P15" s="271"/>
      <c r="Q15" s="269">
        <f>SUM(Q10:Q10)</f>
        <v>0</v>
      </c>
      <c r="R15" s="270"/>
      <c r="S15" s="271"/>
    </row>
    <row r="16" spans="1:19" ht="18" customHeight="1" thickBot="1">
      <c r="A16" s="55"/>
      <c r="B16" s="278"/>
      <c r="C16" s="279"/>
      <c r="D16" s="280"/>
      <c r="E16" s="38" t="s">
        <v>37</v>
      </c>
      <c r="F16" s="39"/>
      <c r="G16" s="40"/>
      <c r="H16" s="269">
        <f>H15</f>
        <v>33395.240000000005</v>
      </c>
      <c r="I16" s="270"/>
      <c r="J16" s="271"/>
      <c r="K16" s="269">
        <f>K15+H16</f>
        <v>33395.240000000005</v>
      </c>
      <c r="L16" s="270"/>
      <c r="M16" s="271"/>
      <c r="N16" s="269">
        <f>N15+K16</f>
        <v>33395.240000000005</v>
      </c>
      <c r="O16" s="270"/>
      <c r="P16" s="271"/>
      <c r="Q16" s="269">
        <f>Q15+N16</f>
        <v>33395.240000000005</v>
      </c>
      <c r="R16" s="270"/>
      <c r="S16" s="271"/>
    </row>
    <row r="17" spans="1:19" ht="18" customHeight="1" thickBot="1">
      <c r="A17" s="55"/>
      <c r="B17" s="10"/>
      <c r="C17" s="11"/>
      <c r="D17" s="11"/>
      <c r="E17" s="11"/>
      <c r="F17" s="11"/>
      <c r="G17" s="11"/>
      <c r="H17" s="11"/>
      <c r="I17" s="11"/>
      <c r="J17" s="12"/>
      <c r="K17" s="11"/>
      <c r="L17" s="11"/>
      <c r="M17" s="12"/>
      <c r="N17" s="11"/>
      <c r="O17" s="11"/>
      <c r="P17" s="11"/>
      <c r="Q17" s="11"/>
      <c r="R17" s="11"/>
      <c r="S17" s="13"/>
    </row>
    <row r="18" spans="1:19" ht="18" customHeight="1" thickBot="1">
      <c r="A18" s="55"/>
      <c r="B18" s="14"/>
      <c r="C18" s="15"/>
      <c r="D18" s="15"/>
      <c r="E18" s="15"/>
      <c r="F18" s="15"/>
      <c r="G18" s="15"/>
      <c r="H18" s="56" t="s">
        <v>74</v>
      </c>
      <c r="I18" s="56"/>
      <c r="J18" s="12"/>
      <c r="K18" s="15"/>
      <c r="L18" s="15"/>
      <c r="M18" s="15"/>
      <c r="N18" s="15"/>
      <c r="O18" s="15"/>
      <c r="P18" s="15"/>
      <c r="Q18" s="15"/>
      <c r="R18" s="15"/>
      <c r="S18" s="16"/>
    </row>
    <row r="19" spans="1:19" ht="18" customHeight="1" thickBot="1">
      <c r="A19" s="55"/>
      <c r="B19" s="266" t="s">
        <v>38</v>
      </c>
      <c r="C19" s="267"/>
      <c r="D19" s="267"/>
      <c r="E19" s="267"/>
      <c r="F19" s="267"/>
      <c r="G19" s="268"/>
      <c r="H19" s="17"/>
      <c r="I19" s="18"/>
      <c r="J19" s="18"/>
      <c r="K19" s="18"/>
      <c r="L19" s="18"/>
      <c r="M19" s="18"/>
      <c r="N19" s="18"/>
      <c r="O19" s="18"/>
      <c r="P19" s="18"/>
      <c r="Q19" s="18"/>
      <c r="R19" s="19"/>
      <c r="S19" s="20"/>
    </row>
    <row r="20" spans="1:19">
      <c r="A20" s="55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</sheetData>
  <sheetProtection sheet="1" objects="1" scenarios="1" selectLockedCells="1" selectUnlockedCells="1"/>
  <mergeCells count="33">
    <mergeCell ref="Q8:S8"/>
    <mergeCell ref="H7:J7"/>
    <mergeCell ref="B5:D5"/>
    <mergeCell ref="B6:D6"/>
    <mergeCell ref="B7:D9"/>
    <mergeCell ref="E7:E9"/>
    <mergeCell ref="F7:F9"/>
    <mergeCell ref="Q15:S15"/>
    <mergeCell ref="G7:G9"/>
    <mergeCell ref="Q14:S14"/>
    <mergeCell ref="H13:J13"/>
    <mergeCell ref="K13:M13"/>
    <mergeCell ref="N13:P13"/>
    <mergeCell ref="Q13:S13"/>
    <mergeCell ref="H8:J8"/>
    <mergeCell ref="K8:M8"/>
    <mergeCell ref="N8:P8"/>
    <mergeCell ref="H16:J16"/>
    <mergeCell ref="K16:M16"/>
    <mergeCell ref="E4:G4"/>
    <mergeCell ref="H15:J15"/>
    <mergeCell ref="K15:M15"/>
    <mergeCell ref="N15:P15"/>
    <mergeCell ref="K7:M7"/>
    <mergeCell ref="N7:P7"/>
    <mergeCell ref="Q7:S7"/>
    <mergeCell ref="B19:G19"/>
    <mergeCell ref="N16:P16"/>
    <mergeCell ref="Q16:S16"/>
    <mergeCell ref="B12:D16"/>
    <mergeCell ref="H14:J14"/>
    <mergeCell ref="K14:M14"/>
    <mergeCell ref="N14:P14"/>
  </mergeCells>
  <printOptions horizontalCentered="1"/>
  <pageMargins left="0.31496062992125984" right="0.31496062992125984" top="1.1811023622047245" bottom="0.78740157480314965" header="0.31496062992125984" footer="0.31496062992125984"/>
  <pageSetup paperSize="9" scale="60" orientation="landscape" verticalDpi="0" r:id="rId1"/>
  <headerFooter>
    <oddFooter>&amp;R&amp;9&amp;P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BDI (24,19%)</vt:lpstr>
      <vt:lpstr>Planilha</vt:lpstr>
      <vt:lpstr>Cronograma</vt:lpstr>
      <vt:lpstr>'BDI (24,19%)'!Area_de_impressao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2020-07-10T18:38:12Z</dcterms:created>
  <dcterms:modified xsi:type="dcterms:W3CDTF">2026-05-04T17:38:29Z</dcterms:modified>
</cp:coreProperties>
</file>