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8D669AB9-E034-487D-BE88-43ADB5F5221F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00,00%)" sheetId="25" r:id="rId1"/>
    <sheet name="Planilha" sheetId="29" r:id="rId2"/>
    <sheet name="Comp." sheetId="30" r:id="rId3"/>
    <sheet name="Cronograma" sheetId="22" r:id="rId4"/>
  </sheets>
  <definedNames>
    <definedName name="_xlnm._FilterDatabase" localSheetId="1" hidden="1">Planilha!#REF!</definedName>
    <definedName name="_xlnm.Print_Area" localSheetId="0">'BDI (00,00%)'!$B$2:$H$26</definedName>
    <definedName name="_xlnm.Print_Area" localSheetId="2">'Comp.'!$B$2:$H$22</definedName>
    <definedName name="_xlnm.Print_Area" localSheetId="3">Cronograma!$B$2:$S$19</definedName>
    <definedName name="_xlnm.Print_Area" localSheetId="1">Planilha!$B$2:$J$31</definedName>
    <definedName name="_xlnm.Print_Titles" localSheetId="3">Cronograma!$B:$G,Cronograma!$2:$9</definedName>
    <definedName name="_xlnm.Print_Titles" localSheetId="1">Planilha!$B:$J,Planilha!$2:$13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30" l="1"/>
  <c r="C11" i="30"/>
  <c r="C10" i="30"/>
  <c r="C9" i="30"/>
  <c r="C8" i="30"/>
  <c r="H4" i="30"/>
  <c r="H19" i="30" l="1"/>
  <c r="H18" i="30"/>
  <c r="H17" i="30"/>
  <c r="H16" i="30"/>
  <c r="H14" i="30" l="1"/>
  <c r="F6" i="22"/>
  <c r="E6" i="22"/>
  <c r="E5" i="22"/>
  <c r="E4" i="22"/>
  <c r="E19" i="25" l="1"/>
  <c r="D18" i="25"/>
  <c r="E18" i="25" s="1"/>
  <c r="E17" i="25"/>
  <c r="D20" i="25" l="1"/>
  <c r="E20" i="25" s="1"/>
  <c r="E21" i="25"/>
  <c r="D21" i="25"/>
  <c r="J7" i="29" s="1"/>
  <c r="I24" i="29" s="1"/>
  <c r="J24" i="29" s="1"/>
  <c r="I21" i="29" l="1"/>
  <c r="J21" i="29" s="1"/>
  <c r="I20" i="29"/>
  <c r="J20" i="29" s="1"/>
  <c r="I22" i="29"/>
  <c r="J22" i="29" s="1"/>
  <c r="I19" i="29"/>
  <c r="J19" i="29" s="1"/>
  <c r="I17" i="29"/>
  <c r="J17" i="29" s="1"/>
  <c r="J16" i="29" s="1"/>
  <c r="I23" i="29"/>
  <c r="J23" i="29" s="1"/>
  <c r="I26" i="29"/>
  <c r="J26" i="29" s="1"/>
  <c r="I25" i="29"/>
  <c r="J25" i="29" s="1"/>
  <c r="J10" i="22"/>
  <c r="M10" i="22" s="1"/>
  <c r="P10" i="22" s="1"/>
  <c r="S10" i="22" s="1"/>
  <c r="J18" i="29" l="1"/>
  <c r="J28" i="29" s="1"/>
  <c r="F10" i="22" s="1"/>
  <c r="F12" i="22" s="1"/>
  <c r="Q10" i="22" l="1"/>
  <c r="Q15" i="22" s="1"/>
  <c r="Q13" i="22" s="1"/>
  <c r="H10" i="22"/>
  <c r="H15" i="22" s="1"/>
  <c r="H13" i="22" s="1"/>
  <c r="H14" i="22" s="1"/>
  <c r="N10" i="22"/>
  <c r="N15" i="22" s="1"/>
  <c r="N13" i="22" s="1"/>
  <c r="K10" i="22"/>
  <c r="K15" i="22" s="1"/>
  <c r="K13" i="22" s="1"/>
  <c r="G10" i="22"/>
  <c r="H16" i="22" l="1"/>
  <c r="K16" i="22" s="1"/>
  <c r="N16" i="22" s="1"/>
  <c r="Q16" i="22" s="1"/>
  <c r="G12" i="22"/>
  <c r="K14" i="22"/>
  <c r="N14" i="22" s="1"/>
  <c r="Q14" i="22" s="1"/>
</calcChain>
</file>

<file path=xl/sharedStrings.xml><?xml version="1.0" encoding="utf-8"?>
<sst xmlns="http://schemas.openxmlformats.org/spreadsheetml/2006/main" count="172" uniqueCount="127">
  <si>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</si>
  <si>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</si>
  <si>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</si>
  <si>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</si>
  <si>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</si>
  <si>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</si>
  <si>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</si>
  <si>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</si>
  <si>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</si>
  <si>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</si>
  <si>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</si>
  <si>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</si>
  <si>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</si>
  <si>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</si>
  <si>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</si>
  <si>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</si>
  <si>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</si>
  <si>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</si>
  <si>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</si>
  <si>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</si>
  <si>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</si>
  <si>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</si>
  <si>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</si>
  <si>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</si>
  <si>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</si>
  <si>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</si>
  <si>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</si>
  <si>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</si>
  <si>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</si>
  <si>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</si>
  <si>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</si>
  <si>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</si>
  <si>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</si>
  <si>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</si>
  <si>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</si>
  <si>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</si>
  <si>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</si>
  <si>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</si>
  <si>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</si>
  <si>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</si>
  <si>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</si>
  <si>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</si>
  <si>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</si>
  <si>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</si>
  <si>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</si>
  <si>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</si>
  <si>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</si>
  <si>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</si>
  <si>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</si>
  <si>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</si>
  <si>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</si>
  <si>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</si>
  <si>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</si>
  <si>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</si>
  <si>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</si>
  <si>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</si>
  <si>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</si>
  <si>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</si>
  <si>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</si>
  <si>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</si>
  <si>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</si>
  <si>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</si>
  <si>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</si>
  <si>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</si>
  <si>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</si>
  <si>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</si>
  <si>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</si>
  <si>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</si>
  <si>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TELHAMENTO</t>
  </si>
  <si>
    <t>1.1</t>
  </si>
  <si>
    <t>1.1.1</t>
  </si>
  <si>
    <t>EXECUÇÃO</t>
  </si>
  <si>
    <t>DEMOLIÇÃO E RETIRADAS.</t>
  </si>
  <si>
    <t>FDE</t>
  </si>
  <si>
    <t>COMPOSIÇÕES ANALITICAS AUXILIARES</t>
  </si>
  <si>
    <t>ORSE</t>
  </si>
  <si>
    <t>DESCRIÇÃO DO INSUMO</t>
  </si>
  <si>
    <t>UNIDADE</t>
  </si>
  <si>
    <t>COEFICIENTE</t>
  </si>
  <si>
    <t>CUSTO UNITÁRIO</t>
  </si>
  <si>
    <t>CUSTO TOTAL</t>
  </si>
  <si>
    <t>H</t>
  </si>
  <si>
    <t>COMP.</t>
  </si>
  <si>
    <t>COMP. 001</t>
  </si>
  <si>
    <t>COMP.001</t>
  </si>
  <si>
    <t>UN</t>
  </si>
  <si>
    <t>09.64.006</t>
  </si>
  <si>
    <t>RETIRADA DE APARELHOS DE ILUMINACAO, PLAFONS E PENDENTES P/LAMPADAS FLUORESCENTES</t>
  </si>
  <si>
    <t>01691/ORSE</t>
  </si>
  <si>
    <t>13791/ORSE</t>
  </si>
  <si>
    <t>88264</t>
  </si>
  <si>
    <t>ELETRICISTA COM ENCARGOS COMPLEMENTARES</t>
  </si>
  <si>
    <t>88316</t>
  </si>
  <si>
    <t>SERVENTE COM ENCARGOS COMPLEMENTARES</t>
  </si>
  <si>
    <t>PARAFUSO METAL 2 1/2" X 12 P/ BUCHA S-10</t>
  </si>
  <si>
    <t>REFLETOR SLIM LED 100W DE POTÊNCIA, BRANCO FRIO, 6500K, AUTOVOLT, MARCA G-LIGHT OU SIMILAR</t>
  </si>
  <si>
    <t>CDHU</t>
  </si>
  <si>
    <t>101632</t>
  </si>
  <si>
    <t>RELÉ FOTOELÉTRICO PARA COMANDO DE ILUMINAÇÃO EXTERNA 1000 W - FORNECIMENTO E INSTALAÇÃO. AF_02/2025</t>
  </si>
  <si>
    <t>91927</t>
  </si>
  <si>
    <t>CABO DE COBRE FLEXÍVEL ISOLADO, 2,5 MM², ANTI-CHAMA 0,6/1,0 KV, PARA CIRCUITOS TERMINAIS - FORNECIMENTO E INSTALAÇÃO. AF_03/2023</t>
  </si>
  <si>
    <t>91963</t>
  </si>
  <si>
    <t>INTERRUPTOR SIMPLES (1 MÓDULO) COM INTERRUPTOR PARALELO (2 MÓDULOS), 10A/250V, INCLUINDO SUPORTE E PLACA - FORNECIMENTO E INSTALAÇÃO. AF_03/2023</t>
  </si>
  <si>
    <t>93662</t>
  </si>
  <si>
    <t>DISJUNTOR BIPOLAR TIPO DIN, CORRENTE NOMINAL DE 20A - FORNECIMENTO E INSTALAÇÃO. AF_07/2025</t>
  </si>
  <si>
    <t>41.02.580</t>
  </si>
  <si>
    <t>LÂMPADA LED 13,5W, COM BASE E-27, 1400 ATÉ 1510 LM</t>
  </si>
  <si>
    <t>REFORMA DA ILUMINAÇÃO EXTERNA</t>
  </si>
  <si>
    <t>UBS VETORAZZO</t>
  </si>
  <si>
    <t>AV. FORTUNATO ERNESTO VETORAZZO, 711</t>
  </si>
  <si>
    <t>JARDIM VETORAZZO</t>
  </si>
  <si>
    <t>95801</t>
  </si>
  <si>
    <t>CONDULETE DE ALUMÍNIO, TIPO X, PARA ELETRODUTO DE AÇO GALVANIZADO DN 20 MM (3/4''), APARENTE - FORNECIMENTO E INSTALAÇÃO. AF_01/2026</t>
  </si>
  <si>
    <t>91845</t>
  </si>
  <si>
    <t>ELETRODUTO FLEXÍVEL CORRUGADO REFORÇADO, PVC, DN 25 MM (3/4"), PARA CIRCUITOS TERMINAIS, INSTALADO EM LAJE - FORNECIMENTO E INSTALAÇÃO. AF_03/2023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</si>
  <si>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</si>
  <si>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</si>
  <si>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</si>
  <si>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</si>
  <si>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</si>
  <si>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</si>
  <si>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</si>
  <si>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</si>
  <si>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</si>
  <si>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Declaro para os devidos fins que para o cálculo deste BDI, optamos pelo Orçamento SEM DESONERAÇÃO, e que esta alternativa é a mais adequada para a Administração Pública.</t>
  </si>
  <si>
    <t>REF.: PREÇOS: SINAPI-MAR./2026; CDHU-BOL.201; FDE-JAN./2026; ORSE-FEV./2026</t>
  </si>
  <si>
    <t>PLANILHA ORÇAMENTÁRIA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</si>
</sst>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  <numFmt numFmtId="173" formatCode="#,##0.0000000"/>
    <numFmt numFmtId="174" formatCode="#,##0.000000"/>
  </numFmts>
  <fonts count="9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sz val="9"/>
      <color indexed="8"/>
      <name val="Calibri"/>
      <family val="2"/>
    </font>
    <font>
      <b/>
      <i/>
      <sz val="9"/>
      <color indexed="8"/>
      <name val="Arial"/>
      <family val="2"/>
    </font>
    <font>
      <sz val="11"/>
      <color rgb="FF000000"/>
      <name val="Calibri"/>
      <family val="2"/>
    </font>
    <font>
      <b/>
      <sz val="8"/>
      <name val="Calibri"/>
      <family val="2"/>
      <scheme val="minor"/>
    </font>
    <font>
      <sz val="8"/>
      <color rgb="FF00B0F0"/>
      <name val="Calibri"/>
      <family val="2"/>
    </font>
    <font>
      <sz val="8"/>
      <color rgb="FF000000"/>
      <name val="Calibri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  <xf numFmtId="0" fontId="85" fillId="0" borderId="0"/>
  </cellStyleXfs>
  <cellXfs count="374">
    <xf numFmtId="0" fontId="0" fillId="0" borderId="0" xfId="0"/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3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69" xfId="0" applyFont="1" applyBorder="1" applyAlignment="1" applyProtection="1">
      <alignment horizontal="centerContinuous" vertical="center"/>
    </xf>
    <xf numFmtId="2" fontId="3" fillId="0" borderId="69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8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4" fillId="0" borderId="0" xfId="0" applyNumberFormat="1" applyFont="1" applyBorder="1" applyAlignment="1" applyProtection="1">
      <alignment horizontal="left" vertical="center"/>
    </xf>
    <xf numFmtId="41" fontId="83" fillId="0" borderId="12" xfId="0" applyNumberFormat="1" applyFont="1" applyBorder="1" applyAlignment="1" applyProtection="1">
      <alignment vertical="center"/>
    </xf>
    <xf numFmtId="0" fontId="80" fillId="0" borderId="8" xfId="0" applyFont="1" applyBorder="1" applyAlignment="1" applyProtection="1">
      <alignment vertical="center"/>
    </xf>
    <xf numFmtId="0" fontId="84" fillId="0" borderId="9" xfId="0" applyFont="1" applyBorder="1" applyAlignment="1" applyProtection="1">
      <alignment vertical="center"/>
    </xf>
    <xf numFmtId="0" fontId="80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84" fillId="0" borderId="9" xfId="0" applyNumberFormat="1" applyFont="1" applyBorder="1" applyAlignment="1" applyProtection="1">
      <alignment vertical="center"/>
    </xf>
    <xf numFmtId="0" fontId="80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66" fillId="62" borderId="1" xfId="0" applyNumberFormat="1" applyFont="1" applyFill="1" applyBorder="1" applyAlignment="1" applyProtection="1">
      <alignment horizontal="justify" vertical="center" wrapText="1"/>
    </xf>
    <xf numFmtId="0" fontId="86" fillId="62" borderId="1" xfId="1005" applyFont="1" applyFill="1" applyBorder="1" applyAlignment="1" applyProtection="1">
      <alignment horizontal="center" vertical="center" wrapText="1"/>
    </xf>
    <xf numFmtId="173" fontId="66" fillId="62" borderId="1" xfId="0" applyNumberFormat="1" applyFont="1" applyFill="1" applyBorder="1" applyAlignment="1" applyProtection="1">
      <alignment horizontal="center" vertical="center"/>
    </xf>
    <xf numFmtId="17" fontId="66" fillId="62" borderId="1" xfId="0" applyNumberFormat="1" applyFont="1" applyFill="1" applyBorder="1" applyAlignment="1" applyProtection="1">
      <alignment horizontal="center" vertical="center"/>
    </xf>
    <xf numFmtId="164" fontId="66" fillId="62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/>
    </xf>
    <xf numFmtId="2" fontId="66" fillId="62" borderId="1" xfId="0" applyNumberFormat="1" applyFont="1" applyFill="1" applyBorder="1" applyAlignment="1" applyProtection="1">
      <alignment horizontal="justify" vertical="center"/>
    </xf>
    <xf numFmtId="173" fontId="6" fillId="0" borderId="1" xfId="1005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vertical="center"/>
    </xf>
    <xf numFmtId="174" fontId="87" fillId="0" borderId="0" xfId="0" applyNumberFormat="1" applyFont="1" applyAlignment="1" applyProtection="1">
      <alignment vertical="center"/>
    </xf>
    <xf numFmtId="49" fontId="3" fillId="0" borderId="2" xfId="0" applyNumberFormat="1" applyFont="1" applyBorder="1" applyAlignment="1" applyProtection="1">
      <alignment vertical="center"/>
    </xf>
    <xf numFmtId="173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2" fontId="87" fillId="0" borderId="0" xfId="0" applyNumberFormat="1" applyFont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78" fillId="0" borderId="0" xfId="0" applyFont="1" applyBorder="1" applyAlignment="1" applyProtection="1">
      <alignment horizontal="left" vertical="center"/>
    </xf>
    <xf numFmtId="0" fontId="79" fillId="0" borderId="0" xfId="0" applyFont="1" applyBorder="1" applyAlignment="1" applyProtection="1">
      <alignment vertical="center"/>
    </xf>
    <xf numFmtId="0" fontId="80" fillId="0" borderId="12" xfId="0" applyFont="1" applyBorder="1" applyAlignment="1" applyProtection="1">
      <alignment horizontal="centerContinuous" vertical="center"/>
    </xf>
    <xf numFmtId="0" fontId="80" fillId="0" borderId="4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41" fontId="84" fillId="0" borderId="0" xfId="0" applyNumberFormat="1" applyFont="1" applyBorder="1" applyAlignment="1" applyProtection="1">
      <alignment vertical="center"/>
    </xf>
    <xf numFmtId="0" fontId="80" fillId="0" borderId="12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43" fontId="6" fillId="0" borderId="1" xfId="10" applyFont="1" applyFill="1" applyBorder="1" applyAlignment="1" applyProtection="1">
      <alignment horizontal="right" vertical="center"/>
    </xf>
    <xf numFmtId="4" fontId="6" fillId="0" borderId="0" xfId="0" applyNumberFormat="1" applyFont="1" applyFill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4" fontId="65" fillId="0" borderId="0" xfId="0" applyNumberFormat="1" applyFont="1" applyAlignment="1" applyProtection="1">
      <alignment horizontal="center" vertical="center"/>
    </xf>
    <xf numFmtId="4" fontId="66" fillId="0" borderId="0" xfId="0" applyNumberFormat="1" applyFont="1" applyAlignment="1" applyProtection="1">
      <alignment horizontal="center" vertical="center"/>
    </xf>
    <xf numFmtId="0" fontId="88" fillId="0" borderId="1" xfId="0" applyFont="1" applyBorder="1" applyAlignment="1">
      <alignment vertical="center"/>
    </xf>
    <xf numFmtId="0" fontId="50" fillId="3" borderId="0" xfId="427" applyFont="1" applyFill="1" applyBorder="1" applyAlignment="1" applyProtection="1"/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6" fillId="67" borderId="1" xfId="10" applyNumberFormat="1" applyFont="1" applyFill="1" applyBorder="1" applyAlignment="1" applyProtection="1">
      <alignment horizontal="right" vertical="center" wrapText="1"/>
      <protection locked="0"/>
    </xf>
    <xf numFmtId="164" fontId="6" fillId="67" borderId="1" xfId="7" applyNumberFormat="1" applyFont="1" applyFill="1" applyBorder="1" applyAlignment="1" applyProtection="1">
      <alignment horizontal="righ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164" fontId="6" fillId="67" borderId="1" xfId="0" applyNumberFormat="1" applyFont="1" applyFill="1" applyBorder="1" applyAlignment="1" applyProtection="1">
      <alignment vertical="center" wrapText="1"/>
      <protection locked="0"/>
    </xf>
    <xf numFmtId="0" fontId="5" fillId="0" borderId="15" xfId="427" applyFont="1" applyBorder="1" applyAlignment="1" applyProtection="1">
      <alignment wrapText="1"/>
      <protection locked="0" hidden="1"/>
    </xf>
    <xf numFmtId="0" fontId="5" fillId="0" borderId="35" xfId="427" applyFont="1" applyBorder="1" applyAlignment="1" applyProtection="1">
      <alignment wrapText="1"/>
      <protection locked="0" hidden="1"/>
    </xf>
    <xf numFmtId="0" fontId="47" fillId="0" borderId="35" xfId="427" applyFont="1" applyBorder="1" applyAlignment="1" applyProtection="1">
      <alignment horizontal="center" vertical="center"/>
      <protection locked="0" hidden="1"/>
    </xf>
    <xf numFmtId="0" fontId="5" fillId="0" borderId="16" xfId="427" applyFont="1" applyBorder="1" applyAlignment="1" applyProtection="1">
      <alignment wrapText="1"/>
      <protection locked="0" hidden="1"/>
    </xf>
    <xf numFmtId="167" fontId="52" fillId="0" borderId="33" xfId="427" applyNumberFormat="1" applyFont="1" applyFill="1" applyBorder="1" applyAlignment="1" applyProtection="1">
      <alignment horizontal="center" vertical="center"/>
      <protection locked="0"/>
    </xf>
    <xf numFmtId="0" fontId="46" fillId="0" borderId="1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vertical="center"/>
      <protection locked="0" hidden="1"/>
    </xf>
    <xf numFmtId="0" fontId="54" fillId="0" borderId="3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horizontal="center" vertical="center"/>
      <protection locked="0" hidden="1"/>
    </xf>
    <xf numFmtId="0" fontId="46" fillId="0" borderId="16" xfId="427" applyFont="1" applyBorder="1" applyAlignment="1" applyProtection="1">
      <alignment vertical="center"/>
      <protection locked="0" hidden="1"/>
    </xf>
    <xf numFmtId="0" fontId="11" fillId="0" borderId="39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horizontal="left" wrapText="1"/>
      <protection locked="0" hidden="1"/>
    </xf>
    <xf numFmtId="0" fontId="11" fillId="0" borderId="16" xfId="427" applyFont="1" applyBorder="1" applyAlignment="1" applyProtection="1">
      <alignment horizontal="left" wrapText="1"/>
      <protection locked="0" hidden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  <protection locked="0"/>
    </xf>
    <xf numFmtId="0" fontId="4" fillId="0" borderId="35" xfId="427" applyBorder="1" applyAlignment="1" applyProtection="1">
      <alignment horizontal="center"/>
      <protection locked="0"/>
    </xf>
    <xf numFmtId="0" fontId="4" fillId="0" borderId="16" xfId="427" applyBorder="1" applyAlignment="1" applyProtection="1">
      <alignment horizontal="center"/>
      <protection locked="0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  <protection locked="0"/>
    </xf>
    <xf numFmtId="10" fontId="4" fillId="4" borderId="72" xfId="427" applyNumberFormat="1" applyFill="1" applyBorder="1" applyAlignment="1" applyProtection="1">
      <alignment horizontal="center" vertical="center"/>
      <protection locked="0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  <protection locked="0"/>
    </xf>
    <xf numFmtId="10" fontId="4" fillId="4" borderId="40" xfId="427" applyNumberFormat="1" applyFill="1" applyBorder="1" applyAlignment="1" applyProtection="1">
      <alignment horizontal="center" vertical="center"/>
      <protection locked="0"/>
    </xf>
    <xf numFmtId="0" fontId="72" fillId="0" borderId="3" xfId="0" applyFont="1" applyBorder="1" applyAlignment="1" applyProtection="1">
      <alignment horizontal="center" vertical="center"/>
      <protection locked="0"/>
    </xf>
    <xf numFmtId="0" fontId="72" fillId="0" borderId="2" xfId="0" applyFont="1" applyBorder="1" applyAlignment="1" applyProtection="1">
      <alignment horizontal="center" vertical="center"/>
      <protection locked="0"/>
    </xf>
    <xf numFmtId="0" fontId="72" fillId="0" borderId="6" xfId="0" applyFont="1" applyBorder="1" applyAlignment="1" applyProtection="1">
      <alignment horizontal="center" vertical="center"/>
      <protection locked="0"/>
    </xf>
    <xf numFmtId="0" fontId="72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76" fillId="66" borderId="1" xfId="0" applyFont="1" applyFill="1" applyBorder="1" applyAlignment="1" applyProtection="1">
      <alignment horizontal="center" vertical="center"/>
    </xf>
    <xf numFmtId="14" fontId="77" fillId="66" borderId="1" xfId="0" applyNumberFormat="1" applyFont="1" applyFill="1" applyBorder="1" applyAlignment="1" applyProtection="1">
      <alignment horizontal="center" vertical="center"/>
    </xf>
    <xf numFmtId="0" fontId="77" fillId="66" borderId="1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5" fillId="0" borderId="15" xfId="427" applyFont="1" applyBorder="1" applyAlignment="1" applyProtection="1">
      <alignment horizontal="center"/>
      <protection locked="0" hidden="1"/>
    </xf>
    <xf numFmtId="0" fontId="75" fillId="0" borderId="35" xfId="427" applyFont="1" applyBorder="1" applyAlignment="1" applyProtection="1">
      <alignment horizontal="center"/>
      <protection locked="0" hidden="1"/>
    </xf>
    <xf numFmtId="0" fontId="75" fillId="0" borderId="56" xfId="427" applyFont="1" applyBorder="1" applyAlignment="1" applyProtection="1">
      <alignment horizontal="center"/>
      <protection locked="0" hidden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89" fillId="3" borderId="36" xfId="427" applyFont="1" applyFill="1" applyBorder="1" applyAlignment="1" applyProtection="1">
      <alignment horizontal="justify" vertical="center" wrapText="1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</cellXfs>
  <cellStyles count="1006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rmal_Pesquisa no referencial 10 de maio de 2013 2" xfId="1005" xr:uid="{00000000-0005-0000-0000-000067020000}"/>
    <cellStyle name="Nota 10" xfId="281" xr:uid="{00000000-0005-0000-0000-000068020000}"/>
    <cellStyle name="Nota 10 2" xfId="282" xr:uid="{00000000-0005-0000-0000-000069020000}"/>
    <cellStyle name="Nota 10 2 2" xfId="738" xr:uid="{00000000-0005-0000-0000-00006A020000}"/>
    <cellStyle name="Nota 10 2 3" xfId="835" xr:uid="{00000000-0005-0000-0000-00006B020000}"/>
    <cellStyle name="Nota 10 2 4" xfId="936" xr:uid="{00000000-0005-0000-0000-00006C020000}"/>
    <cellStyle name="Nota 10 2 5" xfId="688" xr:uid="{00000000-0005-0000-0000-00006D020000}"/>
    <cellStyle name="Nota 10 3" xfId="864" xr:uid="{00000000-0005-0000-0000-00006E020000}"/>
    <cellStyle name="Nota 10 4" xfId="961" xr:uid="{00000000-0005-0000-0000-00006F020000}"/>
    <cellStyle name="Nota 10 5" xfId="679" xr:uid="{00000000-0005-0000-0000-000070020000}"/>
    <cellStyle name="Nota 10 6" xfId="927" xr:uid="{00000000-0005-0000-0000-000071020000}"/>
    <cellStyle name="Nota 11" xfId="283" xr:uid="{00000000-0005-0000-0000-000072020000}"/>
    <cellStyle name="Nota 11 2" xfId="284" xr:uid="{00000000-0005-0000-0000-000073020000}"/>
    <cellStyle name="Nota 11 2 2" xfId="795" xr:uid="{00000000-0005-0000-0000-000074020000}"/>
    <cellStyle name="Nota 11 2 3" xfId="762" xr:uid="{00000000-0005-0000-0000-000075020000}"/>
    <cellStyle name="Nota 11 2 4" xfId="818" xr:uid="{00000000-0005-0000-0000-000076020000}"/>
    <cellStyle name="Nota 11 2 5" xfId="912" xr:uid="{00000000-0005-0000-0000-000077020000}"/>
    <cellStyle name="Nota 11 3" xfId="401" xr:uid="{00000000-0005-0000-0000-000078020000}"/>
    <cellStyle name="Nota 11 3 2" xfId="402" xr:uid="{00000000-0005-0000-0000-000079020000}"/>
    <cellStyle name="Nota 11 3 2 2" xfId="743" xr:uid="{00000000-0005-0000-0000-00007A020000}"/>
    <cellStyle name="Nota 11 3 2 3" xfId="696" xr:uid="{00000000-0005-0000-0000-00007B020000}"/>
    <cellStyle name="Nota 11 3 2 4" xfId="873" xr:uid="{00000000-0005-0000-0000-00007C020000}"/>
    <cellStyle name="Nota 11 3 2 5" xfId="809" xr:uid="{00000000-0005-0000-0000-00007D020000}"/>
    <cellStyle name="Nota 11 3 3" xfId="403" xr:uid="{00000000-0005-0000-0000-00007E020000}"/>
    <cellStyle name="Nota 11 3 3 2" xfId="704" xr:uid="{00000000-0005-0000-0000-00007F020000}"/>
    <cellStyle name="Nota 11 3 3 3" xfId="695" xr:uid="{00000000-0005-0000-0000-000080020000}"/>
    <cellStyle name="Nota 11 3 3 4" xfId="870" xr:uid="{00000000-0005-0000-0000-000081020000}"/>
    <cellStyle name="Nota 11 3 3 5" xfId="843" xr:uid="{00000000-0005-0000-0000-000082020000}"/>
    <cellStyle name="Nota 11 3 4" xfId="792" xr:uid="{00000000-0005-0000-0000-000083020000}"/>
    <cellStyle name="Nota 11 3 5" xfId="730" xr:uid="{00000000-0005-0000-0000-000084020000}"/>
    <cellStyle name="Nota 11 3 6" xfId="726" xr:uid="{00000000-0005-0000-0000-000085020000}"/>
    <cellStyle name="Nota 11 3 7" xfId="937" xr:uid="{00000000-0005-0000-0000-000086020000}"/>
    <cellStyle name="Nota 11 4" xfId="837" xr:uid="{00000000-0005-0000-0000-000087020000}"/>
    <cellStyle name="Nota 11 5" xfId="827" xr:uid="{00000000-0005-0000-0000-000088020000}"/>
    <cellStyle name="Nota 11 6" xfId="921" xr:uid="{00000000-0005-0000-0000-000089020000}"/>
    <cellStyle name="Nota 11 7" xfId="969" xr:uid="{00000000-0005-0000-0000-00008A020000}"/>
    <cellStyle name="Nota 12" xfId="285" xr:uid="{00000000-0005-0000-0000-00008B020000}"/>
    <cellStyle name="Nota 12 2" xfId="286" xr:uid="{00000000-0005-0000-0000-00008C020000}"/>
    <cellStyle name="Nota 12 2 2" xfId="904" xr:uid="{00000000-0005-0000-0000-00008D020000}"/>
    <cellStyle name="Nota 12 2 3" xfId="785" xr:uid="{00000000-0005-0000-0000-00008E020000}"/>
    <cellStyle name="Nota 12 2 4" xfId="954" xr:uid="{00000000-0005-0000-0000-00008F020000}"/>
    <cellStyle name="Nota 12 2 5" xfId="862" xr:uid="{00000000-0005-0000-0000-000090020000}"/>
    <cellStyle name="Nota 12 3" xfId="716" xr:uid="{00000000-0005-0000-0000-000091020000}"/>
    <cellStyle name="Nota 12 4" xfId="890" xr:uid="{00000000-0005-0000-0000-000092020000}"/>
    <cellStyle name="Nota 12 5" xfId="800" xr:uid="{00000000-0005-0000-0000-000093020000}"/>
    <cellStyle name="Nota 12 6" xfId="714" xr:uid="{00000000-0005-0000-0000-000094020000}"/>
    <cellStyle name="Nota 13" xfId="287" xr:uid="{00000000-0005-0000-0000-000095020000}"/>
    <cellStyle name="Nota 13 2" xfId="288" xr:uid="{00000000-0005-0000-0000-000096020000}"/>
    <cellStyle name="Nota 13 2 2" xfId="923" xr:uid="{00000000-0005-0000-0000-000097020000}"/>
    <cellStyle name="Nota 13 2 3" xfId="832" xr:uid="{00000000-0005-0000-0000-000098020000}"/>
    <cellStyle name="Nota 13 2 4" xfId="965" xr:uid="{00000000-0005-0000-0000-000099020000}"/>
    <cellStyle name="Nota 13 2 5" xfId="898" xr:uid="{00000000-0005-0000-0000-00009A020000}"/>
    <cellStyle name="Nota 13 3" xfId="289" xr:uid="{00000000-0005-0000-0000-00009B020000}"/>
    <cellStyle name="Nota 13 3 2" xfId="836" xr:uid="{00000000-0005-0000-0000-00009C020000}"/>
    <cellStyle name="Nota 13 3 3" xfId="834" xr:uid="{00000000-0005-0000-0000-00009D020000}"/>
    <cellStyle name="Nota 13 3 4" xfId="811" xr:uid="{00000000-0005-0000-0000-00009E020000}"/>
    <cellStyle name="Nota 13 3 5" xfId="980" xr:uid="{00000000-0005-0000-0000-00009F020000}"/>
    <cellStyle name="Nota 13 4" xfId="926" xr:uid="{00000000-0005-0000-0000-0000A0020000}"/>
    <cellStyle name="Nota 13 5" xfId="889" xr:uid="{00000000-0005-0000-0000-0000A1020000}"/>
    <cellStyle name="Nota 13 6" xfId="691" xr:uid="{00000000-0005-0000-0000-0000A2020000}"/>
    <cellStyle name="Nota 13 7" xfId="880" xr:uid="{00000000-0005-0000-0000-0000A3020000}"/>
    <cellStyle name="Nota 14" xfId="290" xr:uid="{00000000-0005-0000-0000-0000A4020000}"/>
    <cellStyle name="Nota 14 2" xfId="878" xr:uid="{00000000-0005-0000-0000-0000A5020000}"/>
    <cellStyle name="Nota 14 3" xfId="929" xr:uid="{00000000-0005-0000-0000-0000A6020000}"/>
    <cellStyle name="Nota 14 4" xfId="779" xr:uid="{00000000-0005-0000-0000-0000A7020000}"/>
    <cellStyle name="Nota 14 5" xfId="721" xr:uid="{00000000-0005-0000-0000-0000A8020000}"/>
    <cellStyle name="Nota 15" xfId="404" xr:uid="{00000000-0005-0000-0000-0000A9020000}"/>
    <cellStyle name="Nota 15 2" xfId="405" xr:uid="{00000000-0005-0000-0000-0000AA020000}"/>
    <cellStyle name="Nota 15 2 2" xfId="866" xr:uid="{00000000-0005-0000-0000-0000AB020000}"/>
    <cellStyle name="Nota 15 2 3" xfId="865" xr:uid="{00000000-0005-0000-0000-0000AC020000}"/>
    <cellStyle name="Nota 15 2 4" xfId="760" xr:uid="{00000000-0005-0000-0000-0000AD020000}"/>
    <cellStyle name="Nota 15 2 5" xfId="924" xr:uid="{00000000-0005-0000-0000-0000AE020000}"/>
    <cellStyle name="Nota 15 3" xfId="406" xr:uid="{00000000-0005-0000-0000-0000AF020000}"/>
    <cellStyle name="Nota 15 3 2" xfId="887" xr:uid="{00000000-0005-0000-0000-0000B0020000}"/>
    <cellStyle name="Nota 15 3 3" xfId="825" xr:uid="{00000000-0005-0000-0000-0000B1020000}"/>
    <cellStyle name="Nota 15 3 4" xfId="682" xr:uid="{00000000-0005-0000-0000-0000B2020000}"/>
    <cellStyle name="Nota 15 3 5" xfId="701" xr:uid="{00000000-0005-0000-0000-0000B3020000}"/>
    <cellStyle name="Nota 15 4" xfId="407" xr:uid="{00000000-0005-0000-0000-0000B4020000}"/>
    <cellStyle name="Nota 15 4 2" xfId="907" xr:uid="{00000000-0005-0000-0000-0000B5020000}"/>
    <cellStyle name="Nota 15 4 3" xfId="678" xr:uid="{00000000-0005-0000-0000-0000B6020000}"/>
    <cellStyle name="Nota 15 4 4" xfId="959" xr:uid="{00000000-0005-0000-0000-0000B7020000}"/>
    <cellStyle name="Nota 15 4 5" xfId="709" xr:uid="{00000000-0005-0000-0000-0000B8020000}"/>
    <cellStyle name="Nota 15 5" xfId="729" xr:uid="{00000000-0005-0000-0000-0000B9020000}"/>
    <cellStyle name="Nota 15 6" xfId="939" xr:uid="{00000000-0005-0000-0000-0000BA020000}"/>
    <cellStyle name="Nota 15 7" xfId="765" xr:uid="{00000000-0005-0000-0000-0000BB020000}"/>
    <cellStyle name="Nota 15 8" xfId="793" xr:uid="{00000000-0005-0000-0000-0000BC020000}"/>
    <cellStyle name="Nota 16" xfId="408" xr:uid="{00000000-0005-0000-0000-0000BD020000}"/>
    <cellStyle name="Nota 16 2" xfId="409" xr:uid="{00000000-0005-0000-0000-0000BE020000}"/>
    <cellStyle name="Nota 16 2 2" xfId="858" xr:uid="{00000000-0005-0000-0000-0000BF020000}"/>
    <cellStyle name="Nota 16 2 3" xfId="854" xr:uid="{00000000-0005-0000-0000-0000C0020000}"/>
    <cellStyle name="Nota 16 2 4" xfId="859" xr:uid="{00000000-0005-0000-0000-0000C1020000}"/>
    <cellStyle name="Nota 16 2 5" xfId="677" xr:uid="{00000000-0005-0000-0000-0000C2020000}"/>
    <cellStyle name="Nota 16 3" xfId="410" xr:uid="{00000000-0005-0000-0000-0000C3020000}"/>
    <cellStyle name="Nota 16 3 2" xfId="903" xr:uid="{00000000-0005-0000-0000-0000C4020000}"/>
    <cellStyle name="Nota 16 3 3" xfId="919" xr:uid="{00000000-0005-0000-0000-0000C5020000}"/>
    <cellStyle name="Nota 16 3 4" xfId="852" xr:uid="{00000000-0005-0000-0000-0000C6020000}"/>
    <cellStyle name="Nota 16 3 5" xfId="958" xr:uid="{00000000-0005-0000-0000-0000C7020000}"/>
    <cellStyle name="Nota 16 4" xfId="897" xr:uid="{00000000-0005-0000-0000-0000C8020000}"/>
    <cellStyle name="Nota 16 5" xfId="871" xr:uid="{00000000-0005-0000-0000-0000C9020000}"/>
    <cellStyle name="Nota 16 6" xfId="828" xr:uid="{00000000-0005-0000-0000-0000CA020000}"/>
    <cellStyle name="Nota 16 7" xfId="780" xr:uid="{00000000-0005-0000-0000-0000CB020000}"/>
    <cellStyle name="Nota 17" xfId="411" xr:uid="{00000000-0005-0000-0000-0000CC020000}"/>
    <cellStyle name="Nota 17 2" xfId="742" xr:uid="{00000000-0005-0000-0000-0000CD020000}"/>
    <cellStyle name="Nota 17 3" xfId="755" xr:uid="{00000000-0005-0000-0000-0000CE020000}"/>
    <cellStyle name="Nota 17 4" xfId="778" xr:uid="{00000000-0005-0000-0000-0000CF020000}"/>
    <cellStyle name="Nota 17 5" xfId="700" xr:uid="{00000000-0005-0000-0000-0000D0020000}"/>
    <cellStyle name="Nota 2" xfId="291" xr:uid="{00000000-0005-0000-0000-0000D1020000}"/>
    <cellStyle name="Nota 2 2" xfId="292" xr:uid="{00000000-0005-0000-0000-0000D2020000}"/>
    <cellStyle name="Nota 2 2 2" xfId="745" xr:uid="{00000000-0005-0000-0000-0000D3020000}"/>
    <cellStyle name="Nota 2 2 3" xfId="942" xr:uid="{00000000-0005-0000-0000-0000D4020000}"/>
    <cellStyle name="Nota 2 2 4" xfId="806" xr:uid="{00000000-0005-0000-0000-0000D5020000}"/>
    <cellStyle name="Nota 2 2 5" xfId="768" xr:uid="{00000000-0005-0000-0000-0000D6020000}"/>
    <cellStyle name="Nota 2 3" xfId="648" xr:uid="{00000000-0005-0000-0000-0000D7020000}"/>
    <cellStyle name="Nota 2 3 2" xfId="861" xr:uid="{00000000-0005-0000-0000-0000D8020000}"/>
    <cellStyle name="Nota 2 3 3" xfId="712" xr:uid="{00000000-0005-0000-0000-0000D9020000}"/>
    <cellStyle name="Nota 2 3 4" xfId="727" xr:uid="{00000000-0005-0000-0000-0000DA020000}"/>
    <cellStyle name="Nota 2 3 5" xfId="982" xr:uid="{00000000-0005-0000-0000-0000DB020000}"/>
    <cellStyle name="Nota 2 4" xfId="649" xr:uid="{00000000-0005-0000-0000-0000DC020000}"/>
    <cellStyle name="Nota 2 4 2" xfId="740" xr:uid="{00000000-0005-0000-0000-0000DD020000}"/>
    <cellStyle name="Nota 2 4 3" xfId="875" xr:uid="{00000000-0005-0000-0000-0000DE020000}"/>
    <cellStyle name="Nota 2 4 4" xfId="741" xr:uid="{00000000-0005-0000-0000-0000DF020000}"/>
    <cellStyle name="Nota 2 4 5" xfId="775" xr:uid="{00000000-0005-0000-0000-0000E0020000}"/>
    <cellStyle name="Nota 2 5" xfId="737" xr:uid="{00000000-0005-0000-0000-0000E1020000}"/>
    <cellStyle name="Nota 2 6" xfId="808" xr:uid="{00000000-0005-0000-0000-0000E2020000}"/>
    <cellStyle name="Nota 2 7" xfId="711" xr:uid="{00000000-0005-0000-0000-0000E3020000}"/>
    <cellStyle name="Nota 2 8" xfId="932" xr:uid="{00000000-0005-0000-0000-0000E4020000}"/>
    <cellStyle name="Nota 3" xfId="293" xr:uid="{00000000-0005-0000-0000-0000E5020000}"/>
    <cellStyle name="Nota 3 2" xfId="650" xr:uid="{00000000-0005-0000-0000-0000E6020000}"/>
    <cellStyle name="Nota 3 2 2" xfId="776" xr:uid="{00000000-0005-0000-0000-0000E7020000}"/>
    <cellStyle name="Nota 3 2 3" xfId="839" xr:uid="{00000000-0005-0000-0000-0000E8020000}"/>
    <cellStyle name="Nota 3 2 4" xfId="951" xr:uid="{00000000-0005-0000-0000-0000E9020000}"/>
    <cellStyle name="Nota 3 2 5" xfId="846" xr:uid="{00000000-0005-0000-0000-0000EA020000}"/>
    <cellStyle name="Nota 3 3" xfId="651" xr:uid="{00000000-0005-0000-0000-0000EB020000}"/>
    <cellStyle name="Nota 3 3 2" xfId="915" xr:uid="{00000000-0005-0000-0000-0000EC020000}"/>
    <cellStyle name="Nota 3 3 3" xfId="914" xr:uid="{00000000-0005-0000-0000-0000ED020000}"/>
    <cellStyle name="Nota 3 3 4" xfId="838" xr:uid="{00000000-0005-0000-0000-0000EE020000}"/>
    <cellStyle name="Nota 3 3 5" xfId="773" xr:uid="{00000000-0005-0000-0000-0000EF020000}"/>
    <cellStyle name="Nota 3 4" xfId="823" xr:uid="{00000000-0005-0000-0000-0000F0020000}"/>
    <cellStyle name="Nota 3 5" xfId="910" xr:uid="{00000000-0005-0000-0000-0000F1020000}"/>
    <cellStyle name="Nota 3 6" xfId="902" xr:uid="{00000000-0005-0000-0000-0000F2020000}"/>
    <cellStyle name="Nota 3 7" xfId="899" xr:uid="{00000000-0005-0000-0000-0000F3020000}"/>
    <cellStyle name="Nota 4" xfId="294" xr:uid="{00000000-0005-0000-0000-0000F4020000}"/>
    <cellStyle name="Nota 4 2" xfId="652" xr:uid="{00000000-0005-0000-0000-0000F5020000}"/>
    <cellStyle name="Nota 4 2 2" xfId="753" xr:uid="{00000000-0005-0000-0000-0000F6020000}"/>
    <cellStyle name="Nota 4 2 3" xfId="819" xr:uid="{00000000-0005-0000-0000-0000F7020000}"/>
    <cellStyle name="Nota 4 2 4" xfId="953" xr:uid="{00000000-0005-0000-0000-0000F8020000}"/>
    <cellStyle name="Nota 4 2 5" xfId="692" xr:uid="{00000000-0005-0000-0000-0000F9020000}"/>
    <cellStyle name="Nota 4 3" xfId="653" xr:uid="{00000000-0005-0000-0000-0000FA020000}"/>
    <cellStyle name="Nota 4 3 2" xfId="739" xr:uid="{00000000-0005-0000-0000-0000FB020000}"/>
    <cellStyle name="Nota 4 3 3" xfId="782" xr:uid="{00000000-0005-0000-0000-0000FC020000}"/>
    <cellStyle name="Nota 4 3 4" xfId="883" xr:uid="{00000000-0005-0000-0000-0000FD020000}"/>
    <cellStyle name="Nota 4 3 5" xfId="804" xr:uid="{00000000-0005-0000-0000-0000FE020000}"/>
    <cellStyle name="Nota 4 4" xfId="710" xr:uid="{00000000-0005-0000-0000-0000FF020000}"/>
    <cellStyle name="Nota 4 5" xfId="771" xr:uid="{00000000-0005-0000-0000-000000030000}"/>
    <cellStyle name="Nota 4 6" xfId="973" xr:uid="{00000000-0005-0000-0000-000001030000}"/>
    <cellStyle name="Nota 4 7" xfId="681" xr:uid="{00000000-0005-0000-0000-000002030000}"/>
    <cellStyle name="Nota 5" xfId="295" xr:uid="{00000000-0005-0000-0000-000003030000}"/>
    <cellStyle name="Nota 5 2" xfId="654" xr:uid="{00000000-0005-0000-0000-000004030000}"/>
    <cellStyle name="Nota 5 2 2" xfId="769" xr:uid="{00000000-0005-0000-0000-000005030000}"/>
    <cellStyle name="Nota 5 2 3" xfId="938" xr:uid="{00000000-0005-0000-0000-000006030000}"/>
    <cellStyle name="Nota 5 2 4" xfId="757" xr:uid="{00000000-0005-0000-0000-000007030000}"/>
    <cellStyle name="Nota 5 2 5" xfId="798" xr:uid="{00000000-0005-0000-0000-000008030000}"/>
    <cellStyle name="Nota 5 3" xfId="655" xr:uid="{00000000-0005-0000-0000-000009030000}"/>
    <cellStyle name="Nota 5 3 2" xfId="794" xr:uid="{00000000-0005-0000-0000-00000A030000}"/>
    <cellStyle name="Nota 5 3 3" xfId="810" xr:uid="{00000000-0005-0000-0000-00000B030000}"/>
    <cellStyle name="Nota 5 3 4" xfId="872" xr:uid="{00000000-0005-0000-0000-00000C030000}"/>
    <cellStyle name="Nota 5 3 5" xfId="962" xr:uid="{00000000-0005-0000-0000-00000D030000}"/>
    <cellStyle name="Nota 5 4" xfId="911" xr:uid="{00000000-0005-0000-0000-00000E030000}"/>
    <cellStyle name="Nota 5 5" xfId="683" xr:uid="{00000000-0005-0000-0000-00000F030000}"/>
    <cellStyle name="Nota 5 6" xfId="707" xr:uid="{00000000-0005-0000-0000-000010030000}"/>
    <cellStyle name="Nota 5 7" xfId="717" xr:uid="{00000000-0005-0000-0000-000011030000}"/>
    <cellStyle name="Nota 6" xfId="296" xr:uid="{00000000-0005-0000-0000-000012030000}"/>
    <cellStyle name="Nota 6 2" xfId="656" xr:uid="{00000000-0005-0000-0000-000013030000}"/>
    <cellStyle name="Nota 6 2 2" xfId="752" xr:uid="{00000000-0005-0000-0000-000014030000}"/>
    <cellStyle name="Nota 6 2 3" xfId="702" xr:uid="{00000000-0005-0000-0000-000015030000}"/>
    <cellStyle name="Nota 6 2 4" xfId="948" xr:uid="{00000000-0005-0000-0000-000016030000}"/>
    <cellStyle name="Nota 6 2 5" xfId="706" xr:uid="{00000000-0005-0000-0000-000017030000}"/>
    <cellStyle name="Nota 6 3" xfId="657" xr:uid="{00000000-0005-0000-0000-000018030000}"/>
    <cellStyle name="Nota 6 3 2" xfId="815" xr:uid="{00000000-0005-0000-0000-000019030000}"/>
    <cellStyle name="Nota 6 3 3" xfId="892" xr:uid="{00000000-0005-0000-0000-00001A030000}"/>
    <cellStyle name="Nota 6 3 4" xfId="977" xr:uid="{00000000-0005-0000-0000-00001B030000}"/>
    <cellStyle name="Nota 6 3 5" xfId="860" xr:uid="{00000000-0005-0000-0000-00001C030000}"/>
    <cellStyle name="Nota 6 4" xfId="786" xr:uid="{00000000-0005-0000-0000-00001D030000}"/>
    <cellStyle name="Nota 6 5" xfId="814" xr:uid="{00000000-0005-0000-0000-00001E030000}"/>
    <cellStyle name="Nota 6 6" xfId="722" xr:uid="{00000000-0005-0000-0000-00001F030000}"/>
    <cellStyle name="Nota 6 7" xfId="690" xr:uid="{00000000-0005-0000-0000-000020030000}"/>
    <cellStyle name="Nota 7" xfId="297" xr:uid="{00000000-0005-0000-0000-000021030000}"/>
    <cellStyle name="Nota 7 2" xfId="658" xr:uid="{00000000-0005-0000-0000-000022030000}"/>
    <cellStyle name="Nota 7 2 2" xfId="922" xr:uid="{00000000-0005-0000-0000-000023030000}"/>
    <cellStyle name="Nota 7 2 3" xfId="731" xr:uid="{00000000-0005-0000-0000-000024030000}"/>
    <cellStyle name="Nota 7 2 4" xfId="698" xr:uid="{00000000-0005-0000-0000-000025030000}"/>
    <cellStyle name="Nota 7 2 5" xfId="735" xr:uid="{00000000-0005-0000-0000-000026030000}"/>
    <cellStyle name="Nota 7 3" xfId="659" xr:uid="{00000000-0005-0000-0000-000027030000}"/>
    <cellStyle name="Nota 7 3 2" xfId="772" xr:uid="{00000000-0005-0000-0000-000028030000}"/>
    <cellStyle name="Nota 7 3 3" xfId="909" xr:uid="{00000000-0005-0000-0000-000029030000}"/>
    <cellStyle name="Nota 7 3 4" xfId="680" xr:uid="{00000000-0005-0000-0000-00002A030000}"/>
    <cellStyle name="Nota 7 3 5" xfId="908" xr:uid="{00000000-0005-0000-0000-00002B030000}"/>
    <cellStyle name="Nota 7 4" xfId="705" xr:uid="{00000000-0005-0000-0000-00002C030000}"/>
    <cellStyle name="Nota 7 5" xfId="686" xr:uid="{00000000-0005-0000-0000-00002D030000}"/>
    <cellStyle name="Nota 7 6" xfId="944" xr:uid="{00000000-0005-0000-0000-00002E030000}"/>
    <cellStyle name="Nota 7 7" xfId="684" xr:uid="{00000000-0005-0000-0000-00002F030000}"/>
    <cellStyle name="Nota 8" xfId="298" xr:uid="{00000000-0005-0000-0000-000030030000}"/>
    <cellStyle name="Nota 8 2" xfId="796" xr:uid="{00000000-0005-0000-0000-000031030000}"/>
    <cellStyle name="Nota 8 3" xfId="758" xr:uid="{00000000-0005-0000-0000-000032030000}"/>
    <cellStyle name="Nota 8 4" xfId="917" xr:uid="{00000000-0005-0000-0000-000033030000}"/>
    <cellStyle name="Nota 8 5" xfId="952" xr:uid="{00000000-0005-0000-0000-000034030000}"/>
    <cellStyle name="Nota 9" xfId="299" xr:uid="{00000000-0005-0000-0000-000035030000}"/>
    <cellStyle name="Nota 9 2" xfId="736" xr:uid="{00000000-0005-0000-0000-000036030000}"/>
    <cellStyle name="Nota 9 3" xfId="960" xr:uid="{00000000-0005-0000-0000-000037030000}"/>
    <cellStyle name="Nota 9 4" xfId="970" xr:uid="{00000000-0005-0000-0000-000038030000}"/>
    <cellStyle name="Nota 9 5" xfId="974" xr:uid="{00000000-0005-0000-0000-000039030000}"/>
    <cellStyle name="Note" xfId="300" xr:uid="{00000000-0005-0000-0000-00003A030000}"/>
    <cellStyle name="Note 2" xfId="660" xr:uid="{00000000-0005-0000-0000-00003B030000}"/>
    <cellStyle name="Note 2 2" xfId="816" xr:uid="{00000000-0005-0000-0000-00003C030000}"/>
    <cellStyle name="Note 2 3" xfId="840" xr:uid="{00000000-0005-0000-0000-00003D030000}"/>
    <cellStyle name="Note 2 4" xfId="725" xr:uid="{00000000-0005-0000-0000-00003E030000}"/>
    <cellStyle name="Note 2 5" xfId="788" xr:uid="{00000000-0005-0000-0000-00003F030000}"/>
    <cellStyle name="Note 3" xfId="746" xr:uid="{00000000-0005-0000-0000-000040030000}"/>
    <cellStyle name="Note 4" xfId="851" xr:uid="{00000000-0005-0000-0000-000041030000}"/>
    <cellStyle name="Note 5" xfId="884" xr:uid="{00000000-0005-0000-0000-000042030000}"/>
    <cellStyle name="Note 6" xfId="807" xr:uid="{00000000-0005-0000-0000-000043030000}"/>
    <cellStyle name="Output" xfId="301" xr:uid="{00000000-0005-0000-0000-000044030000}"/>
    <cellStyle name="Output 2" xfId="824" xr:uid="{00000000-0005-0000-0000-000045030000}"/>
    <cellStyle name="Output 3" xfId="829" xr:uid="{00000000-0005-0000-0000-000046030000}"/>
    <cellStyle name="Output 4" xfId="901" xr:uid="{00000000-0005-0000-0000-000047030000}"/>
    <cellStyle name="Output 5" xfId="856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1" xr:uid="{00000000-0005-0000-0000-00004B030000}"/>
    <cellStyle name="Porcentagem 2 3" xfId="412" xr:uid="{00000000-0005-0000-0000-00004C030000}"/>
    <cellStyle name="Porcentagem 2 4" xfId="424" xr:uid="{00000000-0005-0000-0000-00004D030000}"/>
    <cellStyle name="Porcentagem 2 5" xfId="1000" xr:uid="{00000000-0005-0000-0000-00004E030000}"/>
    <cellStyle name="Porcentagem 2 6" xfId="997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2" xr:uid="{00000000-0005-0000-0000-000052030000}"/>
    <cellStyle name="Porcentagem 3 3" xfId="303" xr:uid="{00000000-0005-0000-0000-000053030000}"/>
    <cellStyle name="Porcentagem 3 4" xfId="413" xr:uid="{00000000-0005-0000-0000-000054030000}"/>
    <cellStyle name="Porcentagem 3 4 2" xfId="663" xr:uid="{00000000-0005-0000-0000-000055030000}"/>
    <cellStyle name="Porcentagem 3 5" xfId="425" xr:uid="{00000000-0005-0000-0000-000056030000}"/>
    <cellStyle name="Porcentagem 3 6" xfId="664" xr:uid="{00000000-0005-0000-0000-000057030000}"/>
    <cellStyle name="Porcentagem 4" xfId="414" xr:uid="{00000000-0005-0000-0000-000058030000}"/>
    <cellStyle name="Porcentagem 4 2" xfId="665" xr:uid="{00000000-0005-0000-0000-000059030000}"/>
    <cellStyle name="Porcentagem 5" xfId="666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3" xr:uid="{00000000-0005-0000-0000-00005D030000}"/>
    <cellStyle name="Saída 2 2 3" xfId="791" xr:uid="{00000000-0005-0000-0000-00005E030000}"/>
    <cellStyle name="Saída 2 2 4" xfId="748" xr:uid="{00000000-0005-0000-0000-00005F030000}"/>
    <cellStyle name="Saída 2 2 5" xfId="868" xr:uid="{00000000-0005-0000-0000-000060030000}"/>
    <cellStyle name="Saída 2 3" xfId="867" xr:uid="{00000000-0005-0000-0000-000061030000}"/>
    <cellStyle name="Saída 2 4" xfId="761" xr:uid="{00000000-0005-0000-0000-000062030000}"/>
    <cellStyle name="Saída 2 5" xfId="848" xr:uid="{00000000-0005-0000-0000-000063030000}"/>
    <cellStyle name="Saída 2 6" xfId="777" xr:uid="{00000000-0005-0000-0000-000064030000}"/>
    <cellStyle name="Saída 3" xfId="306" xr:uid="{00000000-0005-0000-0000-000065030000}"/>
    <cellStyle name="Saída 3 2" xfId="676" xr:uid="{00000000-0005-0000-0000-000066030000}"/>
    <cellStyle name="Saída 3 3" xfId="820" xr:uid="{00000000-0005-0000-0000-000067030000}"/>
    <cellStyle name="Saída 3 4" xfId="693" xr:uid="{00000000-0005-0000-0000-000068030000}"/>
    <cellStyle name="Saída 3 5" xfId="920" xr:uid="{00000000-0005-0000-0000-000069030000}"/>
    <cellStyle name="Saída 4" xfId="307" xr:uid="{00000000-0005-0000-0000-00006A030000}"/>
    <cellStyle name="Saída 4 2" xfId="764" xr:uid="{00000000-0005-0000-0000-00006B030000}"/>
    <cellStyle name="Saída 4 3" xfId="744" xr:uid="{00000000-0005-0000-0000-00006C030000}"/>
    <cellStyle name="Saída 4 4" xfId="713" xr:uid="{00000000-0005-0000-0000-00006D030000}"/>
    <cellStyle name="Saída 4 5" xfId="975" xr:uid="{00000000-0005-0000-0000-00006E030000}"/>
    <cellStyle name="Saída 5" xfId="308" xr:uid="{00000000-0005-0000-0000-00006F030000}"/>
    <cellStyle name="Saída 5 2" xfId="724" xr:uid="{00000000-0005-0000-0000-000070030000}"/>
    <cellStyle name="Saída 5 3" xfId="728" xr:uid="{00000000-0005-0000-0000-000071030000}"/>
    <cellStyle name="Saída 5 4" xfId="876" xr:uid="{00000000-0005-0000-0000-000072030000}"/>
    <cellStyle name="Saída 5 5" xfId="685" xr:uid="{00000000-0005-0000-0000-000073030000}"/>
    <cellStyle name="Saída 6" xfId="309" xr:uid="{00000000-0005-0000-0000-000074030000}"/>
    <cellStyle name="Saída 6 2" xfId="885" xr:uid="{00000000-0005-0000-0000-000075030000}"/>
    <cellStyle name="Saída 6 3" xfId="747" xr:uid="{00000000-0005-0000-0000-000076030000}"/>
    <cellStyle name="Saída 6 4" xfId="963" xr:uid="{00000000-0005-0000-0000-000077030000}"/>
    <cellStyle name="Saída 6 5" xfId="972" xr:uid="{00000000-0005-0000-0000-000078030000}"/>
    <cellStyle name="Saída 7" xfId="310" xr:uid="{00000000-0005-0000-0000-000079030000}"/>
    <cellStyle name="Saída 7 2" xfId="697" xr:uid="{00000000-0005-0000-0000-00007A030000}"/>
    <cellStyle name="Saída 7 3" xfId="874" xr:uid="{00000000-0005-0000-0000-00007B030000}"/>
    <cellStyle name="Saída 7 4" xfId="833" xr:uid="{00000000-0005-0000-0000-00007C030000}"/>
    <cellStyle name="Saída 7 5" xfId="918" xr:uid="{00000000-0005-0000-0000-00007D030000}"/>
    <cellStyle name="Saída 8" xfId="311" xr:uid="{00000000-0005-0000-0000-00007E030000}"/>
    <cellStyle name="Saída 8 2" xfId="694" xr:uid="{00000000-0005-0000-0000-00007F030000}"/>
    <cellStyle name="Saída 8 3" xfId="905" xr:uid="{00000000-0005-0000-0000-000080030000}"/>
    <cellStyle name="Saída 8 4" xfId="947" xr:uid="{00000000-0005-0000-0000-000081030000}"/>
    <cellStyle name="Saída 8 5" xfId="957" xr:uid="{00000000-0005-0000-0000-000082030000}"/>
    <cellStyle name="Saída 9" xfId="312" xr:uid="{00000000-0005-0000-0000-000083030000}"/>
    <cellStyle name="Saída 9 2" xfId="789" xr:uid="{00000000-0005-0000-0000-000084030000}"/>
    <cellStyle name="Saída 9 3" xfId="750" xr:uid="{00000000-0005-0000-0000-000085030000}"/>
    <cellStyle name="Saída 9 4" xfId="703" xr:uid="{00000000-0005-0000-0000-000086030000}"/>
    <cellStyle name="Saída 9 5" xfId="770" xr:uid="{00000000-0005-0000-0000-000087030000}"/>
    <cellStyle name="Separador de milhares 2" xfId="313" xr:uid="{00000000-0005-0000-0000-000088030000}"/>
    <cellStyle name="Separador de milhares 2 2" xfId="667" xr:uid="{00000000-0005-0000-0000-000089030000}"/>
    <cellStyle name="Separador de milhares 2 3" xfId="668" xr:uid="{00000000-0005-0000-0000-00008A030000}"/>
    <cellStyle name="Separador de milhares 4" xfId="314" xr:uid="{00000000-0005-0000-0000-00008B030000}"/>
    <cellStyle name="Separador de milhares 4 2" xfId="669" xr:uid="{00000000-0005-0000-0000-00008C030000}"/>
    <cellStyle name="Separador de milhares 4 3" xfId="670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1" xr:uid="{00000000-0005-0000-0000-0000BD030000}"/>
    <cellStyle name="Total 2 3" xfId="759" xr:uid="{00000000-0005-0000-0000-0000BE030000}"/>
    <cellStyle name="Total 2 4" xfId="774" xr:uid="{00000000-0005-0000-0000-0000BF030000}"/>
    <cellStyle name="Total 2 5" xfId="913" xr:uid="{00000000-0005-0000-0000-0000C0030000}"/>
    <cellStyle name="Total 3" xfId="362" xr:uid="{00000000-0005-0000-0000-0000C1030000}"/>
    <cellStyle name="Total 3 2" xfId="857" xr:uid="{00000000-0005-0000-0000-0000C2030000}"/>
    <cellStyle name="Total 3 3" xfId="955" xr:uid="{00000000-0005-0000-0000-0000C3030000}"/>
    <cellStyle name="Total 3 4" xfId="900" xr:uid="{00000000-0005-0000-0000-0000C4030000}"/>
    <cellStyle name="Total 3 5" xfId="847" xr:uid="{00000000-0005-0000-0000-0000C5030000}"/>
    <cellStyle name="Total 4" xfId="363" xr:uid="{00000000-0005-0000-0000-0000C6030000}"/>
    <cellStyle name="Total 4 2" xfId="882" xr:uid="{00000000-0005-0000-0000-0000C7030000}"/>
    <cellStyle name="Total 4 3" xfId="802" xr:uid="{00000000-0005-0000-0000-0000C8030000}"/>
    <cellStyle name="Total 4 4" xfId="756" xr:uid="{00000000-0005-0000-0000-0000C9030000}"/>
    <cellStyle name="Total 4 5" xfId="812" xr:uid="{00000000-0005-0000-0000-0000CA030000}"/>
    <cellStyle name="Total 5" xfId="364" xr:uid="{00000000-0005-0000-0000-0000CB030000}"/>
    <cellStyle name="Total 5 2" xfId="715" xr:uid="{00000000-0005-0000-0000-0000CC030000}"/>
    <cellStyle name="Total 5 3" xfId="719" xr:uid="{00000000-0005-0000-0000-0000CD030000}"/>
    <cellStyle name="Total 5 4" xfId="797" xr:uid="{00000000-0005-0000-0000-0000CE030000}"/>
    <cellStyle name="Total 5 5" xfId="906" xr:uid="{00000000-0005-0000-0000-0000CF030000}"/>
    <cellStyle name="Total 6" xfId="365" xr:uid="{00000000-0005-0000-0000-0000D0030000}"/>
    <cellStyle name="Total 6 2" xfId="805" xr:uid="{00000000-0005-0000-0000-0000D1030000}"/>
    <cellStyle name="Total 6 3" xfId="863" xr:uid="{00000000-0005-0000-0000-0000D2030000}"/>
    <cellStyle name="Total 6 4" xfId="732" xr:uid="{00000000-0005-0000-0000-0000D3030000}"/>
    <cellStyle name="Total 6 5" xfId="979" xr:uid="{00000000-0005-0000-0000-0000D4030000}"/>
    <cellStyle name="Total 7" xfId="366" xr:uid="{00000000-0005-0000-0000-0000D5030000}"/>
    <cellStyle name="Total 7 2" xfId="766" xr:uid="{00000000-0005-0000-0000-0000D6030000}"/>
    <cellStyle name="Total 7 3" xfId="842" xr:uid="{00000000-0005-0000-0000-0000D7030000}"/>
    <cellStyle name="Total 7 4" xfId="855" xr:uid="{00000000-0005-0000-0000-0000D8030000}"/>
    <cellStyle name="Total 7 5" xfId="964" xr:uid="{00000000-0005-0000-0000-0000D9030000}"/>
    <cellStyle name="Total 8" xfId="367" xr:uid="{00000000-0005-0000-0000-0000DA030000}"/>
    <cellStyle name="Total 8 2" xfId="787" xr:uid="{00000000-0005-0000-0000-0000DB030000}"/>
    <cellStyle name="Total 8 3" xfId="893" xr:uid="{00000000-0005-0000-0000-0000DC030000}"/>
    <cellStyle name="Total 8 4" xfId="896" xr:uid="{00000000-0005-0000-0000-0000DD030000}"/>
    <cellStyle name="Total 8 5" xfId="687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1" xr:uid="{00000000-0005-0000-0000-0000E2030000}"/>
    <cellStyle name="Vírgula 2 3" xfId="415" xr:uid="{00000000-0005-0000-0000-0000E3030000}"/>
    <cellStyle name="Vírgula 2 4" xfId="426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2" xr:uid="{00000000-0005-0000-0000-0000E7030000}"/>
    <cellStyle name="Vírgula 3 3" xfId="673" xr:uid="{00000000-0005-0000-0000-0000E8030000}"/>
    <cellStyle name="Vírgula 4" xfId="416" xr:uid="{00000000-0005-0000-0000-0000E9030000}"/>
    <cellStyle name="Vírgula 4 2" xfId="674" xr:uid="{00000000-0005-0000-0000-0000EA030000}"/>
    <cellStyle name="Vírgula 5" xfId="675" xr:uid="{00000000-0005-0000-0000-0000EB030000}"/>
    <cellStyle name="Vírgula 6" xfId="1001" xr:uid="{00000000-0005-0000-0000-0000EC030000}"/>
    <cellStyle name="Warning Text" xfId="369" xr:uid="{00000000-0005-0000-0000-0000ED030000}"/>
  </cellStyles>
  <dxfs count="19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303"/>
      <c r="C2" s="304"/>
      <c r="D2" s="304"/>
      <c r="E2" s="304"/>
      <c r="F2" s="304"/>
      <c r="G2" s="304"/>
      <c r="H2" s="305"/>
      <c r="I2" s="51"/>
      <c r="J2" s="51"/>
    </row>
    <row r="3" spans="2:10" ht="15" customHeight="1"/>
    <row r="4" spans="2:10" ht="20.100000000000001" customHeight="1">
      <c r="B4" s="306" t="s">
        <v>34</v>
      </c>
      <c r="C4" s="306"/>
      <c r="D4" s="306"/>
      <c r="E4" s="306"/>
      <c r="F4" s="306"/>
      <c r="G4" s="306"/>
      <c r="H4" s="306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307" t="s">
        <v>35</v>
      </c>
      <c r="C6" s="308"/>
      <c r="D6" s="308"/>
      <c r="E6" s="308"/>
      <c r="F6" s="308"/>
      <c r="G6" s="308"/>
      <c r="H6" s="309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310" t="s">
        <v>36</v>
      </c>
      <c r="C8" s="311"/>
      <c r="D8" s="311"/>
      <c r="E8" s="311"/>
      <c r="F8" s="312"/>
      <c r="G8" s="313">
        <v>0</v>
      </c>
      <c r="H8" s="314"/>
      <c r="I8" s="51"/>
      <c r="J8" s="51"/>
    </row>
    <row r="9" spans="2:10" ht="15" customHeight="1" thickBot="1">
      <c r="B9" s="315" t="s">
        <v>37</v>
      </c>
      <c r="C9" s="316"/>
      <c r="D9" s="316"/>
      <c r="E9" s="316"/>
      <c r="F9" s="316"/>
      <c r="G9" s="317">
        <v>0</v>
      </c>
      <c r="H9" s="318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38</v>
      </c>
      <c r="C11" s="50" t="s">
        <v>39</v>
      </c>
      <c r="D11" s="48" t="s">
        <v>40</v>
      </c>
      <c r="E11" s="48" t="s">
        <v>41</v>
      </c>
      <c r="F11" s="71" t="s">
        <v>42</v>
      </c>
      <c r="G11" s="71" t="s">
        <v>43</v>
      </c>
      <c r="H11" s="66" t="s">
        <v>44</v>
      </c>
      <c r="I11" s="57"/>
      <c r="J11" s="57"/>
    </row>
    <row r="12" spans="2:10" ht="15" customHeight="1">
      <c r="B12" s="74" t="s">
        <v>45</v>
      </c>
      <c r="C12" s="70" t="s">
        <v>10</v>
      </c>
      <c r="D12" s="265">
        <v>0</v>
      </c>
      <c r="E12" s="64" t="s">
        <v>46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47</v>
      </c>
      <c r="C13" s="70" t="s">
        <v>48</v>
      </c>
      <c r="D13" s="265">
        <v>0</v>
      </c>
      <c r="E13" s="64" t="s">
        <v>46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49</v>
      </c>
      <c r="C14" s="70" t="s">
        <v>12</v>
      </c>
      <c r="D14" s="265">
        <v>0</v>
      </c>
      <c r="E14" s="64" t="s">
        <v>46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50</v>
      </c>
      <c r="C15" s="70" t="s">
        <v>11</v>
      </c>
      <c r="D15" s="265">
        <v>0</v>
      </c>
      <c r="E15" s="64" t="s">
        <v>46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51</v>
      </c>
      <c r="C16" s="70" t="s">
        <v>9</v>
      </c>
      <c r="D16" s="265">
        <v>0</v>
      </c>
      <c r="E16" s="64" t="s">
        <v>46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52</v>
      </c>
      <c r="C17" s="78" t="s">
        <v>16</v>
      </c>
      <c r="D17" s="265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53</v>
      </c>
      <c r="C18" s="78" t="s">
        <v>54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55</v>
      </c>
      <c r="C19" s="78" t="s">
        <v>56</v>
      </c>
      <c r="D19" s="265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57</v>
      </c>
      <c r="C20" s="79" t="s">
        <v>58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59</v>
      </c>
      <c r="C21" s="76" t="s">
        <v>60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94" t="s">
        <v>61</v>
      </c>
      <c r="C23" s="295"/>
      <c r="D23" s="295"/>
      <c r="E23" s="295"/>
      <c r="F23" s="295"/>
      <c r="G23" s="295"/>
      <c r="H23" s="296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297" t="s">
        <v>62</v>
      </c>
      <c r="C25" s="298"/>
      <c r="D25" s="298"/>
      <c r="E25" s="298"/>
      <c r="F25" s="298"/>
      <c r="G25" s="298"/>
      <c r="H25" s="299"/>
    </row>
    <row r="26" spans="2:8" ht="39.950000000000003" customHeight="1" thickBot="1">
      <c r="B26" s="300" t="s">
        <v>124</v>
      </c>
      <c r="C26" s="301"/>
      <c r="D26" s="301"/>
      <c r="E26" s="301"/>
      <c r="F26" s="301"/>
      <c r="G26" s="301"/>
      <c r="H26" s="302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xGe1/cBViNfBtUkegLX0K8wV1Q+cssoAZTB8lDh+CKg63he5gW1qgLHowQTnG9XUw324aYM2so5NaccbGnqENg==" saltValue="mlUaYhj/MItEK8BD42F4lw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8" priority="1" operator="equal">
      <formula>"NÃO OK"</formula>
    </cfRule>
    <cfRule type="cellIs" dxfId="17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31"/>
  <sheetViews>
    <sheetView showGridLines="0" tabSelected="1" zoomScaleNormal="100" zoomScaleSheetLayoutView="100" workbookViewId="0">
      <selection activeCell="E2" sqref="E2"/>
    </sheetView>
  </sheetViews>
  <sheetFormatPr defaultColWidth="9.140625" defaultRowHeight="11.25"/>
  <cols>
    <col min="1" max="1" width="2.85546875" style="88" customWidth="1"/>
    <col min="2" max="2" width="9.7109375" style="88" customWidth="1"/>
    <col min="3" max="3" width="11" style="179" customWidth="1"/>
    <col min="4" max="4" width="10.7109375" style="179" customWidth="1"/>
    <col min="5" max="5" width="45.7109375" style="88" customWidth="1"/>
    <col min="6" max="6" width="6.5703125" style="129" customWidth="1"/>
    <col min="7" max="7" width="9.7109375" style="130" customWidth="1"/>
    <col min="8" max="8" width="11.7109375" style="130" customWidth="1"/>
    <col min="9" max="9" width="12.7109375" style="88" customWidth="1"/>
    <col min="10" max="10" width="15.7109375" style="88" customWidth="1"/>
    <col min="11" max="13" width="9.140625" style="88"/>
    <col min="14" max="14" width="9.140625" style="259"/>
    <col min="15" max="16384" width="9.140625" style="88"/>
  </cols>
  <sheetData>
    <row r="1" spans="2:14" s="130" customFormat="1" ht="18.75" customHeight="1">
      <c r="B1" s="156"/>
      <c r="C1" s="179"/>
      <c r="D1" s="179"/>
      <c r="F1" s="173"/>
      <c r="N1" s="258"/>
    </row>
    <row r="2" spans="2:14" ht="82.5" customHeight="1">
      <c r="B2" s="266"/>
      <c r="C2" s="267"/>
      <c r="D2" s="267"/>
      <c r="E2" s="268"/>
      <c r="F2" s="269"/>
      <c r="G2" s="270"/>
      <c r="H2" s="271"/>
      <c r="I2" s="270"/>
      <c r="J2" s="272"/>
    </row>
    <row r="3" spans="2:14" ht="11.25" customHeight="1">
      <c r="B3" s="89"/>
      <c r="C3" s="136"/>
      <c r="D3" s="135"/>
      <c r="E3" s="91"/>
      <c r="F3" s="90"/>
      <c r="G3" s="90"/>
      <c r="H3" s="135"/>
      <c r="I3" s="90"/>
      <c r="J3" s="87"/>
    </row>
    <row r="4" spans="2:14" ht="35.1" customHeight="1">
      <c r="B4" s="324" t="s">
        <v>126</v>
      </c>
      <c r="C4" s="324"/>
      <c r="D4" s="324"/>
      <c r="E4" s="324"/>
      <c r="F4" s="324"/>
      <c r="G4" s="324"/>
      <c r="H4" s="324"/>
      <c r="I4" s="325">
        <v>46147</v>
      </c>
      <c r="J4" s="326"/>
    </row>
    <row r="5" spans="2:14" ht="11.25" customHeight="1">
      <c r="B5" s="89"/>
      <c r="C5" s="136"/>
      <c r="D5" s="136"/>
      <c r="E5" s="92"/>
      <c r="F5" s="89"/>
      <c r="G5" s="89"/>
      <c r="H5" s="136"/>
      <c r="I5" s="89"/>
      <c r="J5" s="89"/>
    </row>
    <row r="6" spans="2:14" ht="11.25" customHeight="1">
      <c r="B6" s="93"/>
      <c r="C6" s="151"/>
      <c r="D6" s="151"/>
      <c r="E6" s="94"/>
      <c r="F6" s="95"/>
      <c r="G6" s="96"/>
      <c r="H6" s="137"/>
      <c r="I6" s="96"/>
      <c r="J6" s="97"/>
    </row>
    <row r="7" spans="2:14" ht="22.5" customHeight="1">
      <c r="B7" s="98" t="s">
        <v>63</v>
      </c>
      <c r="C7" s="152" t="s">
        <v>108</v>
      </c>
      <c r="D7" s="155"/>
      <c r="E7" s="99"/>
      <c r="F7" s="100"/>
      <c r="G7" s="100"/>
      <c r="H7" s="138"/>
      <c r="I7" s="101" t="s">
        <v>64</v>
      </c>
      <c r="J7" s="102">
        <f>'BDI (00,00%)'!D21</f>
        <v>0</v>
      </c>
    </row>
    <row r="8" spans="2:14" ht="22.5" customHeight="1">
      <c r="B8" s="103" t="s">
        <v>18</v>
      </c>
      <c r="C8" s="177" t="s">
        <v>107</v>
      </c>
      <c r="D8" s="139"/>
      <c r="E8" s="104"/>
      <c r="F8" s="104"/>
      <c r="G8" s="104"/>
      <c r="H8" s="139"/>
      <c r="I8" s="108"/>
      <c r="J8" s="102"/>
    </row>
    <row r="9" spans="2:14" ht="22.5" customHeight="1">
      <c r="B9" s="103" t="s">
        <v>65</v>
      </c>
      <c r="C9" s="178" t="s">
        <v>109</v>
      </c>
      <c r="D9" s="156"/>
      <c r="E9" s="105"/>
      <c r="F9" s="106"/>
      <c r="G9" s="107"/>
      <c r="H9" s="140"/>
      <c r="I9" s="108"/>
      <c r="J9" s="102"/>
    </row>
    <row r="10" spans="2:14" ht="15" customHeight="1">
      <c r="B10" s="109"/>
      <c r="C10" s="153" t="s">
        <v>110</v>
      </c>
      <c r="D10" s="157"/>
      <c r="E10" s="110"/>
      <c r="F10" s="111"/>
      <c r="G10" s="112" t="s">
        <v>66</v>
      </c>
      <c r="H10" s="141" t="s">
        <v>23</v>
      </c>
      <c r="I10" s="113"/>
      <c r="J10" s="114"/>
    </row>
    <row r="11" spans="2:14" ht="11.25" customHeight="1">
      <c r="B11" s="115"/>
      <c r="C11" s="130"/>
      <c r="D11" s="130"/>
      <c r="E11" s="92"/>
      <c r="F11" s="89"/>
      <c r="G11" s="101"/>
      <c r="H11" s="136"/>
      <c r="I11" s="89"/>
      <c r="J11" s="89"/>
    </row>
    <row r="12" spans="2:14" ht="24.95" customHeight="1">
      <c r="B12" s="116" t="s">
        <v>125</v>
      </c>
      <c r="C12" s="117"/>
      <c r="D12" s="117"/>
      <c r="E12" s="118"/>
      <c r="F12" s="119"/>
      <c r="G12" s="120"/>
      <c r="H12" s="121"/>
      <c r="I12" s="117"/>
      <c r="J12" s="122"/>
    </row>
    <row r="13" spans="2:14">
      <c r="B13" s="123"/>
      <c r="C13" s="154"/>
      <c r="D13" s="154"/>
      <c r="E13" s="125"/>
      <c r="F13" s="126"/>
      <c r="G13" s="123"/>
      <c r="H13" s="142"/>
      <c r="I13" s="124"/>
      <c r="J13" s="127"/>
    </row>
    <row r="14" spans="2:14" s="182" customFormat="1" ht="22.5">
      <c r="B14" s="174" t="s">
        <v>0</v>
      </c>
      <c r="C14" s="180" t="s">
        <v>17</v>
      </c>
      <c r="D14" s="180" t="s">
        <v>1</v>
      </c>
      <c r="E14" s="174" t="s">
        <v>2</v>
      </c>
      <c r="F14" s="181" t="s">
        <v>3</v>
      </c>
      <c r="G14" s="174" t="s">
        <v>4</v>
      </c>
      <c r="H14" s="174" t="s">
        <v>6</v>
      </c>
      <c r="I14" s="174" t="s">
        <v>5</v>
      </c>
      <c r="J14" s="174" t="s">
        <v>7</v>
      </c>
      <c r="N14" s="260"/>
    </row>
    <row r="15" spans="2:14" s="183" customFormat="1" ht="20.100000000000001" customHeight="1">
      <c r="B15" s="143">
        <v>1</v>
      </c>
      <c r="C15" s="175"/>
      <c r="D15" s="176"/>
      <c r="E15" s="146" t="s">
        <v>71</v>
      </c>
      <c r="F15" s="147"/>
      <c r="G15" s="188"/>
      <c r="H15" s="148"/>
      <c r="I15" s="194"/>
      <c r="J15" s="195"/>
      <c r="N15" s="261"/>
    </row>
    <row r="16" spans="2:14" s="186" customFormat="1" ht="15" customHeight="1">
      <c r="B16" s="134" t="s">
        <v>69</v>
      </c>
      <c r="C16" s="256"/>
      <c r="D16" s="184"/>
      <c r="E16" s="145" t="s">
        <v>72</v>
      </c>
      <c r="F16" s="149"/>
      <c r="G16" s="150"/>
      <c r="H16" s="185"/>
      <c r="I16" s="196"/>
      <c r="J16" s="199">
        <f>SUM(J17:J17)</f>
        <v>0</v>
      </c>
      <c r="N16" s="262"/>
    </row>
    <row r="17" spans="2:23" ht="22.5">
      <c r="B17" s="84" t="s">
        <v>70</v>
      </c>
      <c r="C17" s="86" t="s">
        <v>73</v>
      </c>
      <c r="D17" s="144" t="s">
        <v>86</v>
      </c>
      <c r="E17" s="132" t="s">
        <v>87</v>
      </c>
      <c r="F17" s="133" t="s">
        <v>85</v>
      </c>
      <c r="G17" s="257">
        <v>10</v>
      </c>
      <c r="H17" s="273"/>
      <c r="I17" s="131">
        <f>ROUND(ROUND(H17,2)*(1+J$7),2)</f>
        <v>0</v>
      </c>
      <c r="J17" s="187">
        <f t="shared" ref="J17" si="0">ROUND(G17*I17,2)</f>
        <v>0</v>
      </c>
    </row>
    <row r="18" spans="2:23" s="186" customFormat="1" ht="15" customHeight="1">
      <c r="B18" s="134" t="s">
        <v>115</v>
      </c>
      <c r="C18" s="256"/>
      <c r="D18" s="184"/>
      <c r="E18" s="145" t="s">
        <v>68</v>
      </c>
      <c r="F18" s="149"/>
      <c r="G18" s="150"/>
      <c r="H18" s="185"/>
      <c r="I18" s="196"/>
      <c r="J18" s="197">
        <f>SUM(J19:J26)</f>
        <v>0</v>
      </c>
      <c r="N18" s="262"/>
    </row>
    <row r="19" spans="2:23" ht="22.5">
      <c r="B19" s="84" t="s">
        <v>116</v>
      </c>
      <c r="C19" s="86" t="s">
        <v>82</v>
      </c>
      <c r="D19" s="144" t="s">
        <v>84</v>
      </c>
      <c r="E19" s="85" t="s">
        <v>95</v>
      </c>
      <c r="F19" s="133" t="s">
        <v>85</v>
      </c>
      <c r="G19" s="128">
        <v>14</v>
      </c>
      <c r="H19" s="274"/>
      <c r="I19" s="131">
        <f t="shared" ref="I19" si="1">ROUND(ROUND(H19,2)*(1+J$7),2)</f>
        <v>0</v>
      </c>
      <c r="J19" s="187">
        <f t="shared" ref="J19" si="2">ROUND(G19*I19,2)</f>
        <v>0</v>
      </c>
    </row>
    <row r="20" spans="2:23" ht="22.5">
      <c r="B20" s="84" t="s">
        <v>117</v>
      </c>
      <c r="C20" s="86" t="s">
        <v>19</v>
      </c>
      <c r="D20" s="144" t="s">
        <v>97</v>
      </c>
      <c r="E20" s="132" t="s">
        <v>98</v>
      </c>
      <c r="F20" s="133" t="s">
        <v>85</v>
      </c>
      <c r="G20" s="128">
        <v>6</v>
      </c>
      <c r="H20" s="274"/>
      <c r="I20" s="131">
        <f t="shared" ref="I20:I21" si="3">ROUND(ROUND(H20,2)*(1+J$7),2)</f>
        <v>0</v>
      </c>
      <c r="J20" s="187">
        <f t="shared" ref="J20:J22" si="4">ROUND(G20*I20,2)</f>
        <v>0</v>
      </c>
    </row>
    <row r="21" spans="2:23" ht="33.75">
      <c r="B21" s="84" t="s">
        <v>118</v>
      </c>
      <c r="C21" s="86" t="s">
        <v>19</v>
      </c>
      <c r="D21" s="144" t="s">
        <v>99</v>
      </c>
      <c r="E21" s="132" t="s">
        <v>100</v>
      </c>
      <c r="F21" s="133" t="s">
        <v>8</v>
      </c>
      <c r="G21" s="128">
        <v>450</v>
      </c>
      <c r="H21" s="274"/>
      <c r="I21" s="131">
        <f t="shared" si="3"/>
        <v>0</v>
      </c>
      <c r="J21" s="187">
        <f t="shared" si="4"/>
        <v>0</v>
      </c>
    </row>
    <row r="22" spans="2:23" ht="33.75">
      <c r="B22" s="84" t="s">
        <v>119</v>
      </c>
      <c r="C22" s="86" t="s">
        <v>19</v>
      </c>
      <c r="D22" s="144" t="s">
        <v>101</v>
      </c>
      <c r="E22" s="85" t="s">
        <v>102</v>
      </c>
      <c r="F22" s="133" t="s">
        <v>85</v>
      </c>
      <c r="G22" s="128">
        <v>2</v>
      </c>
      <c r="H22" s="274"/>
      <c r="I22" s="131">
        <f>ROUND(ROUND(H22,2)*(1+J$7),2)</f>
        <v>0</v>
      </c>
      <c r="J22" s="187">
        <f t="shared" si="4"/>
        <v>0</v>
      </c>
      <c r="O22" s="115"/>
    </row>
    <row r="23" spans="2:23" ht="22.5">
      <c r="B23" s="84" t="s">
        <v>120</v>
      </c>
      <c r="C23" s="86" t="s">
        <v>19</v>
      </c>
      <c r="D23" s="144" t="s">
        <v>103</v>
      </c>
      <c r="E23" s="85" t="s">
        <v>104</v>
      </c>
      <c r="F23" s="133" t="s">
        <v>85</v>
      </c>
      <c r="G23" s="128">
        <v>2</v>
      </c>
      <c r="H23" s="274"/>
      <c r="I23" s="131">
        <f t="shared" ref="I23:I26" si="5">ROUND(ROUND(H23,2)*(1+J$7),2)</f>
        <v>0</v>
      </c>
      <c r="J23" s="187">
        <f t="shared" ref="J23:J26" si="6">ROUND(G23*I23,2)</f>
        <v>0</v>
      </c>
      <c r="L23" s="115"/>
    </row>
    <row r="24" spans="2:23" ht="15" customHeight="1">
      <c r="B24" s="84" t="s">
        <v>121</v>
      </c>
      <c r="C24" s="86" t="s">
        <v>96</v>
      </c>
      <c r="D24" s="144" t="s">
        <v>105</v>
      </c>
      <c r="E24" s="85" t="s">
        <v>106</v>
      </c>
      <c r="F24" s="133" t="s">
        <v>85</v>
      </c>
      <c r="G24" s="128">
        <v>6</v>
      </c>
      <c r="H24" s="274"/>
      <c r="I24" s="131">
        <f t="shared" ref="I24:I25" si="7">ROUND(ROUND(H24,2)*(1+J$7),2)</f>
        <v>0</v>
      </c>
      <c r="J24" s="187">
        <f t="shared" ref="J24:J25" si="8">ROUND(G24*I24,2)</f>
        <v>0</v>
      </c>
      <c r="L24" s="115"/>
    </row>
    <row r="25" spans="2:23" ht="33.75">
      <c r="B25" s="84" t="s">
        <v>122</v>
      </c>
      <c r="C25" s="86" t="s">
        <v>19</v>
      </c>
      <c r="D25" s="144" t="s">
        <v>111</v>
      </c>
      <c r="E25" s="85" t="s">
        <v>112</v>
      </c>
      <c r="F25" s="133" t="s">
        <v>85</v>
      </c>
      <c r="G25" s="257">
        <v>10</v>
      </c>
      <c r="H25" s="273"/>
      <c r="I25" s="131">
        <f t="shared" si="7"/>
        <v>0</v>
      </c>
      <c r="J25" s="187">
        <f t="shared" si="8"/>
        <v>0</v>
      </c>
      <c r="L25" s="115"/>
    </row>
    <row r="26" spans="2:23" ht="33.75">
      <c r="B26" s="84" t="s">
        <v>123</v>
      </c>
      <c r="C26" s="86" t="s">
        <v>19</v>
      </c>
      <c r="D26" s="144" t="s">
        <v>113</v>
      </c>
      <c r="E26" s="85" t="s">
        <v>114</v>
      </c>
      <c r="F26" s="133" t="s">
        <v>8</v>
      </c>
      <c r="G26" s="257">
        <v>120</v>
      </c>
      <c r="H26" s="273"/>
      <c r="I26" s="131">
        <f t="shared" si="5"/>
        <v>0</v>
      </c>
      <c r="J26" s="187">
        <f t="shared" si="6"/>
        <v>0</v>
      </c>
    </row>
    <row r="27" spans="2:23" s="158" customFormat="1" ht="11.25" customHeight="1">
      <c r="B27" s="159"/>
      <c r="C27" s="160"/>
      <c r="D27" s="161"/>
      <c r="E27" s="162"/>
      <c r="F27" s="163"/>
      <c r="G27" s="164"/>
      <c r="H27" s="165"/>
      <c r="I27" s="164"/>
      <c r="J27" s="166"/>
      <c r="K27" s="88"/>
      <c r="L27" s="88"/>
      <c r="M27" s="88"/>
      <c r="N27" s="259"/>
      <c r="O27" s="88"/>
      <c r="P27" s="88"/>
      <c r="Q27" s="88"/>
      <c r="R27" s="88"/>
      <c r="S27" s="88"/>
      <c r="T27" s="88"/>
      <c r="U27" s="88"/>
      <c r="V27" s="88"/>
      <c r="W27" s="88"/>
    </row>
    <row r="28" spans="2:23" s="158" customFormat="1" ht="24.95" customHeight="1">
      <c r="B28" s="167"/>
      <c r="C28" s="168"/>
      <c r="D28" s="168"/>
      <c r="E28" s="169" t="s">
        <v>67</v>
      </c>
      <c r="F28" s="170"/>
      <c r="G28" s="167"/>
      <c r="H28" s="167"/>
      <c r="I28" s="167"/>
      <c r="J28" s="172">
        <f>J16+J18</f>
        <v>0</v>
      </c>
      <c r="K28" s="88"/>
      <c r="L28" s="88"/>
      <c r="M28" s="88"/>
      <c r="N28" s="259"/>
      <c r="O28" s="88"/>
      <c r="P28" s="88"/>
      <c r="Q28" s="88"/>
      <c r="R28" s="88"/>
      <c r="S28" s="88"/>
      <c r="T28" s="88"/>
      <c r="U28" s="88"/>
      <c r="V28" s="88"/>
      <c r="W28" s="88"/>
    </row>
    <row r="29" spans="2:23" s="158" customFormat="1" ht="11.25" customHeight="1">
      <c r="B29" s="253"/>
      <c r="C29" s="160"/>
      <c r="D29" s="160"/>
      <c r="E29" s="171"/>
      <c r="F29" s="163"/>
      <c r="G29" s="254"/>
      <c r="H29" s="254"/>
      <c r="I29" s="254"/>
      <c r="J29" s="255"/>
      <c r="K29" s="88"/>
      <c r="L29" s="88"/>
      <c r="M29" s="88"/>
      <c r="N29" s="259"/>
      <c r="O29" s="88"/>
      <c r="P29" s="88"/>
      <c r="Q29" s="88"/>
      <c r="R29" s="88"/>
      <c r="S29" s="88"/>
      <c r="T29" s="88"/>
      <c r="U29" s="88"/>
      <c r="V29" s="88"/>
      <c r="W29" s="88"/>
    </row>
    <row r="30" spans="2:23" s="158" customFormat="1" ht="15" customHeight="1">
      <c r="B30" s="319"/>
      <c r="C30" s="320"/>
      <c r="D30" s="320"/>
      <c r="E30" s="320"/>
      <c r="F30" s="320"/>
      <c r="G30" s="320"/>
      <c r="H30" s="320"/>
      <c r="I30" s="320"/>
      <c r="J30" s="321"/>
      <c r="K30" s="88"/>
      <c r="L30" s="88"/>
      <c r="M30" s="88"/>
      <c r="N30" s="259"/>
      <c r="O30" s="88"/>
      <c r="P30" s="88"/>
      <c r="Q30" s="88"/>
      <c r="R30" s="88"/>
      <c r="S30" s="88"/>
      <c r="T30" s="88"/>
      <c r="U30" s="88"/>
      <c r="V30" s="88"/>
      <c r="W30" s="88"/>
    </row>
    <row r="31" spans="2:23" s="158" customFormat="1" ht="15" customHeight="1">
      <c r="B31" s="322"/>
      <c r="C31" s="322"/>
      <c r="D31" s="322"/>
      <c r="E31" s="322"/>
      <c r="F31" s="323"/>
      <c r="G31" s="323"/>
      <c r="H31" s="323"/>
      <c r="I31" s="323"/>
      <c r="J31" s="323"/>
      <c r="K31" s="88"/>
      <c r="L31" s="88"/>
      <c r="M31" s="88"/>
      <c r="N31" s="259"/>
      <c r="O31" s="88"/>
      <c r="P31" s="88"/>
      <c r="Q31" s="88"/>
      <c r="R31" s="88"/>
      <c r="S31" s="88"/>
      <c r="T31" s="88"/>
      <c r="U31" s="88"/>
      <c r="V31" s="88"/>
      <c r="W31" s="88"/>
    </row>
  </sheetData>
  <sheetProtection algorithmName="SHA-512" hashValue="dAD3p/2w7AgLnj2LY760pC/PhH185GiGBaRIjpJLfr38/7vpmq0uNlY0fuBan7VqjW0ZxmVI0q8FM+NIfalpWg==" saltValue="YGSUtBibgfwQAJvTdkHNXg==" spinCount="100000" sheet="1" objects="1" scenarios="1" selectLockedCells="1"/>
  <mergeCells count="5">
    <mergeCell ref="B30:J30"/>
    <mergeCell ref="B31:E31"/>
    <mergeCell ref="F31:J31"/>
    <mergeCell ref="B4:H4"/>
    <mergeCell ref="I4:J4"/>
  </mergeCells>
  <conditionalFormatting sqref="B7:B8">
    <cfRule type="expression" dxfId="16" priority="220" stopIfTrue="1">
      <formula>OR(#REF!="M",#REF!="A")</formula>
    </cfRule>
  </conditionalFormatting>
  <conditionalFormatting sqref="B14:B26">
    <cfRule type="expression" dxfId="15" priority="69" stopIfTrue="1">
      <formula>OR(#REF!="M",#REF!="A")</formula>
    </cfRule>
  </conditionalFormatting>
  <conditionalFormatting sqref="C1:D1 F1:I1 C32:D64638 F32:I64638">
    <cfRule type="expression" dxfId="14" priority="231" stopIfTrue="1">
      <formula>OR(#REF!="M",#REF!="A")</formula>
    </cfRule>
  </conditionalFormatting>
  <conditionalFormatting sqref="C2:D2 F2:I2 C3:C4 C5:D6 F5:I6 F7:F8 F9:H9">
    <cfRule type="expression" dxfId="13" priority="221" stopIfTrue="1">
      <formula>OR(#REF!="M",#REF!="A")</formula>
    </cfRule>
  </conditionalFormatting>
  <conditionalFormatting sqref="C9:D31">
    <cfRule type="expression" dxfId="12" priority="3" stopIfTrue="1">
      <formula>OR(#REF!="M",#REF!="A")</formula>
    </cfRule>
  </conditionalFormatting>
  <conditionalFormatting sqref="D3">
    <cfRule type="expression" dxfId="11" priority="224" stopIfTrue="1">
      <formula>OR(#REF!="M",#REF!="A")</formula>
    </cfRule>
  </conditionalFormatting>
  <conditionalFormatting sqref="E1 E32:E64638">
    <cfRule type="expression" dxfId="10" priority="232" stopIfTrue="1">
      <formula>OR(#REF!="M",#REF!="A")</formula>
    </cfRule>
  </conditionalFormatting>
  <conditionalFormatting sqref="E2 E5:E12">
    <cfRule type="expression" dxfId="9" priority="222" stopIfTrue="1">
      <formula>OR(#REF!="M",#REF!="A")</formula>
    </cfRule>
  </conditionalFormatting>
  <conditionalFormatting sqref="E13">
    <cfRule type="expression" dxfId="8" priority="226" stopIfTrue="1">
      <formula>OR(#REF!="M",#REF!="A")</formula>
    </cfRule>
  </conditionalFormatting>
  <conditionalFormatting sqref="E14:E31">
    <cfRule type="expression" dxfId="7" priority="7" stopIfTrue="1">
      <formula>OR(#REF!="M",#REF!="A")</formula>
    </cfRule>
  </conditionalFormatting>
  <conditionalFormatting sqref="F10:I31">
    <cfRule type="expression" dxfId="6" priority="1" stopIfTrue="1">
      <formula>OR(#REF!="M",#REF!="A")</formula>
    </cfRule>
  </conditionalFormatting>
  <conditionalFormatting sqref="J1 J32:J64638">
    <cfRule type="expression" dxfId="5" priority="233" stopIfTrue="1">
      <formula>OR(#REF!="M",#REF!="A")</formula>
    </cfRule>
  </conditionalFormatting>
  <conditionalFormatting sqref="J2 J5:J6 J10:J12">
    <cfRule type="expression" dxfId="4" priority="223" stopIfTrue="1">
      <formula>OR(#REF!="M",#REF!="A")</formula>
    </cfRule>
  </conditionalFormatting>
  <conditionalFormatting sqref="J13">
    <cfRule type="expression" dxfId="3" priority="227" stopIfTrue="1">
      <formula>OR(#REF!="M",#REF!="A")</formula>
    </cfRule>
  </conditionalFormatting>
  <conditionalFormatting sqref="J14:J31">
    <cfRule type="expression" dxfId="2" priority="2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showGridLines="0" zoomScaleNormal="100" workbookViewId="0">
      <selection activeCell="D2" sqref="D2"/>
    </sheetView>
  </sheetViews>
  <sheetFormatPr defaultColWidth="9.140625" defaultRowHeight="11.25"/>
  <cols>
    <col min="1" max="1" width="2.85546875" style="200" customWidth="1"/>
    <col min="2" max="2" width="11.42578125" style="238" customWidth="1"/>
    <col min="3" max="3" width="16" style="238" customWidth="1"/>
    <col min="4" max="4" width="43" style="243" customWidth="1"/>
    <col min="5" max="5" width="9.42578125" style="238" bestFit="1" customWidth="1"/>
    <col min="6" max="6" width="12.7109375" style="239" customWidth="1"/>
    <col min="7" max="7" width="12.7109375" style="238" customWidth="1"/>
    <col min="8" max="8" width="15.7109375" style="238" customWidth="1"/>
    <col min="9" max="9" width="16.85546875" style="233" customWidth="1"/>
    <col min="10" max="10" width="11.42578125" style="201" customWidth="1"/>
    <col min="11" max="11" width="14.5703125" style="200" customWidth="1"/>
    <col min="12" max="12" width="18.5703125" style="200" customWidth="1"/>
    <col min="13" max="13" width="16.7109375" style="200" customWidth="1"/>
    <col min="14" max="14" width="13.85546875" style="200" customWidth="1"/>
    <col min="15" max="15" width="9.42578125" style="200" bestFit="1" customWidth="1"/>
    <col min="16" max="17" width="9.28515625" style="200" bestFit="1" customWidth="1"/>
    <col min="18" max="16384" width="9.140625" style="200"/>
  </cols>
  <sheetData>
    <row r="1" spans="1:9">
      <c r="B1" s="201"/>
      <c r="C1" s="201"/>
      <c r="D1" s="202"/>
      <c r="E1" s="201"/>
      <c r="F1" s="203"/>
      <c r="G1" s="201"/>
      <c r="H1" s="201"/>
      <c r="I1" s="200"/>
    </row>
    <row r="2" spans="1:9" ht="82.5" customHeight="1">
      <c r="A2" s="46"/>
      <c r="B2" s="275"/>
      <c r="C2" s="276"/>
      <c r="D2" s="277"/>
      <c r="E2" s="276"/>
      <c r="F2" s="276"/>
      <c r="G2" s="276"/>
      <c r="H2" s="278"/>
      <c r="I2" s="46"/>
    </row>
    <row r="3" spans="1:9" ht="11.25" customHeight="1">
      <c r="A3" s="46"/>
      <c r="B3" s="46"/>
      <c r="C3" s="46"/>
      <c r="D3" s="46"/>
      <c r="E3" s="46"/>
      <c r="F3" s="46"/>
      <c r="G3" s="46"/>
      <c r="H3" s="46"/>
      <c r="I3" s="46"/>
    </row>
    <row r="4" spans="1:9" ht="17.45" customHeight="1">
      <c r="A4" s="46"/>
      <c r="B4" s="330" t="s">
        <v>74</v>
      </c>
      <c r="C4" s="330"/>
      <c r="D4" s="330"/>
      <c r="E4" s="330"/>
      <c r="F4" s="330"/>
      <c r="G4" s="330"/>
      <c r="H4" s="331">
        <f>Planilha!I4</f>
        <v>46147</v>
      </c>
      <c r="I4" s="200"/>
    </row>
    <row r="5" spans="1:9" ht="17.45" customHeight="1">
      <c r="A5" s="46"/>
      <c r="B5" s="330"/>
      <c r="C5" s="330"/>
      <c r="D5" s="330"/>
      <c r="E5" s="330"/>
      <c r="F5" s="330"/>
      <c r="G5" s="330"/>
      <c r="H5" s="332"/>
      <c r="I5" s="200"/>
    </row>
    <row r="6" spans="1:9" ht="11.25" customHeight="1">
      <c r="A6" s="46"/>
      <c r="B6" s="201"/>
      <c r="C6" s="201"/>
      <c r="D6" s="202"/>
      <c r="E6" s="201"/>
      <c r="F6" s="201"/>
      <c r="G6" s="201"/>
      <c r="H6" s="201"/>
      <c r="I6" s="200"/>
    </row>
    <row r="7" spans="1:9">
      <c r="B7" s="206"/>
      <c r="C7" s="207"/>
      <c r="D7" s="208"/>
      <c r="E7" s="207"/>
      <c r="F7" s="207"/>
      <c r="G7" s="207"/>
      <c r="H7" s="209"/>
      <c r="I7" s="200"/>
    </row>
    <row r="8" spans="1:9" ht="18.75">
      <c r="B8" s="244" t="s">
        <v>63</v>
      </c>
      <c r="C8" s="245" t="str">
        <f>Planilha!C7</f>
        <v>UBS VETORAZZO</v>
      </c>
      <c r="D8" s="246"/>
      <c r="E8" s="246"/>
      <c r="F8" s="246"/>
      <c r="G8" s="246"/>
      <c r="H8" s="247"/>
      <c r="I8" s="200"/>
    </row>
    <row r="9" spans="1:9" ht="22.5" customHeight="1">
      <c r="B9" s="210" t="s">
        <v>18</v>
      </c>
      <c r="C9" s="211" t="str">
        <f>Planilha!C8</f>
        <v>REFORMA DA ILUMINAÇÃO EXTERNA</v>
      </c>
      <c r="D9" s="212"/>
      <c r="E9" s="213"/>
      <c r="F9" s="213"/>
      <c r="G9" s="213"/>
      <c r="H9" s="214"/>
      <c r="I9" s="200"/>
    </row>
    <row r="10" spans="1:9" ht="15" customHeight="1">
      <c r="B10" s="210" t="s">
        <v>65</v>
      </c>
      <c r="C10" s="215" t="str">
        <f>Planilha!C9</f>
        <v>AV. FORTUNATO ERNESTO VETORAZZO, 711</v>
      </c>
      <c r="D10" s="216"/>
      <c r="E10" s="216"/>
      <c r="F10" s="217"/>
      <c r="G10" s="218"/>
      <c r="H10" s="219"/>
      <c r="I10" s="200"/>
    </row>
    <row r="11" spans="1:9" ht="15" customHeight="1">
      <c r="B11" s="248"/>
      <c r="C11" s="249" t="str">
        <f>Planilha!C10</f>
        <v>JARDIM VETORAZZO</v>
      </c>
      <c r="D11" s="250"/>
      <c r="E11" s="250"/>
      <c r="F11" s="217" t="s">
        <v>66</v>
      </c>
      <c r="G11" s="251" t="str">
        <f>Planilha!H10</f>
        <v>SÃO JOSÉ DO RIO PRETO - SP</v>
      </c>
      <c r="H11" s="252"/>
      <c r="I11" s="200"/>
    </row>
    <row r="12" spans="1:9" ht="6.95" customHeight="1">
      <c r="B12" s="220"/>
      <c r="C12" s="221"/>
      <c r="D12" s="222"/>
      <c r="E12" s="222"/>
      <c r="F12" s="223"/>
      <c r="G12" s="224"/>
      <c r="H12" s="225"/>
      <c r="I12" s="200"/>
    </row>
    <row r="13" spans="1:9" ht="11.25" customHeight="1">
      <c r="B13" s="253"/>
      <c r="C13" s="254"/>
      <c r="D13" s="226"/>
      <c r="E13" s="227"/>
      <c r="F13" s="254"/>
      <c r="G13" s="163"/>
      <c r="H13" s="255"/>
      <c r="I13" s="46"/>
    </row>
    <row r="14" spans="1:9" ht="22.5">
      <c r="B14" s="333" t="s">
        <v>83</v>
      </c>
      <c r="C14" s="333"/>
      <c r="D14" s="228" t="s">
        <v>95</v>
      </c>
      <c r="E14" s="229" t="s">
        <v>85</v>
      </c>
      <c r="F14" s="230"/>
      <c r="G14" s="231" t="s">
        <v>75</v>
      </c>
      <c r="H14" s="232">
        <f>SUM(H16:H19)</f>
        <v>0</v>
      </c>
    </row>
    <row r="15" spans="1:9" ht="15" customHeight="1">
      <c r="B15" s="134" t="s">
        <v>17</v>
      </c>
      <c r="C15" s="234" t="s">
        <v>1</v>
      </c>
      <c r="D15" s="235" t="s">
        <v>76</v>
      </c>
      <c r="E15" s="134" t="s">
        <v>77</v>
      </c>
      <c r="F15" s="230" t="s">
        <v>78</v>
      </c>
      <c r="G15" s="134" t="s">
        <v>79</v>
      </c>
      <c r="H15" s="134" t="s">
        <v>80</v>
      </c>
    </row>
    <row r="16" spans="1:9" ht="15" customHeight="1">
      <c r="B16" s="86" t="s">
        <v>19</v>
      </c>
      <c r="C16" s="144" t="s">
        <v>90</v>
      </c>
      <c r="D16" s="263" t="s">
        <v>91</v>
      </c>
      <c r="E16" s="86" t="s">
        <v>81</v>
      </c>
      <c r="F16" s="236">
        <v>0.5</v>
      </c>
      <c r="G16" s="279"/>
      <c r="H16" s="237" t="str">
        <f>IF(G16=0,"",ROUND(F16*G16,2))</f>
        <v/>
      </c>
    </row>
    <row r="17" spans="2:9" ht="15" customHeight="1">
      <c r="B17" s="86" t="s">
        <v>19</v>
      </c>
      <c r="C17" s="144" t="s">
        <v>92</v>
      </c>
      <c r="D17" s="263" t="s">
        <v>93</v>
      </c>
      <c r="E17" s="86" t="s">
        <v>81</v>
      </c>
      <c r="F17" s="236">
        <v>0.3</v>
      </c>
      <c r="G17" s="279"/>
      <c r="H17" s="237" t="str">
        <f>IF(G17=0,"",ROUND(F17*G17,2))</f>
        <v/>
      </c>
    </row>
    <row r="18" spans="2:9">
      <c r="B18" s="86" t="s">
        <v>75</v>
      </c>
      <c r="C18" s="144" t="s">
        <v>88</v>
      </c>
      <c r="D18" s="263" t="s">
        <v>94</v>
      </c>
      <c r="E18" s="86" t="s">
        <v>85</v>
      </c>
      <c r="F18" s="236">
        <v>2</v>
      </c>
      <c r="G18" s="279"/>
      <c r="H18" s="237" t="str">
        <f t="shared" ref="H18:H19" si="0">IF(G18=0,"",ROUND(F18*G18,2))</f>
        <v/>
      </c>
    </row>
    <row r="19" spans="2:9" ht="22.5">
      <c r="B19" s="86" t="s">
        <v>75</v>
      </c>
      <c r="C19" s="144" t="s">
        <v>89</v>
      </c>
      <c r="D19" s="85" t="s">
        <v>95</v>
      </c>
      <c r="E19" s="86" t="s">
        <v>85</v>
      </c>
      <c r="F19" s="236">
        <v>1</v>
      </c>
      <c r="G19" s="279"/>
      <c r="H19" s="237" t="str">
        <f t="shared" si="0"/>
        <v/>
      </c>
    </row>
    <row r="20" spans="2:9">
      <c r="B20" s="204"/>
      <c r="C20" s="240"/>
      <c r="D20" s="162"/>
      <c r="E20" s="254"/>
      <c r="F20" s="241"/>
      <c r="G20" s="205"/>
      <c r="H20" s="242"/>
      <c r="I20" s="200"/>
    </row>
    <row r="21" spans="2:9" ht="15" customHeight="1">
      <c r="B21" s="319"/>
      <c r="C21" s="320"/>
      <c r="D21" s="320"/>
      <c r="E21" s="320"/>
      <c r="F21" s="320"/>
      <c r="G21" s="320"/>
      <c r="H21" s="321"/>
      <c r="I21" s="200"/>
    </row>
    <row r="22" spans="2:9" ht="15" customHeight="1">
      <c r="B22" s="319"/>
      <c r="C22" s="320"/>
      <c r="D22" s="321"/>
      <c r="E22" s="327"/>
      <c r="F22" s="328"/>
      <c r="G22" s="328"/>
      <c r="H22" s="329"/>
      <c r="I22" s="200"/>
    </row>
  </sheetData>
  <sheetProtection algorithmName="SHA-512" hashValue="qAN5RuSQJGqQtmPTCM4pIancxSd5trktBWPXk9UMvWVCcBgsO4LH4NVGN44DjfEu5nX6tCUGjauHiUPHtyTf9A==" saltValue="BSn3csbmxPC3FA72KBwLnQ==" spinCount="100000" sheet="1" objects="1" scenarios="1" selectLockedCells="1"/>
  <mergeCells count="6">
    <mergeCell ref="B22:D22"/>
    <mergeCell ref="E22:H22"/>
    <mergeCell ref="B4:G5"/>
    <mergeCell ref="H4:H5"/>
    <mergeCell ref="B14:C14"/>
    <mergeCell ref="B21:H21"/>
  </mergeCells>
  <conditionalFormatting sqref="B13:C13">
    <cfRule type="expression" dxfId="1" priority="1" stopIfTrue="1">
      <formula>OR(#REF!="M",#REF!="A")</formula>
    </cfRule>
  </conditionalFormatting>
  <pageMargins left="0.51181102362204722" right="0.11811023622047245" top="0.59055118110236227" bottom="0.59055118110236227" header="0.31496062992125984" footer="0.31496062992125984"/>
  <pageSetup paperSize="9" scale="8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"/>
  <sheetViews>
    <sheetView showGridLines="0" workbookViewId="0">
      <selection activeCell="E2" sqref="E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80"/>
      <c r="C2" s="281"/>
      <c r="D2" s="281"/>
      <c r="E2" s="281"/>
      <c r="F2" s="281"/>
      <c r="G2" s="281"/>
      <c r="H2" s="281"/>
      <c r="I2" s="281"/>
      <c r="J2" s="282"/>
      <c r="K2" s="281"/>
      <c r="L2" s="281"/>
      <c r="M2" s="281"/>
      <c r="N2" s="281"/>
      <c r="O2" s="281"/>
      <c r="P2" s="281"/>
      <c r="Q2" s="281"/>
      <c r="R2" s="281"/>
      <c r="S2" s="283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13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20</v>
      </c>
      <c r="C4" s="31"/>
      <c r="D4" s="31"/>
      <c r="E4" s="356" t="str">
        <f>Planilha!C7</f>
        <v>UBS VETORAZZO</v>
      </c>
      <c r="F4" s="356"/>
      <c r="G4" s="356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364" t="s">
        <v>21</v>
      </c>
      <c r="C5" s="365"/>
      <c r="D5" s="365"/>
      <c r="E5" s="264" t="str">
        <f>Planilha!C8</f>
        <v>REFORMA DA ILUMINAÇÃO EXTERNA</v>
      </c>
      <c r="F5" s="35"/>
      <c r="G5" s="36"/>
      <c r="H5" s="37"/>
      <c r="I5" s="37"/>
      <c r="J5" s="37"/>
      <c r="K5" s="37"/>
      <c r="L5" s="37"/>
      <c r="M5" s="38" t="s">
        <v>22</v>
      </c>
      <c r="N5" s="39" t="s">
        <v>23</v>
      </c>
      <c r="O5" s="40"/>
      <c r="P5" s="40"/>
      <c r="Q5" s="40"/>
      <c r="R5" s="37"/>
      <c r="S5" s="41"/>
    </row>
    <row r="6" spans="1:19" ht="19.5" customHeight="1" thickBot="1">
      <c r="B6" s="366" t="s">
        <v>24</v>
      </c>
      <c r="C6" s="367"/>
      <c r="D6" s="367"/>
      <c r="E6" s="198" t="str">
        <f>Planilha!C9</f>
        <v>AV. FORTUNATO ERNESTO VETORAZZO, 711</v>
      </c>
      <c r="F6" s="198" t="str">
        <f>Planilha!C10</f>
        <v>JARDIM VETORAZZO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344" t="s">
        <v>0</v>
      </c>
      <c r="C7" s="345"/>
      <c r="D7" s="346"/>
      <c r="E7" s="368" t="s">
        <v>2</v>
      </c>
      <c r="F7" s="371" t="s">
        <v>25</v>
      </c>
      <c r="G7" s="357" t="s">
        <v>26</v>
      </c>
      <c r="H7" s="334">
        <v>1</v>
      </c>
      <c r="I7" s="334"/>
      <c r="J7" s="334"/>
      <c r="K7" s="334">
        <v>2</v>
      </c>
      <c r="L7" s="334"/>
      <c r="M7" s="334"/>
      <c r="N7" s="335">
        <v>3</v>
      </c>
      <c r="O7" s="336"/>
      <c r="P7" s="337"/>
      <c r="Q7" s="335">
        <v>4</v>
      </c>
      <c r="R7" s="336"/>
      <c r="S7" s="337"/>
    </row>
    <row r="8" spans="1:19" ht="12.75" customHeight="1">
      <c r="B8" s="347"/>
      <c r="C8" s="348"/>
      <c r="D8" s="349"/>
      <c r="E8" s="369"/>
      <c r="F8" s="372"/>
      <c r="G8" s="358"/>
      <c r="H8" s="360"/>
      <c r="I8" s="360"/>
      <c r="J8" s="360"/>
      <c r="K8" s="361"/>
      <c r="L8" s="362"/>
      <c r="M8" s="363"/>
      <c r="N8" s="361"/>
      <c r="O8" s="362"/>
      <c r="P8" s="363"/>
      <c r="Q8" s="361"/>
      <c r="R8" s="362"/>
      <c r="S8" s="363"/>
    </row>
    <row r="9" spans="1:19" ht="12.75" customHeight="1" thickBot="1">
      <c r="B9" s="350"/>
      <c r="C9" s="351"/>
      <c r="D9" s="352"/>
      <c r="E9" s="370"/>
      <c r="F9" s="373"/>
      <c r="G9" s="359"/>
      <c r="H9" s="11" t="s">
        <v>14</v>
      </c>
      <c r="I9" s="12" t="s">
        <v>15</v>
      </c>
      <c r="J9" s="13" t="s">
        <v>27</v>
      </c>
      <c r="K9" s="11" t="s">
        <v>14</v>
      </c>
      <c r="L9" s="12" t="s">
        <v>15</v>
      </c>
      <c r="M9" s="13" t="s">
        <v>27</v>
      </c>
      <c r="N9" s="11" t="s">
        <v>14</v>
      </c>
      <c r="O9" s="12" t="s">
        <v>15</v>
      </c>
      <c r="P9" s="13" t="s">
        <v>27</v>
      </c>
      <c r="Q9" s="11" t="s">
        <v>14</v>
      </c>
      <c r="R9" s="12" t="s">
        <v>15</v>
      </c>
      <c r="S9" s="13" t="s">
        <v>27</v>
      </c>
    </row>
    <row r="10" spans="1:19" s="189" customFormat="1" ht="18" customHeight="1" thickBot="1">
      <c r="B10" s="80"/>
      <c r="C10" s="81"/>
      <c r="D10" s="81"/>
      <c r="E10" s="82" t="s">
        <v>107</v>
      </c>
      <c r="F10" s="190">
        <f>Planilha!J28</f>
        <v>0</v>
      </c>
      <c r="G10" s="83" t="e">
        <f>F10/F$12</f>
        <v>#DIV/0!</v>
      </c>
      <c r="H10" s="192">
        <f>$F10*I10%</f>
        <v>0</v>
      </c>
      <c r="I10" s="284">
        <v>0</v>
      </c>
      <c r="J10" s="14">
        <f>I10</f>
        <v>0</v>
      </c>
      <c r="K10" s="193">
        <f>$F10*L10%</f>
        <v>0</v>
      </c>
      <c r="L10" s="284">
        <v>0</v>
      </c>
      <c r="M10" s="15">
        <f>L10+J10</f>
        <v>0</v>
      </c>
      <c r="N10" s="193">
        <f>$F10*O10%</f>
        <v>0</v>
      </c>
      <c r="O10" s="284">
        <v>0</v>
      </c>
      <c r="P10" s="15">
        <f>O10+M10</f>
        <v>0</v>
      </c>
      <c r="Q10" s="193">
        <f>$F10*R10%</f>
        <v>0</v>
      </c>
      <c r="R10" s="284">
        <v>0</v>
      </c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344" t="s">
        <v>28</v>
      </c>
      <c r="C12" s="345"/>
      <c r="D12" s="346"/>
      <c r="E12" s="22" t="s">
        <v>29</v>
      </c>
      <c r="F12" s="191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347"/>
      <c r="C13" s="348"/>
      <c r="D13" s="349"/>
      <c r="E13" s="26" t="s">
        <v>30</v>
      </c>
      <c r="F13" s="27"/>
      <c r="G13" s="28"/>
      <c r="H13" s="353" t="e">
        <f>H15/$F$12</f>
        <v>#DIV/0!</v>
      </c>
      <c r="I13" s="354"/>
      <c r="J13" s="355"/>
      <c r="K13" s="353" t="e">
        <f>K15/$F$12</f>
        <v>#DIV/0!</v>
      </c>
      <c r="L13" s="354"/>
      <c r="M13" s="355"/>
      <c r="N13" s="353" t="e">
        <f>N15/$F$12</f>
        <v>#DIV/0!</v>
      </c>
      <c r="O13" s="354"/>
      <c r="P13" s="355"/>
      <c r="Q13" s="353" t="e">
        <f>Q15/$F$12</f>
        <v>#DIV/0!</v>
      </c>
      <c r="R13" s="354"/>
      <c r="S13" s="355"/>
    </row>
    <row r="14" spans="1:19" ht="18" customHeight="1" thickBot="1">
      <c r="A14" s="43"/>
      <c r="B14" s="347"/>
      <c r="C14" s="348"/>
      <c r="D14" s="349"/>
      <c r="E14" s="26" t="s">
        <v>31</v>
      </c>
      <c r="F14" s="27"/>
      <c r="G14" s="28"/>
      <c r="H14" s="353" t="e">
        <f>H13</f>
        <v>#DIV/0!</v>
      </c>
      <c r="I14" s="354"/>
      <c r="J14" s="355"/>
      <c r="K14" s="353" t="e">
        <f>K13+H14</f>
        <v>#DIV/0!</v>
      </c>
      <c r="L14" s="354"/>
      <c r="M14" s="355"/>
      <c r="N14" s="353" t="e">
        <f>N13+K14</f>
        <v>#DIV/0!</v>
      </c>
      <c r="O14" s="354"/>
      <c r="P14" s="355"/>
      <c r="Q14" s="353" t="e">
        <f>Q13+N14</f>
        <v>#DIV/0!</v>
      </c>
      <c r="R14" s="354"/>
      <c r="S14" s="355"/>
    </row>
    <row r="15" spans="1:19" ht="18" customHeight="1" thickBot="1">
      <c r="A15" s="43"/>
      <c r="B15" s="347"/>
      <c r="C15" s="348"/>
      <c r="D15" s="349"/>
      <c r="E15" s="26" t="s">
        <v>32</v>
      </c>
      <c r="F15" s="27"/>
      <c r="G15" s="28"/>
      <c r="H15" s="341">
        <f>SUM(H10:H10)</f>
        <v>0</v>
      </c>
      <c r="I15" s="342"/>
      <c r="J15" s="343"/>
      <c r="K15" s="341">
        <f>SUM(K10:K10)</f>
        <v>0</v>
      </c>
      <c r="L15" s="342"/>
      <c r="M15" s="343"/>
      <c r="N15" s="341">
        <f>SUM(N10:N10)</f>
        <v>0</v>
      </c>
      <c r="O15" s="342"/>
      <c r="P15" s="343"/>
      <c r="Q15" s="341">
        <f>SUM(Q10:Q10)</f>
        <v>0</v>
      </c>
      <c r="R15" s="342"/>
      <c r="S15" s="343"/>
    </row>
    <row r="16" spans="1:19" ht="18" customHeight="1" thickBot="1">
      <c r="A16" s="43"/>
      <c r="B16" s="350"/>
      <c r="C16" s="351"/>
      <c r="D16" s="352"/>
      <c r="E16" s="26" t="s">
        <v>33</v>
      </c>
      <c r="F16" s="27"/>
      <c r="G16" s="28"/>
      <c r="H16" s="341">
        <f>H15</f>
        <v>0</v>
      </c>
      <c r="I16" s="342"/>
      <c r="J16" s="343"/>
      <c r="K16" s="341">
        <f>K15+H16</f>
        <v>0</v>
      </c>
      <c r="L16" s="342"/>
      <c r="M16" s="343"/>
      <c r="N16" s="341">
        <f>N15+K16</f>
        <v>0</v>
      </c>
      <c r="O16" s="342"/>
      <c r="P16" s="343"/>
      <c r="Q16" s="341">
        <f>Q15+N16</f>
        <v>0</v>
      </c>
      <c r="R16" s="342"/>
      <c r="S16" s="343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285"/>
      <c r="C18" s="286"/>
      <c r="D18" s="286"/>
      <c r="E18" s="286"/>
      <c r="F18" s="286"/>
      <c r="G18" s="286"/>
      <c r="H18" s="287"/>
      <c r="I18" s="287"/>
      <c r="J18" s="288"/>
      <c r="K18" s="286"/>
      <c r="L18" s="286"/>
      <c r="M18" s="286"/>
      <c r="N18" s="286"/>
      <c r="O18" s="286"/>
      <c r="P18" s="286"/>
      <c r="Q18" s="286"/>
      <c r="R18" s="286"/>
      <c r="S18" s="289"/>
    </row>
    <row r="19" spans="1:19" ht="18" customHeight="1" thickBot="1">
      <c r="A19" s="43"/>
      <c r="B19" s="338"/>
      <c r="C19" s="339"/>
      <c r="D19" s="339"/>
      <c r="E19" s="339"/>
      <c r="F19" s="339"/>
      <c r="G19" s="340"/>
      <c r="H19" s="290"/>
      <c r="I19" s="291"/>
      <c r="J19" s="291"/>
      <c r="K19" s="291"/>
      <c r="L19" s="291"/>
      <c r="M19" s="291"/>
      <c r="N19" s="291"/>
      <c r="O19" s="291"/>
      <c r="P19" s="291"/>
      <c r="Q19" s="291"/>
      <c r="R19" s="292"/>
      <c r="S19" s="293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algorithmName="SHA-512" hashValue="V/1GOO4XSVf4Wp0foENpz403xNkrxSHjF+F3BztYDFlv0M+racDHp1i3Js3RzPoYC7vYPlxmR/OyyxVZe12v3w==" saltValue="ufA4V6FtBm9Ieelfm602qg==" spinCount="100000" sheet="1" objects="1" scenarios="1" select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(00,00%)</vt:lpstr>
      <vt:lpstr>Planilha</vt:lpstr>
      <vt:lpstr>Comp.</vt:lpstr>
      <vt:lpstr>Cronograma</vt:lpstr>
      <vt:lpstr>'BDI (00,00%)'!Area_de_impressao</vt:lpstr>
      <vt:lpstr>Comp.!Area_de_impressao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2026-05-19T11:45:01Z</dcterms:modified>
</cp:coreProperties>
</file>