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C4759029-8D2E-49F8-ADC2-79BCB775D24F}" xr6:coauthVersionLast="47" xr6:coauthVersionMax="47" xr10:uidLastSave="{00000000-0000-0000-0000-000000000000}"/>
  <bookViews>
    <workbookView xWindow="-120" yWindow="-120" windowWidth="29040" windowHeight="15720" tabRatio="795" xr2:uid="{00000000-000D-0000-FFFF-FFFF00000000}"/>
  </bookViews>
  <sheets>
    <sheet name="BDI (24,19%)" sheetId="25" r:id="rId1"/>
    <sheet name="Planilha" sheetId="29" r:id="rId2"/>
    <sheet name="Cronograma" sheetId="22" r:id="rId3"/>
  </sheets>
  <definedNames>
    <definedName name="_xlnm._FilterDatabase" localSheetId="1" hidden="1">Planilha!#REF!</definedName>
    <definedName name="_xlnm.Print_Area" localSheetId="0">'BDI (24,19%)'!$B$2:$H$26</definedName>
    <definedName name="_xlnm.Print_Area" localSheetId="2">Cronograma!$B$2:$S$19</definedName>
    <definedName name="_xlnm.Print_Area" localSheetId="1">Planilha!$B$2:$J$29</definedName>
    <definedName name="_xlnm.Print_Titles" localSheetId="2">Cronograma!$B:$G,Cronograma!$2:$9</definedName>
    <definedName name="_xlnm.Print_Titles" localSheetId="1">Planilha!$B:$J,Planilha!$2:$13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22" l="1"/>
  <c r="E6" i="22"/>
  <c r="E5" i="22"/>
  <c r="E4" i="22"/>
  <c r="E19" i="25" l="1"/>
  <c r="D18" i="25"/>
  <c r="E18" i="25" s="1"/>
  <c r="E17" i="25"/>
  <c r="D20" i="25" l="1"/>
  <c r="E20" i="25" s="1"/>
  <c r="E21" i="25" s="1"/>
  <c r="D21" i="25"/>
  <c r="J7" i="29" s="1"/>
  <c r="I24" i="29" l="1"/>
  <c r="J24" i="29" s="1"/>
  <c r="J23" i="29" s="1"/>
  <c r="I18" i="29"/>
  <c r="J18" i="29" s="1"/>
  <c r="I22" i="29"/>
  <c r="J22" i="29" s="1"/>
  <c r="J21" i="29" s="1"/>
  <c r="I20" i="29"/>
  <c r="J20" i="29" s="1"/>
  <c r="J19" i="29" s="1"/>
  <c r="I17" i="29"/>
  <c r="J17" i="29" s="1"/>
  <c r="I16" i="29"/>
  <c r="J16" i="29" s="1"/>
  <c r="J10" i="22"/>
  <c r="M10" i="22" s="1"/>
  <c r="P10" i="22" s="1"/>
  <c r="S10" i="22" s="1"/>
  <c r="J15" i="29" l="1"/>
  <c r="J26" i="29" s="1"/>
  <c r="F10" i="22" s="1"/>
  <c r="F12" i="22" s="1"/>
  <c r="H10" i="22" l="1"/>
  <c r="H15" i="22" s="1"/>
  <c r="H13" i="22" s="1"/>
  <c r="H14" i="22" s="1"/>
  <c r="Q10" i="22"/>
  <c r="Q15" i="22" s="1"/>
  <c r="Q13" i="22" s="1"/>
  <c r="G10" i="22"/>
  <c r="G12" i="22" s="1"/>
  <c r="K10" i="22"/>
  <c r="K15" i="22" s="1"/>
  <c r="K13" i="22" s="1"/>
  <c r="N10" i="22"/>
  <c r="N15" i="22" s="1"/>
  <c r="N13" i="22" s="1"/>
  <c r="H16" i="22" l="1"/>
  <c r="K16" i="22" s="1"/>
  <c r="N16" i="22" s="1"/>
  <c r="Q16" i="22" s="1"/>
  <c r="K14" i="22"/>
  <c r="N14" i="22" s="1"/>
  <c r="Q14" i="22" s="1"/>
</calcChain>
</file>

<file path=xl/sharedStrings.xml><?xml version="1.0" encoding="utf-8"?>
<sst xmlns="http://schemas.openxmlformats.org/spreadsheetml/2006/main" count="131" uniqueCount="98">
  <si>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</si>
  <si>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</si>
  <si>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</si>
  <si>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</si>
  <si>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</si>
  <si>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</si>
  <si>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</si>
  <si>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</si>
  <si>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</si>
  <si>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</si>
  <si>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</si>
  <si>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</si>
  <si>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</si>
  <si>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</si>
  <si>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</si>
  <si>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</si>
  <si>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FONTE</t>
  </si>
  <si>
    <t>Objeto</t>
  </si>
  <si>
    <t>SINAPI</t>
  </si>
  <si>
    <t>M2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</si>
  <si>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</si>
  <si>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</si>
  <si>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</si>
  <si>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</si>
  <si>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</si>
  <si>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</si>
  <si>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</si>
  <si>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</si>
  <si>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</si>
  <si>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</si>
  <si>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</si>
  <si>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</si>
  <si>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</si>
  <si>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</si>
  <si>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e-mail: sms.obras@riopreto.sp.gov.br - (17) 3216-9787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</si>
  <si>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</si>
  <si>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</si>
  <si>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</si>
  <si>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</si>
  <si>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</si>
  <si>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</si>
  <si>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</si>
  <si>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</si>
  <si>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</si>
  <si>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</si>
  <si>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</si>
  <si>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</si>
  <si>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</si>
  <si>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</si>
  <si>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</si>
  <si>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</si>
  <si>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</si>
  <si>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</si>
  <si>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</si>
  <si>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</si>
  <si>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</si>
  <si>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</si>
  <si>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</si>
  <si>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</si>
  <si>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</si>
  <si>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</si>
  <si>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</si>
  <si>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</si>
  <si>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</si>
  <si>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</si>
  <si>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</si>
  <si>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</si>
  <si>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</si>
  <si>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TOTAL DO ORÇAMENTO</t>
  </si>
  <si>
    <t>PLANILHA ORÇAMENTÁRIA - COM DESONERAÇÃO</t>
  </si>
  <si>
    <t xml:space="preserve">Altamir Roberto Marascalchi Filho - Eng° Civil - CREA 5070622761  </t>
  </si>
  <si>
    <t>1.1</t>
  </si>
  <si>
    <t>1.1.2</t>
  </si>
  <si>
    <t>1.1.3</t>
  </si>
  <si>
    <t>1.1.4</t>
  </si>
  <si>
    <t>FDE</t>
  </si>
  <si>
    <t>Declaro para os devidos fins que para o cálculo deste BDI, optamos pelo Orçamento SEM DESONERAÇÃO, e que esta alternativa é a mais adequada para a Administração Pública.</t>
  </si>
  <si>
    <t>REF.: PREÇOS: SINAPI-ABR./2026; CDHU-BOL.201; FDE-ABR./2026; ORSE-MAR./2026</t>
  </si>
  <si>
    <t>16.35.014</t>
  </si>
  <si>
    <t>LIMPEZA DO SUBSTRATO COM APLICACAO DE JATO DE AGUA FRIA</t>
  </si>
  <si>
    <t>04.09.160</t>
  </si>
  <si>
    <t>CDHU-SD</t>
  </si>
  <si>
    <t>102193</t>
  </si>
  <si>
    <t>LIXAMENTO DE MADEIRA PARA APLICAÇÃO DE FUNDO OU PINTURA. AF_01/2021</t>
  </si>
  <si>
    <t>PINTURA VERNIZ (INCOLOR) ALQUÍDICO EM MADEIRA, USO INTERNO E EXTERNO, 2 DEMÃOS. AF_01/2021</t>
  </si>
  <si>
    <t>102213</t>
  </si>
  <si>
    <t>22.03.070</t>
  </si>
  <si>
    <t>55.01.020</t>
  </si>
  <si>
    <t>RETIRADA DE ENTELAMENTO METÁLICO EM GERAL</t>
  </si>
  <si>
    <t>LIMPEZA FINAL DA OBRA</t>
  </si>
  <si>
    <t>PREPARAÇÃO</t>
  </si>
  <si>
    <t>PINTURA</t>
  </si>
  <si>
    <t>FORRO PVC</t>
  </si>
  <si>
    <t>FORRO EM LÂMINA DE PVC AMADEIRADO</t>
  </si>
  <si>
    <t>UBS SÃO FRANCISCO</t>
  </si>
  <si>
    <t>RUA JOSÉ SECCO, 750</t>
  </si>
  <si>
    <t>REVITALIZAÇÃO DO MADEIRAMENTO APARENTE DO TELHADO</t>
  </si>
  <si>
    <t>SÃO FRANCISCO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</si>
</sst>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.00_-;\-* #,##0.00_-;_-* \-??_-;_-@_-"/>
    <numFmt numFmtId="168" formatCode="#,##0.00\ ;\-#,##0.00\ ;&quot; -&quot;#\ ;@\ "/>
    <numFmt numFmtId="169" formatCode="_-&quot;R$ &quot;* #,##0.00_-;&quot;-R$ &quot;* #,##0.00_-;_-&quot;R$ &quot;* \-??_-;_-@_-"/>
    <numFmt numFmtId="170" formatCode="&quot;R$ &quot;#,##0.00"/>
    <numFmt numFmtId="171" formatCode="0.0000%"/>
    <numFmt numFmtId="172" formatCode="00"/>
  </numFmts>
  <fonts count="7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i/>
      <sz val="8"/>
      <color rgb="FF0000FF"/>
      <name val="Arial"/>
      <family val="2"/>
    </font>
    <font>
      <b/>
      <i/>
      <sz val="11"/>
      <name val="Arial Black"/>
      <family val="2"/>
    </font>
  </fonts>
  <fills count="6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gray125">
        <bgColor rgb="FFC0C0C0"/>
      </patternFill>
    </fill>
    <fill>
      <patternFill patternType="solid">
        <fgColor theme="0" tint="-0.14999847407452621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5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0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4" fillId="33" borderId="0" applyNumberFormat="0" applyBorder="0" applyAlignment="0" applyProtection="0"/>
    <xf numFmtId="0" fontId="14" fillId="15" borderId="0" applyNumberFormat="0" applyBorder="0" applyAlignment="0" applyProtection="0"/>
    <xf numFmtId="0" fontId="14" fillId="24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9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2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29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19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6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6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42" borderId="0" applyNumberFormat="0" applyBorder="0" applyAlignment="0" applyProtection="0"/>
    <xf numFmtId="0" fontId="14" fillId="15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16" borderId="0" applyNumberFormat="0" applyBorder="0" applyAlignment="0" applyProtection="0"/>
    <xf numFmtId="0" fontId="14" fillId="15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9" borderId="0" applyNumberFormat="0" applyBorder="0" applyAlignment="0" applyProtection="0"/>
    <xf numFmtId="0" fontId="20" fillId="6" borderId="0" applyNumberFormat="0" applyBorder="0" applyAlignment="0" applyProtection="0"/>
    <xf numFmtId="0" fontId="15" fillId="17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6" fillId="46" borderId="17" applyNumberFormat="0" applyAlignment="0" applyProtection="0"/>
    <xf numFmtId="0" fontId="16" fillId="41" borderId="17" applyNumberForma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8" borderId="17" applyNumberFormat="0" applyAlignment="0" applyProtection="0"/>
    <xf numFmtId="0" fontId="33" fillId="47" borderId="17" applyNumberFormat="0" applyAlignment="0" applyProtection="0"/>
    <xf numFmtId="0" fontId="17" fillId="50" borderId="18" applyNumberFormat="0" applyAlignment="0" applyProtection="0"/>
    <xf numFmtId="0" fontId="17" fillId="49" borderId="18" applyNumberFormat="0" applyAlignment="0" applyProtection="0"/>
    <xf numFmtId="0" fontId="17" fillId="49" borderId="18" applyNumberFormat="0" applyAlignment="0" applyProtection="0"/>
    <xf numFmtId="0" fontId="18" fillId="0" borderId="19" applyNumberFormat="0" applyFill="0" applyAlignment="0" applyProtection="0"/>
    <xf numFmtId="0" fontId="8" fillId="0" borderId="20" applyNumberFormat="0" applyFill="0" applyAlignment="0" applyProtection="0"/>
    <xf numFmtId="0" fontId="8" fillId="0" borderId="20" applyNumberFormat="0" applyFill="0" applyAlignment="0" applyProtection="0"/>
    <xf numFmtId="0" fontId="17" fillId="49" borderId="18" applyNumberFormat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38" borderId="0" applyNumberFormat="0" applyBorder="0" applyAlignment="0" applyProtection="0"/>
    <xf numFmtId="0" fontId="14" fillId="52" borderId="0" applyNumberFormat="0" applyBorder="0" applyAlignment="0" applyProtection="0"/>
    <xf numFmtId="0" fontId="14" fillId="53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54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55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56" borderId="0" applyNumberFormat="0" applyBorder="0" applyAlignment="0" applyProtection="0"/>
    <xf numFmtId="0" fontId="14" fillId="55" borderId="0" applyNumberFormat="0" applyBorder="0" applyAlignment="0" applyProtection="0"/>
    <xf numFmtId="0" fontId="14" fillId="38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57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16" borderId="17" applyNumberFormat="0" applyAlignment="0" applyProtection="0"/>
    <xf numFmtId="0" fontId="19" fillId="30" borderId="17" applyNumberFormat="0" applyAlignment="0" applyProtection="0"/>
    <xf numFmtId="0" fontId="1" fillId="0" borderId="0"/>
    <xf numFmtId="0" fontId="1" fillId="0" borderId="0"/>
    <xf numFmtId="0" fontId="23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7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19" fillId="10" borderId="17" applyNumberFormat="0" applyAlignment="0" applyProtection="0"/>
    <xf numFmtId="0" fontId="18" fillId="0" borderId="19" applyNumberFormat="0" applyFill="0" applyAlignment="0" applyProtection="0"/>
    <xf numFmtId="166" fontId="4" fillId="0" borderId="0" applyFont="0" applyFill="0" applyBorder="0" applyAlignment="0" applyProtection="0"/>
    <xf numFmtId="169" fontId="1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21" fillId="19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1" fillId="30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35" fillId="0" borderId="0">
      <alignment vertical="center"/>
    </xf>
    <xf numFmtId="0" fontId="28" fillId="0" borderId="0"/>
    <xf numFmtId="0" fontId="1" fillId="0" borderId="0"/>
    <xf numFmtId="0" fontId="1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6" borderId="25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22" fillId="47" borderId="25" applyNumberFormat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0" fillId="0" borderId="26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4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6" fillId="0" borderId="22" applyNumberFormat="0" applyFill="0" applyAlignment="0" applyProtection="0"/>
    <xf numFmtId="0" fontId="31" fillId="0" borderId="28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31" fillId="0" borderId="22" applyNumberFormat="0" applyFill="0" applyAlignment="0" applyProtection="0"/>
    <xf numFmtId="0" fontId="31" fillId="0" borderId="28" applyNumberFormat="0" applyFill="0" applyAlignment="0" applyProtection="0"/>
    <xf numFmtId="0" fontId="27" fillId="0" borderId="23" applyNumberFormat="0" applyFill="0" applyAlignment="0" applyProtection="0"/>
    <xf numFmtId="0" fontId="32" fillId="0" borderId="29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32" fillId="0" borderId="30" applyNumberFormat="0" applyFill="0" applyAlignment="0" applyProtection="0"/>
    <xf numFmtId="0" fontId="32" fillId="0" borderId="29" applyNumberFormat="0" applyFill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2" applyNumberFormat="0" applyFill="0" applyAlignment="0" applyProtection="0"/>
    <xf numFmtId="168" fontId="1" fillId="0" borderId="0"/>
    <xf numFmtId="0" fontId="8" fillId="0" borderId="0" applyNumberFormat="0" applyFill="0" applyBorder="0" applyAlignment="0" applyProtection="0"/>
    <xf numFmtId="0" fontId="36" fillId="0" borderId="0"/>
    <xf numFmtId="166" fontId="36" fillId="0" borderId="0" applyFont="0" applyFill="0" applyBorder="0" applyAlignment="0" applyProtection="0"/>
    <xf numFmtId="0" fontId="37" fillId="0" borderId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5" fillId="0" borderId="0">
      <alignment vertical="center"/>
    </xf>
    <xf numFmtId="0" fontId="4" fillId="0" borderId="0"/>
    <xf numFmtId="0" fontId="4" fillId="0" borderId="0"/>
    <xf numFmtId="0" fontId="28" fillId="0" borderId="0"/>
    <xf numFmtId="0" fontId="4" fillId="0" borderId="0"/>
    <xf numFmtId="0" fontId="4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39" fillId="0" borderId="0"/>
    <xf numFmtId="0" fontId="4" fillId="0" borderId="0"/>
    <xf numFmtId="0" fontId="4" fillId="0" borderId="0"/>
    <xf numFmtId="169" fontId="1" fillId="0" borderId="0" applyFill="0" applyBorder="0" applyAlignment="0" applyProtection="0"/>
    <xf numFmtId="166" fontId="4" fillId="0" borderId="0" applyFont="0" applyFill="0" applyBorder="0" applyAlignment="0" applyProtection="0"/>
    <xf numFmtId="0" fontId="13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8" fontId="1" fillId="0" borderId="0"/>
    <xf numFmtId="0" fontId="4" fillId="0" borderId="0"/>
    <xf numFmtId="0" fontId="4" fillId="0" borderId="0"/>
    <xf numFmtId="0" fontId="4" fillId="0" borderId="0"/>
    <xf numFmtId="0" fontId="41" fillId="0" borderId="0"/>
    <xf numFmtId="166" fontId="41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8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22" fillId="41" borderId="25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6" fillId="46" borderId="17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" fillId="18" borderId="24" applyNumberFormat="0" applyFont="0" applyAlignment="0" applyProtection="0"/>
    <xf numFmtId="0" fontId="22" fillId="47" borderId="25" applyNumberFormat="0" applyAlignment="0" applyProtection="0"/>
    <xf numFmtId="0" fontId="19" fillId="23" borderId="17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9" fillId="0" borderId="31" applyNumberFormat="0" applyFill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22" fillId="46" borderId="25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6" borderId="25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6" fillId="41" borderId="17" applyNumberFormat="0" applyAlignment="0" applyProtection="0"/>
    <xf numFmtId="0" fontId="16" fillId="46" borderId="17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8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4" fillId="19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6" borderId="17" applyNumberFormat="0" applyAlignment="0" applyProtection="0"/>
    <xf numFmtId="0" fontId="1" fillId="58" borderId="24" applyNumberFormat="0" applyAlignment="0" applyProtection="0"/>
    <xf numFmtId="0" fontId="33" fillId="47" borderId="17" applyNumberFormat="0" applyAlignment="0" applyProtection="0"/>
    <xf numFmtId="0" fontId="19" fillId="30" borderId="17" applyNumberFormat="0" applyAlignment="0" applyProtection="0"/>
    <xf numFmtId="0" fontId="22" fillId="48" borderId="25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16" borderId="17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166" fontId="62" fillId="0" borderId="0" applyFont="0" applyFill="0" applyBorder="0" applyAlignment="0" applyProtection="0"/>
    <xf numFmtId="0" fontId="4" fillId="0" borderId="0"/>
    <xf numFmtId="0" fontId="4" fillId="0" borderId="0"/>
    <xf numFmtId="0" fontId="63" fillId="0" borderId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6" fontId="4" fillId="0" borderId="0" applyFont="0" applyFill="0" applyBorder="0" applyAlignment="0" applyProtection="0"/>
  </cellStyleXfs>
  <cellXfs count="291">
    <xf numFmtId="0" fontId="0" fillId="0" borderId="0" xfId="0"/>
    <xf numFmtId="0" fontId="5" fillId="0" borderId="15" xfId="427" applyFont="1" applyBorder="1" applyAlignment="1" applyProtection="1">
      <alignment wrapText="1"/>
      <protection hidden="1"/>
    </xf>
    <xf numFmtId="0" fontId="5" fillId="0" borderId="35" xfId="427" applyFont="1" applyBorder="1" applyAlignment="1" applyProtection="1">
      <alignment wrapText="1"/>
      <protection hidden="1"/>
    </xf>
    <xf numFmtId="0" fontId="5" fillId="0" borderId="16" xfId="427" applyFont="1" applyBorder="1" applyAlignment="1" applyProtection="1">
      <alignment wrapText="1"/>
      <protection hidden="1"/>
    </xf>
    <xf numFmtId="0" fontId="42" fillId="4" borderId="15" xfId="427" applyFont="1" applyFill="1" applyBorder="1" applyAlignment="1" applyProtection="1">
      <alignment vertical="center"/>
      <protection hidden="1"/>
    </xf>
    <xf numFmtId="0" fontId="42" fillId="4" borderId="35" xfId="427" applyFont="1" applyFill="1" applyBorder="1" applyAlignment="1" applyProtection="1">
      <alignment vertical="center"/>
      <protection hidden="1"/>
    </xf>
    <xf numFmtId="0" fontId="42" fillId="4" borderId="15" xfId="427" applyFont="1" applyFill="1" applyBorder="1" applyAlignment="1" applyProtection="1">
      <alignment horizontal="center" vertical="center"/>
      <protection hidden="1"/>
    </xf>
    <xf numFmtId="0" fontId="42" fillId="4" borderId="16" xfId="427" applyFont="1" applyFill="1" applyBorder="1" applyAlignment="1" applyProtection="1">
      <alignment vertical="center"/>
      <protection hidden="1"/>
    </xf>
    <xf numFmtId="0" fontId="43" fillId="3" borderId="38" xfId="427" applyFont="1" applyFill="1" applyBorder="1" applyAlignment="1" applyProtection="1">
      <alignment horizontal="center"/>
      <protection hidden="1"/>
    </xf>
    <xf numFmtId="0" fontId="43" fillId="3" borderId="11" xfId="427" applyFont="1" applyFill="1" applyBorder="1" applyAlignment="1" applyProtection="1">
      <alignment horizontal="center"/>
      <protection hidden="1"/>
    </xf>
    <xf numFmtId="0" fontId="5" fillId="0" borderId="15" xfId="427" applyFont="1" applyBorder="1" applyAlignment="1" applyProtection="1">
      <protection hidden="1"/>
    </xf>
    <xf numFmtId="0" fontId="5" fillId="0" borderId="35" xfId="427" applyFont="1" applyBorder="1" applyAlignment="1" applyProtection="1">
      <protection hidden="1"/>
    </xf>
    <xf numFmtId="0" fontId="46" fillId="0" borderId="35" xfId="427" applyFont="1" applyBorder="1" applyAlignment="1" applyProtection="1">
      <alignment horizontal="center" vertical="center"/>
      <protection hidden="1"/>
    </xf>
    <xf numFmtId="0" fontId="5" fillId="0" borderId="16" xfId="427" applyFont="1" applyBorder="1" applyAlignment="1" applyProtection="1">
      <protection hidden="1"/>
    </xf>
    <xf numFmtId="0" fontId="46" fillId="0" borderId="15" xfId="427" applyFont="1" applyBorder="1" applyAlignment="1" applyProtection="1">
      <alignment vertical="center"/>
      <protection hidden="1"/>
    </xf>
    <xf numFmtId="0" fontId="46" fillId="0" borderId="35" xfId="427" applyFont="1" applyBorder="1" applyAlignment="1" applyProtection="1">
      <alignment vertical="center"/>
      <protection hidden="1"/>
    </xf>
    <xf numFmtId="0" fontId="46" fillId="0" borderId="16" xfId="427" applyFont="1" applyBorder="1" applyAlignment="1" applyProtection="1">
      <alignment vertical="center"/>
      <protection hidden="1"/>
    </xf>
    <xf numFmtId="0" fontId="11" fillId="0" borderId="39" xfId="427" applyFont="1" applyBorder="1" applyAlignment="1" applyProtection="1">
      <alignment wrapText="1"/>
      <protection hidden="1"/>
    </xf>
    <xf numFmtId="0" fontId="11" fillId="0" borderId="35" xfId="427" applyFont="1" applyBorder="1" applyAlignment="1" applyProtection="1">
      <alignment wrapText="1"/>
      <protection hidden="1"/>
    </xf>
    <xf numFmtId="0" fontId="11" fillId="0" borderId="35" xfId="427" applyFont="1" applyBorder="1" applyAlignment="1" applyProtection="1">
      <alignment horizontal="left" wrapText="1"/>
      <protection hidden="1"/>
    </xf>
    <xf numFmtId="0" fontId="11" fillId="0" borderId="16" xfId="427" applyFont="1" applyBorder="1" applyAlignment="1" applyProtection="1">
      <alignment horizontal="left" wrapText="1"/>
      <protection hidden="1"/>
    </xf>
    <xf numFmtId="0" fontId="47" fillId="0" borderId="35" xfId="427" applyFont="1" applyBorder="1" applyAlignment="1" applyProtection="1">
      <alignment horizontal="center" vertical="center"/>
      <protection hidden="1"/>
    </xf>
    <xf numFmtId="0" fontId="51" fillId="2" borderId="41" xfId="427" applyFont="1" applyFill="1" applyBorder="1" applyAlignment="1" applyProtection="1">
      <alignment horizontal="center"/>
      <protection hidden="1"/>
    </xf>
    <xf numFmtId="0" fontId="51" fillId="2" borderId="42" xfId="427" applyFont="1" applyFill="1" applyBorder="1" applyAlignment="1" applyProtection="1">
      <alignment horizontal="center"/>
      <protection hidden="1"/>
    </xf>
    <xf numFmtId="0" fontId="51" fillId="2" borderId="40" xfId="427" applyFont="1" applyFill="1" applyBorder="1" applyAlignment="1" applyProtection="1">
      <alignment horizontal="center"/>
      <protection hidden="1"/>
    </xf>
    <xf numFmtId="167" fontId="52" fillId="0" borderId="33" xfId="427" applyNumberFormat="1" applyFont="1" applyFill="1" applyBorder="1" applyAlignment="1" applyProtection="1">
      <alignment horizontal="center" vertical="center"/>
    </xf>
    <xf numFmtId="167" fontId="52" fillId="0" borderId="34" xfId="427" applyNumberFormat="1" applyFont="1" applyFill="1" applyBorder="1" applyAlignment="1" applyProtection="1">
      <alignment horizontal="center" vertical="center"/>
    </xf>
    <xf numFmtId="167" fontId="52" fillId="0" borderId="48" xfId="427" applyNumberFormat="1" applyFont="1" applyFill="1" applyBorder="1" applyAlignment="1" applyProtection="1">
      <alignment horizontal="center" vertical="center"/>
    </xf>
    <xf numFmtId="172" fontId="51" fillId="0" borderId="15" xfId="427" applyNumberFormat="1" applyFont="1" applyBorder="1" applyAlignment="1" applyProtection="1">
      <alignment horizontal="center" vertical="center" wrapText="1"/>
    </xf>
    <xf numFmtId="172" fontId="51" fillId="0" borderId="35" xfId="427" applyNumberFormat="1" applyFont="1" applyBorder="1" applyAlignment="1" applyProtection="1">
      <alignment horizontal="center" vertical="center" wrapText="1"/>
    </xf>
    <xf numFmtId="4" fontId="51" fillId="0" borderId="49" xfId="427" applyNumberFormat="1" applyFont="1" applyBorder="1" applyAlignment="1" applyProtection="1">
      <alignment horizontal="right" vertical="center" indent="1"/>
    </xf>
    <xf numFmtId="171" fontId="51" fillId="0" borderId="49" xfId="427" applyNumberFormat="1" applyFont="1" applyBorder="1" applyAlignment="1" applyProtection="1">
      <alignment horizontal="center" vertical="center"/>
    </xf>
    <xf numFmtId="167" fontId="52" fillId="0" borderId="49" xfId="427" applyNumberFormat="1" applyFont="1" applyFill="1" applyBorder="1" applyAlignment="1" applyProtection="1">
      <alignment horizontal="center" vertical="center"/>
    </xf>
    <xf numFmtId="167" fontId="52" fillId="0" borderId="50" xfId="427" applyNumberFormat="1" applyFont="1" applyFill="1" applyBorder="1" applyAlignment="1" applyProtection="1">
      <alignment horizontal="center" vertical="center"/>
    </xf>
    <xf numFmtId="0" fontId="51" fillId="2" borderId="15" xfId="427" applyFont="1" applyFill="1" applyBorder="1" applyAlignment="1" applyProtection="1">
      <alignment horizontal="left" vertical="center"/>
    </xf>
    <xf numFmtId="10" fontId="51" fillId="2" borderId="51" xfId="427" applyNumberFormat="1" applyFont="1" applyFill="1" applyBorder="1" applyAlignment="1" applyProtection="1">
      <alignment horizontal="center" vertical="center"/>
    </xf>
    <xf numFmtId="170" fontId="52" fillId="0" borderId="52" xfId="427" applyNumberFormat="1" applyFont="1" applyBorder="1" applyAlignment="1" applyProtection="1"/>
    <xf numFmtId="170" fontId="52" fillId="0" borderId="53" xfId="427" applyNumberFormat="1" applyFont="1" applyBorder="1" applyAlignment="1" applyProtection="1"/>
    <xf numFmtId="0" fontId="51" fillId="2" borderId="15" xfId="427" applyFont="1" applyFill="1" applyBorder="1" applyAlignment="1" applyProtection="1">
      <alignment vertical="center"/>
    </xf>
    <xf numFmtId="0" fontId="51" fillId="2" borderId="35" xfId="427" applyFont="1" applyFill="1" applyBorder="1" applyAlignment="1" applyProtection="1">
      <alignment vertical="center"/>
    </xf>
    <xf numFmtId="0" fontId="51" fillId="2" borderId="16" xfId="427" applyFont="1" applyFill="1" applyBorder="1" applyAlignment="1" applyProtection="1">
      <alignment vertical="center"/>
    </xf>
    <xf numFmtId="0" fontId="48" fillId="3" borderId="38" xfId="427" applyFont="1" applyFill="1" applyBorder="1" applyAlignment="1" applyProtection="1">
      <alignment horizontal="left"/>
      <protection hidden="1"/>
    </xf>
    <xf numFmtId="0" fontId="5" fillId="3" borderId="54" xfId="427" applyFont="1" applyFill="1" applyBorder="1" applyAlignment="1" applyProtection="1">
      <alignment vertical="center"/>
    </xf>
    <xf numFmtId="0" fontId="5" fillId="3" borderId="36" xfId="427" applyFont="1" applyFill="1" applyBorder="1" applyAlignment="1" applyProtection="1">
      <alignment vertical="center"/>
    </xf>
    <xf numFmtId="0" fontId="4" fillId="0" borderId="36" xfId="427" applyBorder="1" applyAlignment="1" applyProtection="1"/>
    <xf numFmtId="4" fontId="44" fillId="3" borderId="36" xfId="427" applyNumberFormat="1" applyFont="1" applyFill="1" applyBorder="1" applyAlignment="1" applyProtection="1"/>
    <xf numFmtId="4" fontId="44" fillId="3" borderId="37" xfId="427" applyNumberFormat="1" applyFont="1" applyFill="1" applyBorder="1" applyAlignment="1" applyProtection="1"/>
    <xf numFmtId="0" fontId="44" fillId="3" borderId="0" xfId="427" applyFont="1" applyFill="1" applyBorder="1" applyAlignment="1" applyProtection="1"/>
    <xf numFmtId="4" fontId="5" fillId="3" borderId="0" xfId="427" applyNumberFormat="1" applyFont="1" applyFill="1" applyBorder="1" applyAlignment="1" applyProtection="1"/>
    <xf numFmtId="4" fontId="44" fillId="60" borderId="0" xfId="427" applyNumberFormat="1" applyFont="1" applyFill="1" applyBorder="1" applyAlignment="1" applyProtection="1"/>
    <xf numFmtId="0" fontId="5" fillId="3" borderId="0" xfId="427" applyFont="1" applyFill="1" applyBorder="1" applyAlignment="1" applyProtection="1">
      <alignment horizontal="right" indent="2"/>
    </xf>
    <xf numFmtId="4" fontId="49" fillId="60" borderId="0" xfId="427" applyNumberFormat="1" applyFont="1" applyFill="1" applyBorder="1" applyAlignment="1" applyProtection="1"/>
    <xf numFmtId="4" fontId="45" fillId="60" borderId="0" xfId="427" applyNumberFormat="1" applyFont="1" applyFill="1" applyBorder="1" applyAlignment="1" applyProtection="1"/>
    <xf numFmtId="4" fontId="44" fillId="60" borderId="10" xfId="427" applyNumberFormat="1" applyFont="1" applyFill="1" applyBorder="1" applyAlignment="1" applyProtection="1"/>
    <xf numFmtId="0" fontId="51" fillId="0" borderId="35" xfId="427" applyFont="1" applyBorder="1" applyAlignment="1" applyProtection="1">
      <alignment vertical="center"/>
    </xf>
    <xf numFmtId="0" fontId="40" fillId="61" borderId="0" xfId="0" applyFont="1" applyFill="1" applyAlignment="1" applyProtection="1">
      <alignment vertical="center"/>
    </xf>
    <xf numFmtId="0" fontId="54" fillId="0" borderId="35" xfId="427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40" fillId="0" borderId="0" xfId="0" applyFont="1" applyProtection="1"/>
    <xf numFmtId="0" fontId="0" fillId="0" borderId="0" xfId="0" applyProtection="1"/>
    <xf numFmtId="0" fontId="12" fillId="0" borderId="0" xfId="0" applyFont="1" applyProtection="1"/>
    <xf numFmtId="4" fontId="56" fillId="0" borderId="71" xfId="427" applyNumberFormat="1" applyFont="1" applyFill="1" applyBorder="1" applyAlignment="1" applyProtection="1">
      <alignment horizontal="center" vertical="center" wrapText="1"/>
    </xf>
    <xf numFmtId="0" fontId="56" fillId="0" borderId="70" xfId="427" applyFont="1" applyBorder="1" applyAlignment="1" applyProtection="1">
      <alignment horizontal="center" vertical="center"/>
    </xf>
    <xf numFmtId="0" fontId="56" fillId="0" borderId="71" xfId="427" applyFont="1" applyBorder="1" applyAlignment="1" applyProtection="1">
      <alignment horizontal="center" vertical="center"/>
    </xf>
    <xf numFmtId="0" fontId="4" fillId="0" borderId="0" xfId="427" applyProtection="1"/>
    <xf numFmtId="10" fontId="4" fillId="0" borderId="5" xfId="270" applyNumberFormat="1" applyFont="1" applyFill="1" applyBorder="1" applyAlignment="1" applyProtection="1">
      <alignment horizontal="center" vertical="center"/>
    </xf>
    <xf numFmtId="0" fontId="4" fillId="0" borderId="74" xfId="427" applyBorder="1" applyAlignment="1" applyProtection="1">
      <alignment horizontal="center" vertical="center" wrapText="1"/>
    </xf>
    <xf numFmtId="2" fontId="58" fillId="1" borderId="77" xfId="427" applyNumberFormat="1" applyFont="1" applyFill="1" applyBorder="1" applyAlignment="1" applyProtection="1">
      <alignment horizontal="center" vertical="center"/>
    </xf>
    <xf numFmtId="10" fontId="4" fillId="0" borderId="79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10" fontId="4" fillId="4" borderId="1" xfId="427" applyNumberFormat="1" applyFont="1" applyFill="1" applyBorder="1" applyAlignment="1" applyProtection="1">
      <alignment horizontal="center" vertical="center"/>
    </xf>
    <xf numFmtId="0" fontId="4" fillId="0" borderId="0" xfId="427" applyAlignment="1" applyProtection="1">
      <alignment vertical="center"/>
    </xf>
    <xf numFmtId="0" fontId="60" fillId="0" borderId="4" xfId="427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7" applyNumberFormat="1" applyProtection="1"/>
    <xf numFmtId="0" fontId="56" fillId="0" borderId="75" xfId="427" applyFont="1" applyBorder="1" applyAlignment="1" applyProtection="1">
      <alignment horizontal="center" vertical="center" wrapText="1"/>
    </xf>
    <xf numFmtId="10" fontId="4" fillId="0" borderId="79" xfId="270" applyNumberFormat="1" applyFont="1" applyFill="1" applyBorder="1" applyAlignment="1" applyProtection="1">
      <alignment horizontal="center" vertical="center"/>
    </xf>
    <xf numFmtId="10" fontId="4" fillId="0" borderId="80" xfId="270" applyNumberFormat="1" applyFont="1" applyFill="1" applyBorder="1" applyAlignment="1" applyProtection="1">
      <alignment horizontal="center" vertical="center"/>
    </xf>
    <xf numFmtId="4" fontId="56" fillId="0" borderId="1" xfId="427" applyNumberFormat="1" applyFont="1" applyFill="1" applyBorder="1" applyAlignment="1" applyProtection="1">
      <alignment horizontal="center" vertical="center"/>
    </xf>
    <xf numFmtId="10" fontId="4" fillId="2" borderId="1" xfId="427" applyNumberFormat="1" applyFont="1" applyFill="1" applyBorder="1" applyAlignment="1" applyProtection="1">
      <alignment horizontal="center" vertical="center"/>
    </xf>
    <xf numFmtId="0" fontId="56" fillId="0" borderId="72" xfId="427" applyFont="1" applyFill="1" applyBorder="1" applyAlignment="1" applyProtection="1">
      <alignment horizontal="center" vertical="center"/>
    </xf>
    <xf numFmtId="0" fontId="57" fillId="0" borderId="0" xfId="427" applyFont="1" applyAlignment="1" applyProtection="1"/>
    <xf numFmtId="10" fontId="59" fillId="0" borderId="76" xfId="427" applyNumberFormat="1" applyFont="1" applyFill="1" applyBorder="1" applyAlignment="1" applyProtection="1">
      <alignment horizontal="center" vertical="center"/>
    </xf>
    <xf numFmtId="0" fontId="60" fillId="0" borderId="0" xfId="427" applyFont="1" applyBorder="1" applyAlignment="1" applyProtection="1">
      <alignment horizontal="center" vertical="top"/>
    </xf>
    <xf numFmtId="0" fontId="4" fillId="0" borderId="1" xfId="427" applyFont="1" applyBorder="1" applyAlignment="1" applyProtection="1">
      <alignment horizontal="center"/>
    </xf>
    <xf numFmtId="0" fontId="56" fillId="0" borderId="71" xfId="427" applyFont="1" applyFill="1" applyBorder="1" applyAlignment="1" applyProtection="1">
      <alignment horizontal="center" vertical="center"/>
    </xf>
    <xf numFmtId="2" fontId="58" fillId="1" borderId="78" xfId="427" applyNumberFormat="1" applyFont="1" applyFill="1" applyBorder="1" applyAlignment="1" applyProtection="1">
      <alignment horizontal="center" vertical="center"/>
    </xf>
    <xf numFmtId="4" fontId="56" fillId="0" borderId="56" xfId="427" applyNumberFormat="1" applyFont="1" applyFill="1" applyBorder="1" applyAlignment="1" applyProtection="1">
      <alignment horizontal="center" vertical="center"/>
    </xf>
    <xf numFmtId="0" fontId="4" fillId="0" borderId="73" xfId="427" applyBorder="1" applyAlignment="1" applyProtection="1">
      <alignment horizontal="center" vertical="center"/>
    </xf>
    <xf numFmtId="10" fontId="4" fillId="0" borderId="5" xfId="427" applyNumberFormat="1" applyFont="1" applyFill="1" applyBorder="1" applyAlignment="1" applyProtection="1">
      <alignment horizontal="center" vertical="center"/>
    </xf>
    <xf numFmtId="0" fontId="56" fillId="0" borderId="39" xfId="427" applyFont="1" applyFill="1" applyBorder="1" applyAlignment="1" applyProtection="1">
      <alignment horizontal="center" vertical="center" wrapText="1"/>
    </xf>
    <xf numFmtId="0" fontId="4" fillId="0" borderId="73" xfId="427" applyBorder="1" applyAlignment="1" applyProtection="1">
      <alignment horizontal="center" vertical="center" wrapText="1"/>
    </xf>
    <xf numFmtId="0" fontId="4" fillId="0" borderId="1" xfId="427" applyFont="1" applyBorder="1" applyAlignment="1" applyProtection="1">
      <alignment horizontal="center" vertical="center"/>
    </xf>
    <xf numFmtId="0" fontId="4" fillId="0" borderId="5" xfId="427" applyFont="1" applyFill="1" applyBorder="1" applyAlignment="1" applyProtection="1">
      <alignment horizontal="center" vertical="center" wrapText="1"/>
    </xf>
    <xf numFmtId="172" fontId="51" fillId="0" borderId="43" xfId="427" applyNumberFormat="1" applyFont="1" applyFill="1" applyBorder="1" applyAlignment="1" applyProtection="1">
      <alignment horizontal="center" vertical="center" wrapText="1"/>
    </xf>
    <xf numFmtId="172" fontId="51" fillId="0" borderId="44" xfId="427" applyNumberFormat="1" applyFont="1" applyFill="1" applyBorder="1" applyAlignment="1" applyProtection="1">
      <alignment horizontal="center" vertical="center" wrapText="1"/>
    </xf>
    <xf numFmtId="0" fontId="51" fillId="0" borderId="45" xfId="427" applyFont="1" applyFill="1" applyBorder="1" applyAlignment="1" applyProtection="1">
      <alignment vertical="center"/>
    </xf>
    <xf numFmtId="171" fontId="51" fillId="0" borderId="45" xfId="427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41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justify" vertical="center"/>
    </xf>
    <xf numFmtId="41" fontId="6" fillId="0" borderId="2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6" fillId="0" borderId="0" xfId="0" applyFont="1" applyProtection="1"/>
    <xf numFmtId="0" fontId="67" fillId="0" borderId="0" xfId="0" applyFont="1" applyAlignment="1" applyProtection="1">
      <alignment vertical="center" wrapText="1"/>
    </xf>
    <xf numFmtId="0" fontId="67" fillId="0" borderId="0" xfId="0" applyFont="1" applyAlignment="1" applyProtection="1">
      <alignment horizontal="justify" vertical="center" wrapText="1"/>
    </xf>
    <xf numFmtId="0" fontId="66" fillId="0" borderId="0" xfId="0" applyFont="1" applyAlignment="1" applyProtection="1">
      <alignment horizontal="justify"/>
    </xf>
    <xf numFmtId="0" fontId="6" fillId="0" borderId="7" xfId="0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justify" vertical="center"/>
    </xf>
    <xf numFmtId="41" fontId="6" fillId="0" borderId="69" xfId="0" applyNumberFormat="1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1" fillId="0" borderId="12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4" fillId="0" borderId="0" xfId="0" applyFont="1" applyAlignment="1" applyProtection="1">
      <alignment vertical="center"/>
    </xf>
    <xf numFmtId="0" fontId="65" fillId="0" borderId="0" xfId="0" applyFont="1" applyAlignment="1" applyProtection="1">
      <alignment horizontal="justify" vertical="center" wrapText="1"/>
    </xf>
    <xf numFmtId="49" fontId="65" fillId="0" borderId="0" xfId="0" applyNumberFormat="1" applyFont="1" applyAlignment="1" applyProtection="1">
      <alignment vertical="center" wrapText="1"/>
    </xf>
    <xf numFmtId="0" fontId="64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49" fontId="65" fillId="0" borderId="8" xfId="0" applyNumberFormat="1" applyFont="1" applyBorder="1" applyAlignment="1" applyProtection="1">
      <alignment horizontal="left" vertical="center"/>
    </xf>
    <xf numFmtId="0" fontId="65" fillId="0" borderId="9" xfId="0" applyFont="1" applyBorder="1" applyAlignment="1" applyProtection="1">
      <alignment horizontal="justify" vertical="center" wrapText="1"/>
    </xf>
    <xf numFmtId="49" fontId="65" fillId="0" borderId="9" xfId="0" applyNumberFormat="1" applyFont="1" applyBorder="1" applyAlignment="1" applyProtection="1">
      <alignment vertical="center" wrapText="1"/>
    </xf>
    <xf numFmtId="0" fontId="64" fillId="0" borderId="9" xfId="0" applyFont="1" applyBorder="1" applyAlignment="1" applyProtection="1">
      <alignment horizontal="right" vertical="center"/>
    </xf>
    <xf numFmtId="0" fontId="65" fillId="0" borderId="9" xfId="0" applyFont="1" applyBorder="1" applyAlignment="1" applyProtection="1">
      <alignment vertical="center" wrapText="1"/>
    </xf>
    <xf numFmtId="0" fontId="65" fillId="0" borderId="13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69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65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65" fillId="63" borderId="6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65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65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center" vertical="center" wrapText="1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5" fillId="62" borderId="1" xfId="0" applyFont="1" applyFill="1" applyBorder="1" applyAlignment="1" applyProtection="1">
      <alignment horizontal="center" vertical="center"/>
    </xf>
    <xf numFmtId="0" fontId="67" fillId="0" borderId="0" xfId="0" applyFont="1" applyFill="1" applyAlignment="1" applyProtection="1">
      <alignment vertical="center" wrapText="1"/>
    </xf>
    <xf numFmtId="0" fontId="66" fillId="0" borderId="0" xfId="0" applyFont="1" applyFill="1" applyProtection="1"/>
    <xf numFmtId="0" fontId="6" fillId="0" borderId="69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4" fillId="0" borderId="0" xfId="0" applyFont="1" applyFill="1" applyAlignment="1" applyProtection="1">
      <alignment vertical="center"/>
    </xf>
    <xf numFmtId="41" fontId="46" fillId="0" borderId="0" xfId="0" applyNumberFormat="1" applyFont="1" applyFill="1" applyAlignment="1" applyProtection="1">
      <alignment horizontal="left" vertical="center"/>
    </xf>
    <xf numFmtId="41" fontId="46" fillId="0" borderId="9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65" fillId="62" borderId="3" xfId="0" applyNumberFormat="1" applyFont="1" applyFill="1" applyBorder="1" applyAlignment="1" applyProtection="1">
      <alignment horizontal="justify" vertical="center" wrapText="1"/>
    </xf>
    <xf numFmtId="41" fontId="65" fillId="62" borderId="2" xfId="0" applyNumberFormat="1" applyFont="1" applyFill="1" applyBorder="1" applyAlignment="1" applyProtection="1">
      <alignment horizontal="center" vertical="center"/>
    </xf>
    <xf numFmtId="43" fontId="65" fillId="62" borderId="2" xfId="7" applyFont="1" applyFill="1" applyBorder="1" applyAlignment="1" applyProtection="1">
      <alignment horizontal="right" vertical="center"/>
    </xf>
    <xf numFmtId="0" fontId="6" fillId="0" borderId="69" xfId="0" applyFont="1" applyFill="1" applyBorder="1" applyAlignment="1" applyProtection="1">
      <alignment horizontal="center" vertical="center" wrapText="1"/>
    </xf>
    <xf numFmtId="0" fontId="68" fillId="0" borderId="0" xfId="0" applyFont="1" applyFill="1" applyAlignment="1" applyProtection="1">
      <alignment horizontal="left" vertical="center"/>
    </xf>
    <xf numFmtId="0" fontId="46" fillId="0" borderId="9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65" fillId="0" borderId="0" xfId="0" applyFont="1" applyFill="1" applyAlignment="1" applyProtection="1">
      <alignment horizontal="left" vertical="center"/>
    </xf>
    <xf numFmtId="0" fontId="65" fillId="0" borderId="9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6" xfId="10" applyFont="1" applyBorder="1" applyAlignment="1" applyProtection="1">
      <alignment horizontal="right" vertical="center"/>
    </xf>
    <xf numFmtId="0" fontId="3" fillId="64" borderId="1" xfId="0" applyFont="1" applyFill="1" applyBorder="1" applyAlignment="1" applyProtection="1">
      <alignment horizontal="center" vertical="center"/>
    </xf>
    <xf numFmtId="0" fontId="3" fillId="64" borderId="1" xfId="0" applyFont="1" applyFill="1" applyBorder="1" applyAlignment="1" applyProtection="1">
      <alignment horizontal="center" vertical="center" wrapText="1"/>
    </xf>
    <xf numFmtId="0" fontId="70" fillId="63" borderId="2" xfId="0" applyFont="1" applyFill="1" applyBorder="1" applyAlignment="1" applyProtection="1">
      <alignment horizontal="center" vertical="center"/>
    </xf>
    <xf numFmtId="41" fontId="3" fillId="64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9" fillId="63" borderId="6" xfId="0" applyNumberFormat="1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horizontal="center" vertical="center"/>
    </xf>
    <xf numFmtId="0" fontId="65" fillId="63" borderId="1" xfId="0" applyFont="1" applyFill="1" applyBorder="1" applyAlignment="1" applyProtection="1">
      <alignment horizontal="center" vertical="center" wrapText="1"/>
    </xf>
    <xf numFmtId="0" fontId="72" fillId="0" borderId="0" xfId="0" applyFont="1" applyFill="1" applyAlignment="1" applyProtection="1">
      <alignment vertical="center"/>
    </xf>
    <xf numFmtId="0" fontId="73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 wrapText="1"/>
    </xf>
    <xf numFmtId="0" fontId="65" fillId="63" borderId="1" xfId="0" applyFont="1" applyFill="1" applyBorder="1" applyAlignment="1" applyProtection="1">
      <alignment horizontal="centerContinuous" vertical="center" wrapText="1"/>
    </xf>
    <xf numFmtId="41" fontId="65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49" fontId="65" fillId="62" borderId="1" xfId="0" applyNumberFormat="1" applyFont="1" applyFill="1" applyBorder="1" applyAlignment="1" applyProtection="1">
      <alignment horizontal="center" vertical="center" wrapText="1"/>
    </xf>
    <xf numFmtId="164" fontId="65" fillId="62" borderId="2" xfId="7" applyNumberFormat="1" applyFont="1" applyFill="1" applyBorder="1" applyAlignment="1" applyProtection="1">
      <alignment horizontal="right" vertical="center" wrapText="1"/>
    </xf>
    <xf numFmtId="0" fontId="65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0" fontId="0" fillId="0" borderId="0" xfId="0" applyFill="1" applyProtection="1"/>
    <xf numFmtId="164" fontId="51" fillId="0" borderId="45" xfId="427" applyNumberFormat="1" applyFont="1" applyFill="1" applyBorder="1" applyAlignment="1" applyProtection="1">
      <alignment horizontal="right" vertical="center" indent="1"/>
    </xf>
    <xf numFmtId="164" fontId="51" fillId="2" borderId="51" xfId="427" applyNumberFormat="1" applyFont="1" applyFill="1" applyBorder="1" applyAlignment="1" applyProtection="1">
      <alignment horizontal="center" vertical="center"/>
    </xf>
    <xf numFmtId="7" fontId="52" fillId="0" borderId="46" xfId="427" applyNumberFormat="1" applyFont="1" applyFill="1" applyBorder="1" applyAlignment="1" applyProtection="1">
      <alignment horizontal="right" vertical="center" indent="1"/>
    </xf>
    <xf numFmtId="7" fontId="52" fillId="0" borderId="47" xfId="427" applyNumberFormat="1" applyFont="1" applyFill="1" applyBorder="1" applyAlignment="1" applyProtection="1">
      <alignment horizontal="right" vertical="center" indent="1"/>
    </xf>
    <xf numFmtId="164" fontId="65" fillId="62" borderId="2" xfId="7" applyNumberFormat="1" applyFont="1" applyFill="1" applyBorder="1" applyAlignment="1" applyProtection="1">
      <alignment horizontal="right" vertical="center"/>
    </xf>
    <xf numFmtId="0" fontId="75" fillId="3" borderId="0" xfId="427" applyFont="1" applyFill="1" applyBorder="1" applyAlignment="1" applyProtection="1"/>
    <xf numFmtId="0" fontId="49" fillId="3" borderId="38" xfId="427" applyFont="1" applyFill="1" applyBorder="1" applyAlignment="1" applyProtection="1"/>
    <xf numFmtId="7" fontId="65" fillId="62" borderId="1" xfId="7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65" fillId="62" borderId="1" xfId="0" applyFont="1" applyFill="1" applyBorder="1" applyAlignment="1" applyProtection="1">
      <alignment horizontal="center" vertical="center" wrapText="1"/>
    </xf>
    <xf numFmtId="164" fontId="6" fillId="65" borderId="1" xfId="7" applyNumberFormat="1" applyFont="1" applyFill="1" applyBorder="1" applyAlignment="1" applyProtection="1">
      <alignment horizontal="right" vertical="center" wrapText="1"/>
    </xf>
    <xf numFmtId="0" fontId="65" fillId="62" borderId="1" xfId="0" applyFont="1" applyFill="1" applyBorder="1" applyAlignment="1" applyProtection="1">
      <alignment horizontal="center" vertical="center" wrapText="1"/>
    </xf>
    <xf numFmtId="0" fontId="60" fillId="0" borderId="15" xfId="427" applyFont="1" applyBorder="1" applyAlignment="1" applyProtection="1">
      <alignment horizontal="center" vertical="top"/>
    </xf>
    <xf numFmtId="0" fontId="60" fillId="0" borderId="35" xfId="427" applyFont="1" applyBorder="1" applyAlignment="1" applyProtection="1">
      <alignment horizontal="center" vertical="top"/>
    </xf>
    <xf numFmtId="0" fontId="60" fillId="0" borderId="16" xfId="427" applyFont="1" applyBorder="1" applyAlignment="1" applyProtection="1">
      <alignment horizontal="center" vertical="top"/>
    </xf>
    <xf numFmtId="0" fontId="61" fillId="0" borderId="15" xfId="427" applyFont="1" applyBorder="1" applyAlignment="1" applyProtection="1">
      <alignment horizontal="justify" vertical="center" wrapText="1"/>
    </xf>
    <xf numFmtId="0" fontId="61" fillId="0" borderId="35" xfId="427" applyFont="1" applyBorder="1" applyAlignment="1" applyProtection="1">
      <alignment horizontal="justify" vertical="center" wrapText="1"/>
    </xf>
    <xf numFmtId="0" fontId="61" fillId="0" borderId="16" xfId="427" applyFont="1" applyBorder="1" applyAlignment="1" applyProtection="1">
      <alignment horizontal="justify" vertical="center" wrapText="1"/>
    </xf>
    <xf numFmtId="0" fontId="61" fillId="0" borderId="75" xfId="427" applyFont="1" applyBorder="1" applyAlignment="1" applyProtection="1">
      <alignment horizontal="justify" vertical="top" wrapText="1"/>
    </xf>
    <xf numFmtId="0" fontId="61" fillId="0" borderId="77" xfId="427" applyFont="1" applyBorder="1" applyAlignment="1" applyProtection="1">
      <alignment horizontal="justify" vertical="top" wrapText="1"/>
    </xf>
    <xf numFmtId="0" fontId="61" fillId="0" borderId="78" xfId="427" applyFont="1" applyBorder="1" applyAlignment="1" applyProtection="1">
      <alignment horizontal="justify" vertical="top" wrapText="1"/>
    </xf>
    <xf numFmtId="0" fontId="4" fillId="0" borderId="15" xfId="427" applyBorder="1" applyAlignment="1" applyProtection="1">
      <alignment horizontal="center"/>
    </xf>
    <xf numFmtId="0" fontId="4" fillId="0" borderId="35" xfId="427" applyBorder="1" applyAlignment="1" applyProtection="1">
      <alignment horizontal="center"/>
    </xf>
    <xf numFmtId="0" fontId="4" fillId="0" borderId="16" xfId="427" applyBorder="1" applyAlignment="1" applyProtection="1">
      <alignment horizontal="center"/>
    </xf>
    <xf numFmtId="0" fontId="57" fillId="0" borderId="0" xfId="427" applyFont="1" applyAlignment="1" applyProtection="1">
      <alignment horizontal="center"/>
    </xf>
    <xf numFmtId="166" fontId="56" fillId="4" borderId="75" xfId="259" applyFont="1" applyFill="1" applyBorder="1" applyAlignment="1" applyProtection="1">
      <alignment horizontal="left" vertical="center"/>
    </xf>
    <xf numFmtId="166" fontId="56" fillId="4" borderId="77" xfId="259" applyFont="1" applyFill="1" applyBorder="1" applyAlignment="1" applyProtection="1">
      <alignment horizontal="left" vertical="center"/>
    </xf>
    <xf numFmtId="166" fontId="56" fillId="4" borderId="78" xfId="259" applyFont="1" applyFill="1" applyBorder="1" applyAlignment="1" applyProtection="1">
      <alignment horizontal="left" vertical="center"/>
    </xf>
    <xf numFmtId="0" fontId="4" fillId="0" borderId="63" xfId="427" applyFill="1" applyBorder="1" applyAlignment="1" applyProtection="1">
      <alignment horizontal="left" wrapText="1"/>
    </xf>
    <xf numFmtId="0" fontId="4" fillId="0" borderId="64" xfId="427" applyFill="1" applyBorder="1" applyAlignment="1" applyProtection="1">
      <alignment horizontal="left" wrapText="1"/>
    </xf>
    <xf numFmtId="0" fontId="4" fillId="0" borderId="81" xfId="427" applyFill="1" applyBorder="1" applyAlignment="1" applyProtection="1">
      <alignment horizontal="left" wrapText="1"/>
    </xf>
    <xf numFmtId="10" fontId="4" fillId="4" borderId="71" xfId="427" applyNumberFormat="1" applyFill="1" applyBorder="1" applyAlignment="1" applyProtection="1">
      <alignment horizontal="center" vertical="center"/>
    </xf>
    <xf numFmtId="10" fontId="4" fillId="4" borderId="72" xfId="427" applyNumberFormat="1" applyFill="1" applyBorder="1" applyAlignment="1" applyProtection="1">
      <alignment horizontal="center" vertical="center"/>
    </xf>
    <xf numFmtId="0" fontId="4" fillId="0" borderId="41" xfId="427" applyFill="1" applyBorder="1" applyAlignment="1" applyProtection="1">
      <alignment horizontal="left"/>
    </xf>
    <xf numFmtId="0" fontId="4" fillId="0" borderId="42" xfId="427" applyFill="1" applyBorder="1" applyAlignment="1" applyProtection="1">
      <alignment horizontal="left"/>
    </xf>
    <xf numFmtId="10" fontId="4" fillId="4" borderId="42" xfId="427" applyNumberFormat="1" applyFill="1" applyBorder="1" applyAlignment="1" applyProtection="1">
      <alignment horizontal="center" vertical="center"/>
    </xf>
    <xf numFmtId="10" fontId="4" fillId="4" borderId="40" xfId="427" applyNumberFormat="1" applyFill="1" applyBorder="1" applyAlignment="1" applyProtection="1">
      <alignment horizontal="center" vertical="center"/>
    </xf>
    <xf numFmtId="0" fontId="71" fillId="0" borderId="3" xfId="0" applyFont="1" applyBorder="1" applyAlignment="1" applyProtection="1">
      <alignment horizontal="center" vertical="center"/>
    </xf>
    <xf numFmtId="0" fontId="71" fillId="0" borderId="2" xfId="0" applyFont="1" applyBorder="1" applyAlignment="1" applyProtection="1">
      <alignment horizontal="center" vertical="center"/>
    </xf>
    <xf numFmtId="0" fontId="71" fillId="0" borderId="6" xfId="0" applyFont="1" applyBorder="1" applyAlignment="1" applyProtection="1">
      <alignment horizontal="center" vertical="center"/>
    </xf>
    <xf numFmtId="0" fontId="71" fillId="0" borderId="1" xfId="0" applyFont="1" applyBorder="1" applyAlignment="1" applyProtection="1">
      <alignment horizontal="center" vertical="center"/>
    </xf>
    <xf numFmtId="41" fontId="3" fillId="0" borderId="1" xfId="0" applyNumberFormat="1" applyFont="1" applyBorder="1" applyAlignment="1" applyProtection="1">
      <alignment horizontal="center" vertical="center"/>
    </xf>
    <xf numFmtId="0" fontId="47" fillId="59" borderId="1" xfId="0" applyFont="1" applyFill="1" applyBorder="1" applyAlignment="1" applyProtection="1">
      <alignment horizontal="center" vertical="center"/>
    </xf>
    <xf numFmtId="14" fontId="43" fillId="59" borderId="1" xfId="0" applyNumberFormat="1" applyFont="1" applyFill="1" applyBorder="1" applyAlignment="1" applyProtection="1">
      <alignment horizontal="center" vertical="center" wrapText="1"/>
    </xf>
    <xf numFmtId="0" fontId="43" fillId="59" borderId="1" xfId="0" applyFont="1" applyFill="1" applyBorder="1" applyAlignment="1" applyProtection="1">
      <alignment horizontal="center" vertical="center" wrapText="1"/>
    </xf>
    <xf numFmtId="0" fontId="5" fillId="3" borderId="57" xfId="427" applyFont="1" applyFill="1" applyBorder="1" applyAlignment="1" applyProtection="1">
      <alignment horizontal="left" vertical="center"/>
    </xf>
    <xf numFmtId="0" fontId="5" fillId="3" borderId="0" xfId="427" applyFont="1" applyFill="1" applyBorder="1" applyAlignment="1" applyProtection="1">
      <alignment horizontal="left" vertical="center"/>
    </xf>
    <xf numFmtId="0" fontId="5" fillId="3" borderId="58" xfId="427" applyFont="1" applyFill="1" applyBorder="1" applyAlignment="1" applyProtection="1">
      <alignment horizontal="left" vertical="center"/>
    </xf>
    <xf numFmtId="0" fontId="5" fillId="3" borderId="38" xfId="427" applyFont="1" applyFill="1" applyBorder="1" applyAlignment="1" applyProtection="1">
      <alignment horizontal="left" vertical="center"/>
    </xf>
    <xf numFmtId="0" fontId="51" fillId="2" borderId="54" xfId="427" applyFont="1" applyFill="1" applyBorder="1" applyAlignment="1" applyProtection="1">
      <alignment horizontal="center" vertical="center"/>
      <protection hidden="1"/>
    </xf>
    <xf numFmtId="0" fontId="51" fillId="2" borderId="36" xfId="427" applyFont="1" applyFill="1" applyBorder="1" applyAlignment="1" applyProtection="1">
      <alignment horizontal="center" vertical="center"/>
      <protection hidden="1"/>
    </xf>
    <xf numFmtId="0" fontId="51" fillId="2" borderId="37" xfId="427" applyFont="1" applyFill="1" applyBorder="1" applyAlignment="1" applyProtection="1">
      <alignment horizontal="center" vertical="center"/>
      <protection hidden="1"/>
    </xf>
    <xf numFmtId="0" fontId="51" fillId="2" borderId="57" xfId="427" applyFont="1" applyFill="1" applyBorder="1" applyAlignment="1" applyProtection="1">
      <alignment horizontal="center" vertical="center"/>
      <protection hidden="1"/>
    </xf>
    <xf numFmtId="0" fontId="51" fillId="2" borderId="0" xfId="427" applyFont="1" applyFill="1" applyBorder="1" applyAlignment="1" applyProtection="1">
      <alignment horizontal="center" vertical="center"/>
      <protection hidden="1"/>
    </xf>
    <xf numFmtId="0" fontId="51" fillId="2" borderId="10" xfId="427" applyFont="1" applyFill="1" applyBorder="1" applyAlignment="1" applyProtection="1">
      <alignment horizontal="center" vertical="center"/>
      <protection hidden="1"/>
    </xf>
    <xf numFmtId="0" fontId="51" fillId="2" borderId="58" xfId="427" applyFont="1" applyFill="1" applyBorder="1" applyAlignment="1" applyProtection="1">
      <alignment horizontal="center" vertical="center"/>
      <protection hidden="1"/>
    </xf>
    <xf numFmtId="0" fontId="51" fillId="2" borderId="38" xfId="427" applyFont="1" applyFill="1" applyBorder="1" applyAlignment="1" applyProtection="1">
      <alignment horizontal="center" vertical="center"/>
      <protection hidden="1"/>
    </xf>
    <xf numFmtId="0" fontId="51" fillId="2" borderId="11" xfId="427" applyFont="1" applyFill="1" applyBorder="1" applyAlignment="1" applyProtection="1">
      <alignment horizontal="center" vertical="center"/>
      <protection hidden="1"/>
    </xf>
    <xf numFmtId="0" fontId="53" fillId="2" borderId="66" xfId="427" applyFont="1" applyFill="1" applyBorder="1" applyAlignment="1" applyProtection="1">
      <alignment horizontal="center" vertical="center" wrapText="1"/>
      <protection hidden="1"/>
    </xf>
    <xf numFmtId="0" fontId="53" fillId="2" borderId="67" xfId="427" applyFont="1" applyFill="1" applyBorder="1" applyAlignment="1" applyProtection="1">
      <alignment horizontal="center" vertical="center" wrapText="1"/>
      <protection hidden="1"/>
    </xf>
    <xf numFmtId="0" fontId="53" fillId="2" borderId="68" xfId="427" applyFont="1" applyFill="1" applyBorder="1" applyAlignment="1" applyProtection="1">
      <alignment horizontal="center" vertical="center" wrapText="1"/>
      <protection hidden="1"/>
    </xf>
    <xf numFmtId="4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0" fontId="50" fillId="3" borderId="36" xfId="427" applyFont="1" applyFill="1" applyBorder="1" applyAlignment="1" applyProtection="1">
      <alignment horizontal="justify" vertical="center" wrapText="1"/>
    </xf>
    <xf numFmtId="170" fontId="51" fillId="2" borderId="15" xfId="427" applyNumberFormat="1" applyFont="1" applyFill="1" applyBorder="1" applyAlignment="1" applyProtection="1">
      <alignment horizontal="center" vertical="center"/>
    </xf>
    <xf numFmtId="170" fontId="51" fillId="2" borderId="35" xfId="427" applyNumberFormat="1" applyFont="1" applyFill="1" applyBorder="1" applyAlignment="1" applyProtection="1">
      <alignment horizontal="center" vertical="center"/>
    </xf>
    <xf numFmtId="170" fontId="51" fillId="2" borderId="16" xfId="427" applyNumberFormat="1" applyFont="1" applyFill="1" applyBorder="1" applyAlignment="1" applyProtection="1">
      <alignment horizontal="center" vertical="center"/>
    </xf>
    <xf numFmtId="10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15" xfId="427" applyNumberFormat="1" applyFont="1" applyFill="1" applyBorder="1" applyAlignment="1" applyProtection="1">
      <alignment horizontal="center" vertical="center"/>
    </xf>
    <xf numFmtId="10" fontId="51" fillId="2" borderId="35" xfId="427" applyNumberFormat="1" applyFont="1" applyFill="1" applyBorder="1" applyAlignment="1" applyProtection="1">
      <alignment horizontal="center" vertical="center"/>
    </xf>
    <xf numFmtId="10" fontId="51" fillId="2" borderId="16" xfId="427" applyNumberFormat="1" applyFont="1" applyFill="1" applyBorder="1" applyAlignment="1" applyProtection="1">
      <alignment horizontal="center" vertical="center"/>
    </xf>
    <xf numFmtId="0" fontId="51" fillId="2" borderId="61" xfId="427" applyFont="1" applyFill="1" applyBorder="1" applyAlignment="1" applyProtection="1">
      <alignment horizontal="center"/>
      <protection hidden="1"/>
    </xf>
    <xf numFmtId="49" fontId="51" fillId="2" borderId="59" xfId="427" applyNumberFormat="1" applyFont="1" applyFill="1" applyBorder="1" applyAlignment="1" applyProtection="1">
      <alignment horizontal="center"/>
      <protection hidden="1"/>
    </xf>
    <xf numFmtId="49" fontId="51" fillId="2" borderId="2" xfId="427" applyNumberFormat="1" applyFont="1" applyFill="1" applyBorder="1" applyAlignment="1" applyProtection="1">
      <alignment horizontal="center"/>
      <protection hidden="1"/>
    </xf>
    <xf numFmtId="49" fontId="51" fillId="2" borderId="60" xfId="427" applyNumberFormat="1" applyFont="1" applyFill="1" applyBorder="1" applyAlignment="1" applyProtection="1">
      <alignment horizontal="center"/>
      <protection hidden="1"/>
    </xf>
    <xf numFmtId="0" fontId="51" fillId="2" borderId="62" xfId="427" applyFont="1" applyFill="1" applyBorder="1" applyAlignment="1" applyProtection="1">
      <alignment horizontal="center"/>
      <protection hidden="1"/>
    </xf>
    <xf numFmtId="0" fontId="51" fillId="2" borderId="63" xfId="427" applyFont="1" applyFill="1" applyBorder="1" applyAlignment="1" applyProtection="1">
      <alignment horizontal="center"/>
      <protection hidden="1"/>
    </xf>
    <xf numFmtId="0" fontId="51" fillId="2" borderId="64" xfId="427" applyFont="1" applyFill="1" applyBorder="1" applyAlignment="1" applyProtection="1">
      <alignment horizontal="center"/>
      <protection hidden="1"/>
    </xf>
    <xf numFmtId="0" fontId="51" fillId="2" borderId="65" xfId="427" applyFont="1" applyFill="1" applyBorder="1" applyAlignment="1" applyProtection="1">
      <alignment horizontal="center"/>
      <protection hidden="1"/>
    </xf>
    <xf numFmtId="0" fontId="74" fillId="0" borderId="15" xfId="427" applyFont="1" applyBorder="1" applyAlignment="1" applyProtection="1">
      <alignment horizontal="center"/>
      <protection hidden="1"/>
    </xf>
    <xf numFmtId="0" fontId="74" fillId="0" borderId="35" xfId="427" applyFont="1" applyBorder="1" applyAlignment="1" applyProtection="1">
      <alignment horizontal="center"/>
      <protection hidden="1"/>
    </xf>
    <xf numFmtId="0" fontId="74" fillId="0" borderId="56" xfId="427" applyFont="1" applyBorder="1" applyAlignment="1" applyProtection="1">
      <alignment horizontal="center"/>
      <protection hidden="1"/>
    </xf>
  </cellXfs>
  <cellStyles count="1005">
    <cellStyle name="20% - Accent1" xfId="11" xr:uid="{00000000-0005-0000-0000-000000000000}"/>
    <cellStyle name="20% - Accent1 2" xfId="440" xr:uid="{00000000-0005-0000-0000-000001000000}"/>
    <cellStyle name="20% - Accent2" xfId="12" xr:uid="{00000000-0005-0000-0000-000002000000}"/>
    <cellStyle name="20% - Accent2 2" xfId="623" xr:uid="{00000000-0005-0000-0000-000003000000}"/>
    <cellStyle name="20% - Accent3" xfId="13" xr:uid="{00000000-0005-0000-0000-000004000000}"/>
    <cellStyle name="20% - Accent3 2" xfId="439" xr:uid="{00000000-0005-0000-0000-000005000000}"/>
    <cellStyle name="20% - Accent4" xfId="14" xr:uid="{00000000-0005-0000-0000-000006000000}"/>
    <cellStyle name="20% - Accent4 2" xfId="595" xr:uid="{00000000-0005-0000-0000-000007000000}"/>
    <cellStyle name="20% - Accent5" xfId="15" xr:uid="{00000000-0005-0000-0000-000008000000}"/>
    <cellStyle name="20% - Accent5 2" xfId="594" xr:uid="{00000000-0005-0000-0000-000009000000}"/>
    <cellStyle name="20% - Accent6" xfId="16" xr:uid="{00000000-0005-0000-0000-00000A000000}"/>
    <cellStyle name="20% - Accent6 2" xfId="593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2" xr:uid="{00000000-0005-0000-0000-00000E000000}"/>
    <cellStyle name="20% - Ênfase1 2 3" xfId="591" xr:uid="{00000000-0005-0000-0000-00000F000000}"/>
    <cellStyle name="20% - Ênfase1 2 4" xfId="590" xr:uid="{00000000-0005-0000-0000-000010000000}"/>
    <cellStyle name="20% - Ênfase1 3" xfId="19" xr:uid="{00000000-0005-0000-0000-000011000000}"/>
    <cellStyle name="20% - Ênfase1 3 2" xfId="589" xr:uid="{00000000-0005-0000-0000-000012000000}"/>
    <cellStyle name="20% - Ênfase1 3 3" xfId="588" xr:uid="{00000000-0005-0000-0000-000013000000}"/>
    <cellStyle name="20% - Ênfase1 4" xfId="20" xr:uid="{00000000-0005-0000-0000-000014000000}"/>
    <cellStyle name="20% - Ênfase1 4 2" xfId="587" xr:uid="{00000000-0005-0000-0000-000015000000}"/>
    <cellStyle name="20% - Ênfase1 4 3" xfId="586" xr:uid="{00000000-0005-0000-0000-000016000000}"/>
    <cellStyle name="20% - Ênfase1 5" xfId="21" xr:uid="{00000000-0005-0000-0000-000017000000}"/>
    <cellStyle name="20% - Ênfase1 5 2" xfId="585" xr:uid="{00000000-0005-0000-0000-000018000000}"/>
    <cellStyle name="20% - Ênfase1 5 3" xfId="584" xr:uid="{00000000-0005-0000-0000-000019000000}"/>
    <cellStyle name="20% - Ênfase1 6" xfId="22" xr:uid="{00000000-0005-0000-0000-00001A000000}"/>
    <cellStyle name="20% - Ênfase1 6 2" xfId="583" xr:uid="{00000000-0005-0000-0000-00001B000000}"/>
    <cellStyle name="20% - Ênfase1 6 3" xfId="582" xr:uid="{00000000-0005-0000-0000-00001C000000}"/>
    <cellStyle name="20% - Ênfase1 7" xfId="23" xr:uid="{00000000-0005-0000-0000-00001D000000}"/>
    <cellStyle name="20% - Ênfase1 7 2" xfId="581" xr:uid="{00000000-0005-0000-0000-00001E000000}"/>
    <cellStyle name="20% - Ênfase1 7 3" xfId="580" xr:uid="{00000000-0005-0000-0000-00001F000000}"/>
    <cellStyle name="20% - Ênfase1 8" xfId="24" xr:uid="{00000000-0005-0000-0000-000020000000}"/>
    <cellStyle name="20% - Ênfase1 8 2" xfId="579" xr:uid="{00000000-0005-0000-0000-000021000000}"/>
    <cellStyle name="20% - Ênfase1 8 3" xfId="578" xr:uid="{00000000-0005-0000-0000-000022000000}"/>
    <cellStyle name="20% - Ênfase1 9" xfId="25" xr:uid="{00000000-0005-0000-0000-000023000000}"/>
    <cellStyle name="20% - Ênfase1 9 2" xfId="577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6" xr:uid="{00000000-0005-0000-0000-000027000000}"/>
    <cellStyle name="20% - Ênfase2 2 3" xfId="575" xr:uid="{00000000-0005-0000-0000-000028000000}"/>
    <cellStyle name="20% - Ênfase2 2 4" xfId="574" xr:uid="{00000000-0005-0000-0000-000029000000}"/>
    <cellStyle name="20% - Ênfase2 3" xfId="28" xr:uid="{00000000-0005-0000-0000-00002A000000}"/>
    <cellStyle name="20% - Ênfase2 3 2" xfId="573" xr:uid="{00000000-0005-0000-0000-00002B000000}"/>
    <cellStyle name="20% - Ênfase2 3 3" xfId="572" xr:uid="{00000000-0005-0000-0000-00002C000000}"/>
    <cellStyle name="20% - Ênfase2 4" xfId="29" xr:uid="{00000000-0005-0000-0000-00002D000000}"/>
    <cellStyle name="20% - Ênfase2 4 2" xfId="571" xr:uid="{00000000-0005-0000-0000-00002E000000}"/>
    <cellStyle name="20% - Ênfase2 4 3" xfId="570" xr:uid="{00000000-0005-0000-0000-00002F000000}"/>
    <cellStyle name="20% - Ênfase2 5" xfId="30" xr:uid="{00000000-0005-0000-0000-000030000000}"/>
    <cellStyle name="20% - Ênfase2 5 2" xfId="569" xr:uid="{00000000-0005-0000-0000-000031000000}"/>
    <cellStyle name="20% - Ênfase2 5 3" xfId="568" xr:uid="{00000000-0005-0000-0000-000032000000}"/>
    <cellStyle name="20% - Ênfase2 6" xfId="31" xr:uid="{00000000-0005-0000-0000-000033000000}"/>
    <cellStyle name="20% - Ênfase2 6 2" xfId="567" xr:uid="{00000000-0005-0000-0000-000034000000}"/>
    <cellStyle name="20% - Ênfase2 6 3" xfId="566" xr:uid="{00000000-0005-0000-0000-000035000000}"/>
    <cellStyle name="20% - Ênfase2 7" xfId="32" xr:uid="{00000000-0005-0000-0000-000036000000}"/>
    <cellStyle name="20% - Ênfase2 7 2" xfId="565" xr:uid="{00000000-0005-0000-0000-000037000000}"/>
    <cellStyle name="20% - Ênfase2 7 3" xfId="564" xr:uid="{00000000-0005-0000-0000-000038000000}"/>
    <cellStyle name="20% - Ênfase2 8" xfId="33" xr:uid="{00000000-0005-0000-0000-000039000000}"/>
    <cellStyle name="20% - Ênfase2 8 2" xfId="563" xr:uid="{00000000-0005-0000-0000-00003A000000}"/>
    <cellStyle name="20% - Ênfase2 8 3" xfId="562" xr:uid="{00000000-0005-0000-0000-00003B000000}"/>
    <cellStyle name="20% - Ênfase2 9" xfId="34" xr:uid="{00000000-0005-0000-0000-00003C000000}"/>
    <cellStyle name="20% - Ênfase2 9 2" xfId="561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0" xr:uid="{00000000-0005-0000-0000-000040000000}"/>
    <cellStyle name="20% - Ênfase3 2 3" xfId="559" xr:uid="{00000000-0005-0000-0000-000041000000}"/>
    <cellStyle name="20% - Ênfase3 2 4" xfId="558" xr:uid="{00000000-0005-0000-0000-000042000000}"/>
    <cellStyle name="20% - Ênfase3 3" xfId="37" xr:uid="{00000000-0005-0000-0000-000043000000}"/>
    <cellStyle name="20% - Ênfase3 3 2" xfId="557" xr:uid="{00000000-0005-0000-0000-000044000000}"/>
    <cellStyle name="20% - Ênfase3 3 3" xfId="556" xr:uid="{00000000-0005-0000-0000-000045000000}"/>
    <cellStyle name="20% - Ênfase3 4" xfId="38" xr:uid="{00000000-0005-0000-0000-000046000000}"/>
    <cellStyle name="20% - Ênfase3 4 2" xfId="622" xr:uid="{00000000-0005-0000-0000-000047000000}"/>
    <cellStyle name="20% - Ênfase3 4 3" xfId="621" xr:uid="{00000000-0005-0000-0000-000048000000}"/>
    <cellStyle name="20% - Ênfase3 5" xfId="39" xr:uid="{00000000-0005-0000-0000-000049000000}"/>
    <cellStyle name="20% - Ênfase3 5 2" xfId="438" xr:uid="{00000000-0005-0000-0000-00004A000000}"/>
    <cellStyle name="20% - Ênfase3 5 3" xfId="437" xr:uid="{00000000-0005-0000-0000-00004B000000}"/>
    <cellStyle name="20% - Ênfase3 6" xfId="40" xr:uid="{00000000-0005-0000-0000-00004C000000}"/>
    <cellStyle name="20% - Ênfase3 6 2" xfId="555" xr:uid="{00000000-0005-0000-0000-00004D000000}"/>
    <cellStyle name="20% - Ênfase3 6 3" xfId="436" xr:uid="{00000000-0005-0000-0000-00004E000000}"/>
    <cellStyle name="20% - Ênfase3 7" xfId="41" xr:uid="{00000000-0005-0000-0000-00004F000000}"/>
    <cellStyle name="20% - Ênfase3 7 2" xfId="554" xr:uid="{00000000-0005-0000-0000-000050000000}"/>
    <cellStyle name="20% - Ênfase3 7 3" xfId="553" xr:uid="{00000000-0005-0000-0000-000051000000}"/>
    <cellStyle name="20% - Ênfase3 8" xfId="42" xr:uid="{00000000-0005-0000-0000-000052000000}"/>
    <cellStyle name="20% - Ênfase3 8 2" xfId="552" xr:uid="{00000000-0005-0000-0000-000053000000}"/>
    <cellStyle name="20% - Ênfase3 8 3" xfId="551" xr:uid="{00000000-0005-0000-0000-000054000000}"/>
    <cellStyle name="20% - Ênfase3 9" xfId="43" xr:uid="{00000000-0005-0000-0000-000055000000}"/>
    <cellStyle name="20% - Ênfase3 9 2" xfId="550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49" xr:uid="{00000000-0005-0000-0000-000059000000}"/>
    <cellStyle name="20% - Ênfase4 2 3" xfId="548" xr:uid="{00000000-0005-0000-0000-00005A000000}"/>
    <cellStyle name="20% - Ênfase4 2 4" xfId="620" xr:uid="{00000000-0005-0000-0000-00005B000000}"/>
    <cellStyle name="20% - Ênfase4 3" xfId="46" xr:uid="{00000000-0005-0000-0000-00005C000000}"/>
    <cellStyle name="20% - Ênfase4 3 2" xfId="619" xr:uid="{00000000-0005-0000-0000-00005D000000}"/>
    <cellStyle name="20% - Ênfase4 3 3" xfId="618" xr:uid="{00000000-0005-0000-0000-00005E000000}"/>
    <cellStyle name="20% - Ênfase4 4" xfId="47" xr:uid="{00000000-0005-0000-0000-00005F000000}"/>
    <cellStyle name="20% - Ênfase4 4 2" xfId="617" xr:uid="{00000000-0005-0000-0000-000060000000}"/>
    <cellStyle name="20% - Ênfase4 4 3" xfId="616" xr:uid="{00000000-0005-0000-0000-000061000000}"/>
    <cellStyle name="20% - Ênfase4 5" xfId="48" xr:uid="{00000000-0005-0000-0000-000062000000}"/>
    <cellStyle name="20% - Ênfase4 5 2" xfId="547" xr:uid="{00000000-0005-0000-0000-000063000000}"/>
    <cellStyle name="20% - Ênfase4 5 3" xfId="546" xr:uid="{00000000-0005-0000-0000-000064000000}"/>
    <cellStyle name="20% - Ênfase4 6" xfId="49" xr:uid="{00000000-0005-0000-0000-000065000000}"/>
    <cellStyle name="20% - Ênfase4 6 2" xfId="545" xr:uid="{00000000-0005-0000-0000-000066000000}"/>
    <cellStyle name="20% - Ênfase4 6 3" xfId="544" xr:uid="{00000000-0005-0000-0000-000067000000}"/>
    <cellStyle name="20% - Ênfase4 7" xfId="50" xr:uid="{00000000-0005-0000-0000-000068000000}"/>
    <cellStyle name="20% - Ênfase4 7 2" xfId="615" xr:uid="{00000000-0005-0000-0000-000069000000}"/>
    <cellStyle name="20% - Ênfase4 7 3" xfId="614" xr:uid="{00000000-0005-0000-0000-00006A000000}"/>
    <cellStyle name="20% - Ênfase4 8" xfId="51" xr:uid="{00000000-0005-0000-0000-00006B000000}"/>
    <cellStyle name="20% - Ênfase4 8 2" xfId="543" xr:uid="{00000000-0005-0000-0000-00006C000000}"/>
    <cellStyle name="20% - Ênfase4 8 3" xfId="542" xr:uid="{00000000-0005-0000-0000-00006D000000}"/>
    <cellStyle name="20% - Ênfase4 9" xfId="52" xr:uid="{00000000-0005-0000-0000-00006E000000}"/>
    <cellStyle name="20% - Ênfase4 9 2" xfId="541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0" xr:uid="{00000000-0005-0000-0000-000072000000}"/>
    <cellStyle name="20% - Ênfase5 2 3" xfId="539" xr:uid="{00000000-0005-0000-0000-000073000000}"/>
    <cellStyle name="20% - Ênfase5 2 4" xfId="613" xr:uid="{00000000-0005-0000-0000-000074000000}"/>
    <cellStyle name="20% - Ênfase5 3" xfId="55" xr:uid="{00000000-0005-0000-0000-000075000000}"/>
    <cellStyle name="20% - Ênfase5 3 2" xfId="611" xr:uid="{00000000-0005-0000-0000-000076000000}"/>
    <cellStyle name="20% - Ênfase5 3 3" xfId="612" xr:uid="{00000000-0005-0000-0000-000077000000}"/>
    <cellStyle name="20% - Ênfase5 4" xfId="56" xr:uid="{00000000-0005-0000-0000-000078000000}"/>
    <cellStyle name="20% - Ênfase5 4 2" xfId="538" xr:uid="{00000000-0005-0000-0000-000079000000}"/>
    <cellStyle name="20% - Ênfase5 4 3" xfId="609" xr:uid="{00000000-0005-0000-0000-00007A000000}"/>
    <cellStyle name="20% - Ênfase5 5" xfId="57" xr:uid="{00000000-0005-0000-0000-00007B000000}"/>
    <cellStyle name="20% - Ênfase5 5 2" xfId="610" xr:uid="{00000000-0005-0000-0000-00007C000000}"/>
    <cellStyle name="20% - Ênfase5 5 3" xfId="537" xr:uid="{00000000-0005-0000-0000-00007D000000}"/>
    <cellStyle name="20% - Ênfase5 6" xfId="58" xr:uid="{00000000-0005-0000-0000-00007E000000}"/>
    <cellStyle name="20% - Ênfase5 6 2" xfId="536" xr:uid="{00000000-0005-0000-0000-00007F000000}"/>
    <cellStyle name="20% - Ênfase5 6 3" xfId="535" xr:uid="{00000000-0005-0000-0000-000080000000}"/>
    <cellStyle name="20% - Ênfase5 7" xfId="59" xr:uid="{00000000-0005-0000-0000-000081000000}"/>
    <cellStyle name="20% - Ênfase5 7 2" xfId="534" xr:uid="{00000000-0005-0000-0000-000082000000}"/>
    <cellStyle name="20% - Ênfase5 7 3" xfId="533" xr:uid="{00000000-0005-0000-0000-000083000000}"/>
    <cellStyle name="20% - Ênfase5 8" xfId="60" xr:uid="{00000000-0005-0000-0000-000084000000}"/>
    <cellStyle name="20% - Ênfase5 8 2" xfId="435" xr:uid="{00000000-0005-0000-0000-000085000000}"/>
    <cellStyle name="20% - Ênfase5 8 3" xfId="608" xr:uid="{00000000-0005-0000-0000-000086000000}"/>
    <cellStyle name="20% - Ênfase5 9" xfId="61" xr:uid="{00000000-0005-0000-0000-000087000000}"/>
    <cellStyle name="20% - Ênfase5 9 2" xfId="532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4" xr:uid="{00000000-0005-0000-0000-00008B000000}"/>
    <cellStyle name="20% - Ênfase6 2 3" xfId="433" xr:uid="{00000000-0005-0000-0000-00008C000000}"/>
    <cellStyle name="20% - Ênfase6 2 4" xfId="531" xr:uid="{00000000-0005-0000-0000-00008D000000}"/>
    <cellStyle name="20% - Ênfase6 3" xfId="64" xr:uid="{00000000-0005-0000-0000-00008E000000}"/>
    <cellStyle name="20% - Ênfase6 3 2" xfId="530" xr:uid="{00000000-0005-0000-0000-00008F000000}"/>
    <cellStyle name="20% - Ênfase6 3 3" xfId="529" xr:uid="{00000000-0005-0000-0000-000090000000}"/>
    <cellStyle name="20% - Ênfase6 4" xfId="65" xr:uid="{00000000-0005-0000-0000-000091000000}"/>
    <cellStyle name="20% - Ênfase6 4 2" xfId="522" xr:uid="{00000000-0005-0000-0000-000092000000}"/>
    <cellStyle name="20% - Ênfase6 4 3" xfId="603" xr:uid="{00000000-0005-0000-0000-000093000000}"/>
    <cellStyle name="20% - Ênfase6 5" xfId="66" xr:uid="{00000000-0005-0000-0000-000094000000}"/>
    <cellStyle name="20% - Ênfase6 5 2" xfId="607" xr:uid="{00000000-0005-0000-0000-000095000000}"/>
    <cellStyle name="20% - Ênfase6 5 3" xfId="606" xr:uid="{00000000-0005-0000-0000-000096000000}"/>
    <cellStyle name="20% - Ênfase6 6" xfId="67" xr:uid="{00000000-0005-0000-0000-000097000000}"/>
    <cellStyle name="20% - Ênfase6 6 2" xfId="605" xr:uid="{00000000-0005-0000-0000-000098000000}"/>
    <cellStyle name="20% - Ênfase6 6 3" xfId="604" xr:uid="{00000000-0005-0000-0000-000099000000}"/>
    <cellStyle name="20% - Ênfase6 7" xfId="68" xr:uid="{00000000-0005-0000-0000-00009A000000}"/>
    <cellStyle name="20% - Ênfase6 7 2" xfId="528" xr:uid="{00000000-0005-0000-0000-00009B000000}"/>
    <cellStyle name="20% - Ênfase6 7 3" xfId="601" xr:uid="{00000000-0005-0000-0000-00009C000000}"/>
    <cellStyle name="20% - Ênfase6 8" xfId="69" xr:uid="{00000000-0005-0000-0000-00009D000000}"/>
    <cellStyle name="20% - Ênfase6 8 2" xfId="602" xr:uid="{00000000-0005-0000-0000-00009E000000}"/>
    <cellStyle name="20% - Ênfase6 8 3" xfId="527" xr:uid="{00000000-0005-0000-0000-00009F000000}"/>
    <cellStyle name="20% - Ênfase6 9" xfId="70" xr:uid="{00000000-0005-0000-0000-0000A0000000}"/>
    <cellStyle name="20% - Ênfase6 9 2" xfId="600" xr:uid="{00000000-0005-0000-0000-0000A1000000}"/>
    <cellStyle name="40% - Accent1" xfId="71" xr:uid="{00000000-0005-0000-0000-0000A2000000}"/>
    <cellStyle name="40% - Accent1 2" xfId="599" xr:uid="{00000000-0005-0000-0000-0000A3000000}"/>
    <cellStyle name="40% - Accent2" xfId="72" xr:uid="{00000000-0005-0000-0000-0000A4000000}"/>
    <cellStyle name="40% - Accent2 2" xfId="596" xr:uid="{00000000-0005-0000-0000-0000A5000000}"/>
    <cellStyle name="40% - Accent3" xfId="73" xr:uid="{00000000-0005-0000-0000-0000A6000000}"/>
    <cellStyle name="40% - Accent3 2" xfId="598" xr:uid="{00000000-0005-0000-0000-0000A7000000}"/>
    <cellStyle name="40% - Accent4" xfId="74" xr:uid="{00000000-0005-0000-0000-0000A8000000}"/>
    <cellStyle name="40% - Accent4 2" xfId="526" xr:uid="{00000000-0005-0000-0000-0000A9000000}"/>
    <cellStyle name="40% - Accent5" xfId="75" xr:uid="{00000000-0005-0000-0000-0000AA000000}"/>
    <cellStyle name="40% - Accent5 2" xfId="525" xr:uid="{00000000-0005-0000-0000-0000AB000000}"/>
    <cellStyle name="40% - Accent6" xfId="76" xr:uid="{00000000-0005-0000-0000-0000AC000000}"/>
    <cellStyle name="40% - Accent6 2" xfId="524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3" xr:uid="{00000000-0005-0000-0000-0000B0000000}"/>
    <cellStyle name="40% - Ênfase1 2 3" xfId="434" xr:uid="{00000000-0005-0000-0000-0000B1000000}"/>
    <cellStyle name="40% - Ênfase1 2 4" xfId="521" xr:uid="{00000000-0005-0000-0000-0000B2000000}"/>
    <cellStyle name="40% - Ênfase1 3" xfId="79" xr:uid="{00000000-0005-0000-0000-0000B3000000}"/>
    <cellStyle name="40% - Ênfase1 3 2" xfId="520" xr:uid="{00000000-0005-0000-0000-0000B4000000}"/>
    <cellStyle name="40% - Ênfase1 3 3" xfId="519" xr:uid="{00000000-0005-0000-0000-0000B5000000}"/>
    <cellStyle name="40% - Ênfase1 4" xfId="80" xr:uid="{00000000-0005-0000-0000-0000B6000000}"/>
    <cellStyle name="40% - Ênfase1 4 2" xfId="597" xr:uid="{00000000-0005-0000-0000-0000B7000000}"/>
    <cellStyle name="40% - Ênfase1 4 3" xfId="518" xr:uid="{00000000-0005-0000-0000-0000B8000000}"/>
    <cellStyle name="40% - Ênfase1 5" xfId="81" xr:uid="{00000000-0005-0000-0000-0000B9000000}"/>
    <cellStyle name="40% - Ênfase1 5 2" xfId="517" xr:uid="{00000000-0005-0000-0000-0000BA000000}"/>
    <cellStyle name="40% - Ênfase1 5 3" xfId="516" xr:uid="{00000000-0005-0000-0000-0000BB000000}"/>
    <cellStyle name="40% - Ênfase1 6" xfId="82" xr:uid="{00000000-0005-0000-0000-0000BC000000}"/>
    <cellStyle name="40% - Ênfase1 6 2" xfId="515" xr:uid="{00000000-0005-0000-0000-0000BD000000}"/>
    <cellStyle name="40% - Ênfase1 6 3" xfId="514" xr:uid="{00000000-0005-0000-0000-0000BE000000}"/>
    <cellStyle name="40% - Ênfase1 7" xfId="83" xr:uid="{00000000-0005-0000-0000-0000BF000000}"/>
    <cellStyle name="40% - Ênfase1 7 2" xfId="513" xr:uid="{00000000-0005-0000-0000-0000C0000000}"/>
    <cellStyle name="40% - Ênfase1 7 3" xfId="512" xr:uid="{00000000-0005-0000-0000-0000C1000000}"/>
    <cellStyle name="40% - Ênfase1 8" xfId="84" xr:uid="{00000000-0005-0000-0000-0000C2000000}"/>
    <cellStyle name="40% - Ênfase1 8 2" xfId="511" xr:uid="{00000000-0005-0000-0000-0000C3000000}"/>
    <cellStyle name="40% - Ênfase1 8 3" xfId="510" xr:uid="{00000000-0005-0000-0000-0000C4000000}"/>
    <cellStyle name="40% - Ênfase1 9" xfId="85" xr:uid="{00000000-0005-0000-0000-0000C5000000}"/>
    <cellStyle name="40% - Ênfase1 9 2" xfId="509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8" xr:uid="{00000000-0005-0000-0000-0000C9000000}"/>
    <cellStyle name="40% - Ênfase2 2 3" xfId="507" xr:uid="{00000000-0005-0000-0000-0000CA000000}"/>
    <cellStyle name="40% - Ênfase2 2 4" xfId="506" xr:uid="{00000000-0005-0000-0000-0000CB000000}"/>
    <cellStyle name="40% - Ênfase2 3" xfId="88" xr:uid="{00000000-0005-0000-0000-0000CC000000}"/>
    <cellStyle name="40% - Ênfase2 3 2" xfId="505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4" xr:uid="{00000000-0005-0000-0000-0000D0000000}"/>
    <cellStyle name="40% - Ênfase3 2 3" xfId="503" xr:uid="{00000000-0005-0000-0000-0000D1000000}"/>
    <cellStyle name="40% - Ênfase3 2 4" xfId="502" xr:uid="{00000000-0005-0000-0000-0000D2000000}"/>
    <cellStyle name="40% - Ênfase3 3" xfId="91" xr:uid="{00000000-0005-0000-0000-0000D3000000}"/>
    <cellStyle name="40% - Ênfase3 3 2" xfId="501" xr:uid="{00000000-0005-0000-0000-0000D4000000}"/>
    <cellStyle name="40% - Ênfase3 3 3" xfId="500" xr:uid="{00000000-0005-0000-0000-0000D5000000}"/>
    <cellStyle name="40% - Ênfase3 4" xfId="92" xr:uid="{00000000-0005-0000-0000-0000D6000000}"/>
    <cellStyle name="40% - Ênfase3 4 2" xfId="499" xr:uid="{00000000-0005-0000-0000-0000D7000000}"/>
    <cellStyle name="40% - Ênfase3 4 3" xfId="498" xr:uid="{00000000-0005-0000-0000-0000D8000000}"/>
    <cellStyle name="40% - Ênfase3 5" xfId="93" xr:uid="{00000000-0005-0000-0000-0000D9000000}"/>
    <cellStyle name="40% - Ênfase3 5 2" xfId="497" xr:uid="{00000000-0005-0000-0000-0000DA000000}"/>
    <cellStyle name="40% - Ênfase3 5 3" xfId="496" xr:uid="{00000000-0005-0000-0000-0000DB000000}"/>
    <cellStyle name="40% - Ênfase3 6" xfId="94" xr:uid="{00000000-0005-0000-0000-0000DC000000}"/>
    <cellStyle name="40% - Ênfase3 6 2" xfId="495" xr:uid="{00000000-0005-0000-0000-0000DD000000}"/>
    <cellStyle name="40% - Ênfase3 6 3" xfId="494" xr:uid="{00000000-0005-0000-0000-0000DE000000}"/>
    <cellStyle name="40% - Ênfase3 7" xfId="95" xr:uid="{00000000-0005-0000-0000-0000DF000000}"/>
    <cellStyle name="40% - Ênfase3 7 2" xfId="493" xr:uid="{00000000-0005-0000-0000-0000E0000000}"/>
    <cellStyle name="40% - Ênfase3 7 3" xfId="492" xr:uid="{00000000-0005-0000-0000-0000E1000000}"/>
    <cellStyle name="40% - Ênfase3 8" xfId="96" xr:uid="{00000000-0005-0000-0000-0000E2000000}"/>
    <cellStyle name="40% - Ênfase3 8 2" xfId="491" xr:uid="{00000000-0005-0000-0000-0000E3000000}"/>
    <cellStyle name="40% - Ênfase3 8 3" xfId="490" xr:uid="{00000000-0005-0000-0000-0000E4000000}"/>
    <cellStyle name="40% - Ênfase3 9" xfId="97" xr:uid="{00000000-0005-0000-0000-0000E5000000}"/>
    <cellStyle name="40% - Ênfase3 9 2" xfId="489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8" xr:uid="{00000000-0005-0000-0000-0000E9000000}"/>
    <cellStyle name="40% - Ênfase4 2 3" xfId="487" xr:uid="{00000000-0005-0000-0000-0000EA000000}"/>
    <cellStyle name="40% - Ênfase4 2 4" xfId="486" xr:uid="{00000000-0005-0000-0000-0000EB000000}"/>
    <cellStyle name="40% - Ênfase4 3" xfId="100" xr:uid="{00000000-0005-0000-0000-0000EC000000}"/>
    <cellStyle name="40% - Ênfase4 3 2" xfId="485" xr:uid="{00000000-0005-0000-0000-0000ED000000}"/>
    <cellStyle name="40% - Ênfase4 3 3" xfId="484" xr:uid="{00000000-0005-0000-0000-0000EE000000}"/>
    <cellStyle name="40% - Ênfase4 4" xfId="101" xr:uid="{00000000-0005-0000-0000-0000EF000000}"/>
    <cellStyle name="40% - Ênfase4 4 2" xfId="483" xr:uid="{00000000-0005-0000-0000-0000F0000000}"/>
    <cellStyle name="40% - Ênfase4 4 3" xfId="482" xr:uid="{00000000-0005-0000-0000-0000F1000000}"/>
    <cellStyle name="40% - Ênfase4 5" xfId="102" xr:uid="{00000000-0005-0000-0000-0000F2000000}"/>
    <cellStyle name="40% - Ênfase4 5 2" xfId="481" xr:uid="{00000000-0005-0000-0000-0000F3000000}"/>
    <cellStyle name="40% - Ênfase4 5 3" xfId="480" xr:uid="{00000000-0005-0000-0000-0000F4000000}"/>
    <cellStyle name="40% - Ênfase4 6" xfId="103" xr:uid="{00000000-0005-0000-0000-0000F5000000}"/>
    <cellStyle name="40% - Ênfase4 6 2" xfId="479" xr:uid="{00000000-0005-0000-0000-0000F6000000}"/>
    <cellStyle name="40% - Ênfase4 6 3" xfId="478" xr:uid="{00000000-0005-0000-0000-0000F7000000}"/>
    <cellStyle name="40% - Ênfase4 7" xfId="104" xr:uid="{00000000-0005-0000-0000-0000F8000000}"/>
    <cellStyle name="40% - Ênfase4 7 2" xfId="477" xr:uid="{00000000-0005-0000-0000-0000F9000000}"/>
    <cellStyle name="40% - Ênfase4 7 3" xfId="476" xr:uid="{00000000-0005-0000-0000-0000FA000000}"/>
    <cellStyle name="40% - Ênfase4 8" xfId="105" xr:uid="{00000000-0005-0000-0000-0000FB000000}"/>
    <cellStyle name="40% - Ênfase4 8 2" xfId="475" xr:uid="{00000000-0005-0000-0000-0000FC000000}"/>
    <cellStyle name="40% - Ênfase4 8 3" xfId="474" xr:uid="{00000000-0005-0000-0000-0000FD000000}"/>
    <cellStyle name="40% - Ênfase4 9" xfId="106" xr:uid="{00000000-0005-0000-0000-0000FE000000}"/>
    <cellStyle name="40% - Ênfase4 9 2" xfId="473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2" xr:uid="{00000000-0005-0000-0000-000002010000}"/>
    <cellStyle name="40% - Ênfase5 2 3" xfId="471" xr:uid="{00000000-0005-0000-0000-000003010000}"/>
    <cellStyle name="40% - Ênfase5 2 4" xfId="470" xr:uid="{00000000-0005-0000-0000-000004010000}"/>
    <cellStyle name="40% - Ênfase5 3" xfId="109" xr:uid="{00000000-0005-0000-0000-000005010000}"/>
    <cellStyle name="40% - Ênfase5 3 2" xfId="469" xr:uid="{00000000-0005-0000-0000-000006010000}"/>
    <cellStyle name="40% - Ênfase5 3 3" xfId="468" xr:uid="{00000000-0005-0000-0000-000007010000}"/>
    <cellStyle name="40% - Ênfase5 4" xfId="110" xr:uid="{00000000-0005-0000-0000-000008010000}"/>
    <cellStyle name="40% - Ênfase5 4 2" xfId="467" xr:uid="{00000000-0005-0000-0000-000009010000}"/>
    <cellStyle name="40% - Ênfase5 4 3" xfId="466" xr:uid="{00000000-0005-0000-0000-00000A010000}"/>
    <cellStyle name="40% - Ênfase5 5" xfId="111" xr:uid="{00000000-0005-0000-0000-00000B010000}"/>
    <cellStyle name="40% - Ênfase5 5 2" xfId="465" xr:uid="{00000000-0005-0000-0000-00000C010000}"/>
    <cellStyle name="40% - Ênfase5 5 3" xfId="464" xr:uid="{00000000-0005-0000-0000-00000D010000}"/>
    <cellStyle name="40% - Ênfase5 6" xfId="112" xr:uid="{00000000-0005-0000-0000-00000E010000}"/>
    <cellStyle name="40% - Ênfase5 6 2" xfId="463" xr:uid="{00000000-0005-0000-0000-00000F010000}"/>
    <cellStyle name="40% - Ênfase5 6 3" xfId="462" xr:uid="{00000000-0005-0000-0000-000010010000}"/>
    <cellStyle name="40% - Ênfase5 7" xfId="113" xr:uid="{00000000-0005-0000-0000-000011010000}"/>
    <cellStyle name="40% - Ênfase5 7 2" xfId="461" xr:uid="{00000000-0005-0000-0000-000012010000}"/>
    <cellStyle name="40% - Ênfase5 7 3" xfId="460" xr:uid="{00000000-0005-0000-0000-000013010000}"/>
    <cellStyle name="40% - Ênfase5 8" xfId="114" xr:uid="{00000000-0005-0000-0000-000014010000}"/>
    <cellStyle name="40% - Ênfase5 8 2" xfId="459" xr:uid="{00000000-0005-0000-0000-000015010000}"/>
    <cellStyle name="40% - Ênfase5 8 3" xfId="458" xr:uid="{00000000-0005-0000-0000-000016010000}"/>
    <cellStyle name="40% - Ênfase5 9" xfId="115" xr:uid="{00000000-0005-0000-0000-000017010000}"/>
    <cellStyle name="40% - Ênfase5 9 2" xfId="457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6" xr:uid="{00000000-0005-0000-0000-00001B010000}"/>
    <cellStyle name="40% - Ênfase6 2 3" xfId="455" xr:uid="{00000000-0005-0000-0000-00001C010000}"/>
    <cellStyle name="40% - Ênfase6 2 4" xfId="454" xr:uid="{00000000-0005-0000-0000-00001D010000}"/>
    <cellStyle name="40% - Ênfase6 3" xfId="118" xr:uid="{00000000-0005-0000-0000-00001E010000}"/>
    <cellStyle name="40% - Ênfase6 3 2" xfId="453" xr:uid="{00000000-0005-0000-0000-00001F010000}"/>
    <cellStyle name="40% - Ênfase6 3 3" xfId="452" xr:uid="{00000000-0005-0000-0000-000020010000}"/>
    <cellStyle name="40% - Ênfase6 4" xfId="119" xr:uid="{00000000-0005-0000-0000-000021010000}"/>
    <cellStyle name="40% - Ênfase6 4 2" xfId="451" xr:uid="{00000000-0005-0000-0000-000022010000}"/>
    <cellStyle name="40% - Ênfase6 4 3" xfId="450" xr:uid="{00000000-0005-0000-0000-000023010000}"/>
    <cellStyle name="40% - Ênfase6 5" xfId="120" xr:uid="{00000000-0005-0000-0000-000024010000}"/>
    <cellStyle name="40% - Ênfase6 5 2" xfId="449" xr:uid="{00000000-0005-0000-0000-000025010000}"/>
    <cellStyle name="40% - Ênfase6 5 3" xfId="448" xr:uid="{00000000-0005-0000-0000-000026010000}"/>
    <cellStyle name="40% - Ênfase6 6" xfId="121" xr:uid="{00000000-0005-0000-0000-000027010000}"/>
    <cellStyle name="40% - Ênfase6 6 2" xfId="447" xr:uid="{00000000-0005-0000-0000-000028010000}"/>
    <cellStyle name="40% - Ênfase6 6 3" xfId="446" xr:uid="{00000000-0005-0000-0000-000029010000}"/>
    <cellStyle name="40% - Ênfase6 7" xfId="122" xr:uid="{00000000-0005-0000-0000-00002A010000}"/>
    <cellStyle name="40% - Ênfase6 7 2" xfId="445" xr:uid="{00000000-0005-0000-0000-00002B010000}"/>
    <cellStyle name="40% - Ênfase6 7 3" xfId="444" xr:uid="{00000000-0005-0000-0000-00002C010000}"/>
    <cellStyle name="40% - Ênfase6 8" xfId="123" xr:uid="{00000000-0005-0000-0000-00002D010000}"/>
    <cellStyle name="40% - Ênfase6 8 2" xfId="443" xr:uid="{00000000-0005-0000-0000-00002E010000}"/>
    <cellStyle name="40% - Ênfase6 8 3" xfId="442" xr:uid="{00000000-0005-0000-0000-00002F010000}"/>
    <cellStyle name="40% - Ênfase6 9" xfId="124" xr:uid="{00000000-0005-0000-0000-000030010000}"/>
    <cellStyle name="40% - Ênfase6 9 2" xfId="441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3" xr:uid="{00000000-0005-0000-0000-00006D010000}"/>
    <cellStyle name="Calculation 3" xfId="895" xr:uid="{00000000-0005-0000-0000-00006E010000}"/>
    <cellStyle name="Calculation 4" xfId="943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5" xr:uid="{00000000-0005-0000-0000-000072010000}"/>
    <cellStyle name="Cálculo 2 2 3" xfId="966" xr:uid="{00000000-0005-0000-0000-000073010000}"/>
    <cellStyle name="Cálculo 2 2 4" xfId="689" xr:uid="{00000000-0005-0000-0000-000074010000}"/>
    <cellStyle name="Cálculo 2 3" xfId="784" xr:uid="{00000000-0005-0000-0000-000075010000}"/>
    <cellStyle name="Cálculo 2 4" xfId="803" xr:uid="{00000000-0005-0000-0000-000076010000}"/>
    <cellStyle name="Cálculo 2 5" xfId="888" xr:uid="{00000000-0005-0000-0000-000077010000}"/>
    <cellStyle name="Cálculo 3" xfId="186" xr:uid="{00000000-0005-0000-0000-000078010000}"/>
    <cellStyle name="Cálculo 3 2" xfId="723" xr:uid="{00000000-0005-0000-0000-000079010000}"/>
    <cellStyle name="Cálculo 3 3" xfId="967" xr:uid="{00000000-0005-0000-0000-00007A010000}"/>
    <cellStyle name="Cálculo 3 4" xfId="821" xr:uid="{00000000-0005-0000-0000-00007B010000}"/>
    <cellStyle name="Cálculo 4" xfId="187" xr:uid="{00000000-0005-0000-0000-00007C010000}"/>
    <cellStyle name="Cálculo 4 2" xfId="881" xr:uid="{00000000-0005-0000-0000-00007D010000}"/>
    <cellStyle name="Cálculo 4 3" xfId="949" xr:uid="{00000000-0005-0000-0000-00007E010000}"/>
    <cellStyle name="Cálculo 4 4" xfId="978" xr:uid="{00000000-0005-0000-0000-00007F010000}"/>
    <cellStyle name="Cálculo 5" xfId="188" xr:uid="{00000000-0005-0000-0000-000080010000}"/>
    <cellStyle name="Cálculo 5 2" xfId="894" xr:uid="{00000000-0005-0000-0000-000081010000}"/>
    <cellStyle name="Cálculo 5 3" xfId="849" xr:uid="{00000000-0005-0000-0000-000082010000}"/>
    <cellStyle name="Cálculo 5 4" xfId="925" xr:uid="{00000000-0005-0000-0000-000083010000}"/>
    <cellStyle name="Cálculo 6" xfId="189" xr:uid="{00000000-0005-0000-0000-000084010000}"/>
    <cellStyle name="Cálculo 6 2" xfId="822" xr:uid="{00000000-0005-0000-0000-000085010000}"/>
    <cellStyle name="Cálculo 6 3" xfId="751" xr:uid="{00000000-0005-0000-0000-000086010000}"/>
    <cellStyle name="Cálculo 6 4" xfId="850" xr:uid="{00000000-0005-0000-0000-000087010000}"/>
    <cellStyle name="Cálculo 7" xfId="190" xr:uid="{00000000-0005-0000-0000-000088010000}"/>
    <cellStyle name="Cálculo 7 2" xfId="916" xr:uid="{00000000-0005-0000-0000-000089010000}"/>
    <cellStyle name="Cálculo 7 3" xfId="749" xr:uid="{00000000-0005-0000-0000-00008A010000}"/>
    <cellStyle name="Cálculo 7 4" xfId="930" xr:uid="{00000000-0005-0000-0000-00008B010000}"/>
    <cellStyle name="Cálculo 8" xfId="191" xr:uid="{00000000-0005-0000-0000-00008C010000}"/>
    <cellStyle name="Cálculo 8 2" xfId="886" xr:uid="{00000000-0005-0000-0000-00008D010000}"/>
    <cellStyle name="Cálculo 8 3" xfId="877" xr:uid="{00000000-0005-0000-0000-00008E010000}"/>
    <cellStyle name="Cálculo 8 4" xfId="720" xr:uid="{00000000-0005-0000-0000-00008F010000}"/>
    <cellStyle name="Cálculo 9" xfId="192" xr:uid="{00000000-0005-0000-0000-000090010000}"/>
    <cellStyle name="Cálculo 9 2" xfId="940" xr:uid="{00000000-0005-0000-0000-000091010000}"/>
    <cellStyle name="Cálculo 9 3" xfId="801" xr:uid="{00000000-0005-0000-0000-000092010000}"/>
    <cellStyle name="Cálculo 9 4" xfId="971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69" xr:uid="{00000000-0005-0000-0000-0000BB010000}"/>
    <cellStyle name="Entrada 2 2 3" xfId="950" xr:uid="{00000000-0005-0000-0000-0000BC010000}"/>
    <cellStyle name="Entrada 2 2 4" xfId="799" xr:uid="{00000000-0005-0000-0000-0000BD010000}"/>
    <cellStyle name="Entrada 2 3" xfId="844" xr:uid="{00000000-0005-0000-0000-0000BE010000}"/>
    <cellStyle name="Entrada 2 4" xfId="734" xr:uid="{00000000-0005-0000-0000-0000BF010000}"/>
    <cellStyle name="Entrada 2 5" xfId="981" xr:uid="{00000000-0005-0000-0000-0000C0010000}"/>
    <cellStyle name="Entrada 3" xfId="232" xr:uid="{00000000-0005-0000-0000-0000C1010000}"/>
    <cellStyle name="Entrada 3 2" xfId="813" xr:uid="{00000000-0005-0000-0000-0000C2010000}"/>
    <cellStyle name="Entrada 3 3" xfId="841" xr:uid="{00000000-0005-0000-0000-0000C3010000}"/>
    <cellStyle name="Entrada 3 4" xfId="699" xr:uid="{00000000-0005-0000-0000-0000C4010000}"/>
    <cellStyle name="Entrada 4" xfId="233" xr:uid="{00000000-0005-0000-0000-0000C5010000}"/>
    <cellStyle name="Entrada 4 2" xfId="783" xr:uid="{00000000-0005-0000-0000-0000C6010000}"/>
    <cellStyle name="Entrada 4 3" xfId="941" xr:uid="{00000000-0005-0000-0000-0000C7010000}"/>
    <cellStyle name="Entrada 4 4" xfId="767" xr:uid="{00000000-0005-0000-0000-0000C8010000}"/>
    <cellStyle name="Entrada 5" xfId="234" xr:uid="{00000000-0005-0000-0000-0000C9010000}"/>
    <cellStyle name="Entrada 5 2" xfId="879" xr:uid="{00000000-0005-0000-0000-0000CA010000}"/>
    <cellStyle name="Entrada 5 3" xfId="790" xr:uid="{00000000-0005-0000-0000-0000CB010000}"/>
    <cellStyle name="Entrada 5 4" xfId="718" xr:uid="{00000000-0005-0000-0000-0000CC010000}"/>
    <cellStyle name="Entrada 6" xfId="235" xr:uid="{00000000-0005-0000-0000-0000CD010000}"/>
    <cellStyle name="Entrada 6 2" xfId="928" xr:uid="{00000000-0005-0000-0000-0000CE010000}"/>
    <cellStyle name="Entrada 6 3" xfId="830" xr:uid="{00000000-0005-0000-0000-0000CF010000}"/>
    <cellStyle name="Entrada 6 4" xfId="826" xr:uid="{00000000-0005-0000-0000-0000D0010000}"/>
    <cellStyle name="Entrada 7" xfId="236" xr:uid="{00000000-0005-0000-0000-0000D1010000}"/>
    <cellStyle name="Entrada 7 2" xfId="708" xr:uid="{00000000-0005-0000-0000-0000D2010000}"/>
    <cellStyle name="Entrada 7 3" xfId="976" xr:uid="{00000000-0005-0000-0000-0000D3010000}"/>
    <cellStyle name="Entrada 7 4" xfId="831" xr:uid="{00000000-0005-0000-0000-0000D4010000}"/>
    <cellStyle name="Entrada 8" xfId="237" xr:uid="{00000000-0005-0000-0000-0000D5010000}"/>
    <cellStyle name="Entrada 8 2" xfId="817" xr:uid="{00000000-0005-0000-0000-0000D6010000}"/>
    <cellStyle name="Entrada 8 3" xfId="968" xr:uid="{00000000-0005-0000-0000-0000D7010000}"/>
    <cellStyle name="Entrada 8 4" xfId="956" xr:uid="{00000000-0005-0000-0000-0000D8010000}"/>
    <cellStyle name="Entrada 9" xfId="238" xr:uid="{00000000-0005-0000-0000-0000D9010000}"/>
    <cellStyle name="Entrada 9 2" xfId="946" xr:uid="{00000000-0005-0000-0000-0000DA010000}"/>
    <cellStyle name="Entrada 9 3" xfId="845" xr:uid="{00000000-0005-0000-0000-0000DB010000}"/>
    <cellStyle name="Entrada 9 4" xfId="931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5" xr:uid="{00000000-0005-0000-0000-0000DF010000}"/>
    <cellStyle name="Excel Built-in Normal 1 3" xfId="626" xr:uid="{00000000-0005-0000-0000-0000E0010000}"/>
    <cellStyle name="Excel Built-in Normal 2" xfId="627" xr:uid="{00000000-0005-0000-0000-0000E1010000}"/>
    <cellStyle name="Excel Built-in Normal 3" xfId="628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4" xr:uid="{00000000-0005-0000-0000-0000EE010000}"/>
    <cellStyle name="Input 3" xfId="891" xr:uid="{00000000-0005-0000-0000-0000EF010000}"/>
    <cellStyle name="Input 4" xfId="853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29" xr:uid="{00000000-0005-0000-0000-0000F4010000}"/>
    <cellStyle name="Moeda 2 3" xfId="373" xr:uid="{00000000-0005-0000-0000-0000F5010000}"/>
    <cellStyle name="Moeda 2 4" xfId="421" xr:uid="{00000000-0005-0000-0000-0000F6010000}"/>
    <cellStyle name="Moeda 2 5" xfId="998" xr:uid="{00000000-0005-0000-0000-0000F7010000}"/>
    <cellStyle name="Moeda 2 6" xfId="996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2" xr:uid="{00000000-0005-0000-0000-000007020000}"/>
    <cellStyle name="Moeda 5 4 5" xfId="375" xr:uid="{00000000-0005-0000-0000-000008020000}"/>
    <cellStyle name="Moeda 5 4 6" xfId="431" xr:uid="{00000000-0005-0000-0000-000009020000}"/>
    <cellStyle name="Moeda 5 4 6 2" xfId="935" xr:uid="{00000000-0005-0000-0000-00000A020000}"/>
    <cellStyle name="Moeda 5 4 6 3" xfId="934" xr:uid="{00000000-0005-0000-0000-00000B020000}"/>
    <cellStyle name="Moeda 5 4 6 4" xfId="933" xr:uid="{00000000-0005-0000-0000-00000C020000}"/>
    <cellStyle name="Moeda 5 4 6 5" xfId="991" xr:uid="{00000000-0005-0000-0000-00000D020000}"/>
    <cellStyle name="Moeda 5 4 6 5 2" xfId="1004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0" xr:uid="{00000000-0005-0000-0000-000012020000}"/>
    <cellStyle name="Moeda 6 3" xfId="380" xr:uid="{00000000-0005-0000-0000-000013020000}"/>
    <cellStyle name="Moeda 6 4" xfId="631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2" xr:uid="{00000000-0005-0000-0000-000018020000}"/>
    <cellStyle name="Moeda 7 2 3" xfId="633" xr:uid="{00000000-0005-0000-0000-000019020000}"/>
    <cellStyle name="Moeda 7 3" xfId="386" xr:uid="{00000000-0005-0000-0000-00001A020000}"/>
    <cellStyle name="Moeda 7 3 2" xfId="634" xr:uid="{00000000-0005-0000-0000-00001B020000}"/>
    <cellStyle name="Moeda 7 4" xfId="387" xr:uid="{00000000-0005-0000-0000-00001C020000}"/>
    <cellStyle name="Moeda 7 4 2" xfId="635" xr:uid="{00000000-0005-0000-0000-00001D020000}"/>
    <cellStyle name="Moeda 7 5" xfId="388" xr:uid="{00000000-0005-0000-0000-00001E020000}"/>
    <cellStyle name="Moeda 7 5 2" xfId="636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7" xr:uid="{00000000-0005-0000-0000-000022020000}"/>
    <cellStyle name="Moeda 7 6 3" xfId="638" xr:uid="{00000000-0005-0000-0000-000023020000}"/>
    <cellStyle name="Moeda 7 7" xfId="383" xr:uid="{00000000-0005-0000-0000-000024020000}"/>
    <cellStyle name="Moeda 7 7 2" xfId="639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7" xr:uid="{00000000-0005-0000-0000-00002D020000}"/>
    <cellStyle name="Normal 10 2" xfId="427" xr:uid="{00000000-0005-0000-0000-00002E020000}"/>
    <cellStyle name="Normal 10 3" xfId="419" xr:uid="{00000000-0005-0000-0000-00002F020000}"/>
    <cellStyle name="Normal 10 4" xfId="984" xr:uid="{00000000-0005-0000-0000-000030020000}"/>
    <cellStyle name="Normal 11" xfId="418" xr:uid="{00000000-0005-0000-0000-000031020000}"/>
    <cellStyle name="Normal 11 2" xfId="428" xr:uid="{00000000-0005-0000-0000-000032020000}"/>
    <cellStyle name="Normal 11 3" xfId="420" xr:uid="{00000000-0005-0000-0000-000033020000}"/>
    <cellStyle name="Normal 11 4" xfId="985" xr:uid="{00000000-0005-0000-0000-000034020000}"/>
    <cellStyle name="Normal 12" xfId="430" xr:uid="{00000000-0005-0000-0000-000035020000}"/>
    <cellStyle name="Normal 12 2" xfId="432" xr:uid="{00000000-0005-0000-0000-000036020000}"/>
    <cellStyle name="Normal 12 2 2" xfId="640" xr:uid="{00000000-0005-0000-0000-000037020000}"/>
    <cellStyle name="Normal 12 3" xfId="641" xr:uid="{00000000-0005-0000-0000-000038020000}"/>
    <cellStyle name="Normal 12 4" xfId="987" xr:uid="{00000000-0005-0000-0000-000039020000}"/>
    <cellStyle name="Normal 12 5" xfId="986" xr:uid="{00000000-0005-0000-0000-00003A020000}"/>
    <cellStyle name="Normal 12 6" xfId="988" xr:uid="{00000000-0005-0000-0000-00003B020000}"/>
    <cellStyle name="Normal 12 6 2" xfId="989" xr:uid="{00000000-0005-0000-0000-00003C020000}"/>
    <cellStyle name="Normal 12 7" xfId="983" xr:uid="{00000000-0005-0000-0000-00003D020000}"/>
    <cellStyle name="Normal 12 7 2" xfId="992" xr:uid="{00000000-0005-0000-0000-00003E020000}"/>
    <cellStyle name="Normal 12 8" xfId="990" xr:uid="{00000000-0005-0000-0000-00003F020000}"/>
    <cellStyle name="Normal 12 8 2" xfId="1003" xr:uid="{00000000-0005-0000-0000-000040020000}"/>
    <cellStyle name="Normal 13" xfId="993" xr:uid="{00000000-0005-0000-0000-000041020000}"/>
    <cellStyle name="Normal 2" xfId="2" xr:uid="{00000000-0005-0000-0000-000042020000}"/>
    <cellStyle name="Normal 2 2" xfId="269" xr:uid="{00000000-0005-0000-0000-000043020000}"/>
    <cellStyle name="Normal 2 2 2" xfId="642" xr:uid="{00000000-0005-0000-0000-000044020000}"/>
    <cellStyle name="Normal 2 2 3" xfId="643" xr:uid="{00000000-0005-0000-0000-000045020000}"/>
    <cellStyle name="Normal 2 2 4" xfId="1002" xr:uid="{00000000-0005-0000-0000-000046020000}"/>
    <cellStyle name="Normal 2 2 5" xfId="995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3" xr:uid="{00000000-0005-0000-0000-00004A020000}"/>
    <cellStyle name="Normal 2 6" xfId="999" xr:uid="{00000000-0005-0000-0000-00004B020000}"/>
    <cellStyle name="Normal 2 7" xfId="994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29" xr:uid="{00000000-0005-0000-0000-00005F020000}"/>
    <cellStyle name="Normal 7" xfId="279" xr:uid="{00000000-0005-0000-0000-000060020000}"/>
    <cellStyle name="Normal 7 2" xfId="644" xr:uid="{00000000-0005-0000-0000-000061020000}"/>
    <cellStyle name="Normal 7 3" xfId="645" xr:uid="{00000000-0005-0000-0000-000062020000}"/>
    <cellStyle name="Normal 8" xfId="280" xr:uid="{00000000-0005-0000-0000-000063020000}"/>
    <cellStyle name="Normal 8 2" xfId="646" xr:uid="{00000000-0005-0000-0000-000064020000}"/>
    <cellStyle name="Normal 8 3" xfId="647" xr:uid="{00000000-0005-0000-0000-000065020000}"/>
    <cellStyle name="Normal 9" xfId="400" xr:uid="{00000000-0005-0000-0000-000066020000}"/>
    <cellStyle name="Nota 10" xfId="281" xr:uid="{00000000-0005-0000-0000-000067020000}"/>
    <cellStyle name="Nota 10 2" xfId="282" xr:uid="{00000000-0005-0000-0000-000068020000}"/>
    <cellStyle name="Nota 10 2 2" xfId="738" xr:uid="{00000000-0005-0000-0000-000069020000}"/>
    <cellStyle name="Nota 10 2 3" xfId="835" xr:uid="{00000000-0005-0000-0000-00006A020000}"/>
    <cellStyle name="Nota 10 2 4" xfId="936" xr:uid="{00000000-0005-0000-0000-00006B020000}"/>
    <cellStyle name="Nota 10 2 5" xfId="688" xr:uid="{00000000-0005-0000-0000-00006C020000}"/>
    <cellStyle name="Nota 10 3" xfId="864" xr:uid="{00000000-0005-0000-0000-00006D020000}"/>
    <cellStyle name="Nota 10 4" xfId="961" xr:uid="{00000000-0005-0000-0000-00006E020000}"/>
    <cellStyle name="Nota 10 5" xfId="679" xr:uid="{00000000-0005-0000-0000-00006F020000}"/>
    <cellStyle name="Nota 10 6" xfId="927" xr:uid="{00000000-0005-0000-0000-000070020000}"/>
    <cellStyle name="Nota 11" xfId="283" xr:uid="{00000000-0005-0000-0000-000071020000}"/>
    <cellStyle name="Nota 11 2" xfId="284" xr:uid="{00000000-0005-0000-0000-000072020000}"/>
    <cellStyle name="Nota 11 2 2" xfId="795" xr:uid="{00000000-0005-0000-0000-000073020000}"/>
    <cellStyle name="Nota 11 2 3" xfId="762" xr:uid="{00000000-0005-0000-0000-000074020000}"/>
    <cellStyle name="Nota 11 2 4" xfId="818" xr:uid="{00000000-0005-0000-0000-000075020000}"/>
    <cellStyle name="Nota 11 2 5" xfId="912" xr:uid="{00000000-0005-0000-0000-000076020000}"/>
    <cellStyle name="Nota 11 3" xfId="401" xr:uid="{00000000-0005-0000-0000-000077020000}"/>
    <cellStyle name="Nota 11 3 2" xfId="402" xr:uid="{00000000-0005-0000-0000-000078020000}"/>
    <cellStyle name="Nota 11 3 2 2" xfId="743" xr:uid="{00000000-0005-0000-0000-000079020000}"/>
    <cellStyle name="Nota 11 3 2 3" xfId="696" xr:uid="{00000000-0005-0000-0000-00007A020000}"/>
    <cellStyle name="Nota 11 3 2 4" xfId="873" xr:uid="{00000000-0005-0000-0000-00007B020000}"/>
    <cellStyle name="Nota 11 3 2 5" xfId="809" xr:uid="{00000000-0005-0000-0000-00007C020000}"/>
    <cellStyle name="Nota 11 3 3" xfId="403" xr:uid="{00000000-0005-0000-0000-00007D020000}"/>
    <cellStyle name="Nota 11 3 3 2" xfId="704" xr:uid="{00000000-0005-0000-0000-00007E020000}"/>
    <cellStyle name="Nota 11 3 3 3" xfId="695" xr:uid="{00000000-0005-0000-0000-00007F020000}"/>
    <cellStyle name="Nota 11 3 3 4" xfId="870" xr:uid="{00000000-0005-0000-0000-000080020000}"/>
    <cellStyle name="Nota 11 3 3 5" xfId="843" xr:uid="{00000000-0005-0000-0000-000081020000}"/>
    <cellStyle name="Nota 11 3 4" xfId="792" xr:uid="{00000000-0005-0000-0000-000082020000}"/>
    <cellStyle name="Nota 11 3 5" xfId="730" xr:uid="{00000000-0005-0000-0000-000083020000}"/>
    <cellStyle name="Nota 11 3 6" xfId="726" xr:uid="{00000000-0005-0000-0000-000084020000}"/>
    <cellStyle name="Nota 11 3 7" xfId="937" xr:uid="{00000000-0005-0000-0000-000085020000}"/>
    <cellStyle name="Nota 11 4" xfId="837" xr:uid="{00000000-0005-0000-0000-000086020000}"/>
    <cellStyle name="Nota 11 5" xfId="827" xr:uid="{00000000-0005-0000-0000-000087020000}"/>
    <cellStyle name="Nota 11 6" xfId="921" xr:uid="{00000000-0005-0000-0000-000088020000}"/>
    <cellStyle name="Nota 11 7" xfId="969" xr:uid="{00000000-0005-0000-0000-000089020000}"/>
    <cellStyle name="Nota 12" xfId="285" xr:uid="{00000000-0005-0000-0000-00008A020000}"/>
    <cellStyle name="Nota 12 2" xfId="286" xr:uid="{00000000-0005-0000-0000-00008B020000}"/>
    <cellStyle name="Nota 12 2 2" xfId="904" xr:uid="{00000000-0005-0000-0000-00008C020000}"/>
    <cellStyle name="Nota 12 2 3" xfId="785" xr:uid="{00000000-0005-0000-0000-00008D020000}"/>
    <cellStyle name="Nota 12 2 4" xfId="954" xr:uid="{00000000-0005-0000-0000-00008E020000}"/>
    <cellStyle name="Nota 12 2 5" xfId="862" xr:uid="{00000000-0005-0000-0000-00008F020000}"/>
    <cellStyle name="Nota 12 3" xfId="716" xr:uid="{00000000-0005-0000-0000-000090020000}"/>
    <cellStyle name="Nota 12 4" xfId="890" xr:uid="{00000000-0005-0000-0000-000091020000}"/>
    <cellStyle name="Nota 12 5" xfId="800" xr:uid="{00000000-0005-0000-0000-000092020000}"/>
    <cellStyle name="Nota 12 6" xfId="714" xr:uid="{00000000-0005-0000-0000-000093020000}"/>
    <cellStyle name="Nota 13" xfId="287" xr:uid="{00000000-0005-0000-0000-000094020000}"/>
    <cellStyle name="Nota 13 2" xfId="288" xr:uid="{00000000-0005-0000-0000-000095020000}"/>
    <cellStyle name="Nota 13 2 2" xfId="923" xr:uid="{00000000-0005-0000-0000-000096020000}"/>
    <cellStyle name="Nota 13 2 3" xfId="832" xr:uid="{00000000-0005-0000-0000-000097020000}"/>
    <cellStyle name="Nota 13 2 4" xfId="965" xr:uid="{00000000-0005-0000-0000-000098020000}"/>
    <cellStyle name="Nota 13 2 5" xfId="898" xr:uid="{00000000-0005-0000-0000-000099020000}"/>
    <cellStyle name="Nota 13 3" xfId="289" xr:uid="{00000000-0005-0000-0000-00009A020000}"/>
    <cellStyle name="Nota 13 3 2" xfId="836" xr:uid="{00000000-0005-0000-0000-00009B020000}"/>
    <cellStyle name="Nota 13 3 3" xfId="834" xr:uid="{00000000-0005-0000-0000-00009C020000}"/>
    <cellStyle name="Nota 13 3 4" xfId="811" xr:uid="{00000000-0005-0000-0000-00009D020000}"/>
    <cellStyle name="Nota 13 3 5" xfId="980" xr:uid="{00000000-0005-0000-0000-00009E020000}"/>
    <cellStyle name="Nota 13 4" xfId="926" xr:uid="{00000000-0005-0000-0000-00009F020000}"/>
    <cellStyle name="Nota 13 5" xfId="889" xr:uid="{00000000-0005-0000-0000-0000A0020000}"/>
    <cellStyle name="Nota 13 6" xfId="691" xr:uid="{00000000-0005-0000-0000-0000A1020000}"/>
    <cellStyle name="Nota 13 7" xfId="880" xr:uid="{00000000-0005-0000-0000-0000A2020000}"/>
    <cellStyle name="Nota 14" xfId="290" xr:uid="{00000000-0005-0000-0000-0000A3020000}"/>
    <cellStyle name="Nota 14 2" xfId="878" xr:uid="{00000000-0005-0000-0000-0000A4020000}"/>
    <cellStyle name="Nota 14 3" xfId="929" xr:uid="{00000000-0005-0000-0000-0000A5020000}"/>
    <cellStyle name="Nota 14 4" xfId="779" xr:uid="{00000000-0005-0000-0000-0000A6020000}"/>
    <cellStyle name="Nota 14 5" xfId="721" xr:uid="{00000000-0005-0000-0000-0000A7020000}"/>
    <cellStyle name="Nota 15" xfId="404" xr:uid="{00000000-0005-0000-0000-0000A8020000}"/>
    <cellStyle name="Nota 15 2" xfId="405" xr:uid="{00000000-0005-0000-0000-0000A9020000}"/>
    <cellStyle name="Nota 15 2 2" xfId="866" xr:uid="{00000000-0005-0000-0000-0000AA020000}"/>
    <cellStyle name="Nota 15 2 3" xfId="865" xr:uid="{00000000-0005-0000-0000-0000AB020000}"/>
    <cellStyle name="Nota 15 2 4" xfId="760" xr:uid="{00000000-0005-0000-0000-0000AC020000}"/>
    <cellStyle name="Nota 15 2 5" xfId="924" xr:uid="{00000000-0005-0000-0000-0000AD020000}"/>
    <cellStyle name="Nota 15 3" xfId="406" xr:uid="{00000000-0005-0000-0000-0000AE020000}"/>
    <cellStyle name="Nota 15 3 2" xfId="887" xr:uid="{00000000-0005-0000-0000-0000AF020000}"/>
    <cellStyle name="Nota 15 3 3" xfId="825" xr:uid="{00000000-0005-0000-0000-0000B0020000}"/>
    <cellStyle name="Nota 15 3 4" xfId="682" xr:uid="{00000000-0005-0000-0000-0000B1020000}"/>
    <cellStyle name="Nota 15 3 5" xfId="701" xr:uid="{00000000-0005-0000-0000-0000B2020000}"/>
    <cellStyle name="Nota 15 4" xfId="407" xr:uid="{00000000-0005-0000-0000-0000B3020000}"/>
    <cellStyle name="Nota 15 4 2" xfId="907" xr:uid="{00000000-0005-0000-0000-0000B4020000}"/>
    <cellStyle name="Nota 15 4 3" xfId="678" xr:uid="{00000000-0005-0000-0000-0000B5020000}"/>
    <cellStyle name="Nota 15 4 4" xfId="959" xr:uid="{00000000-0005-0000-0000-0000B6020000}"/>
    <cellStyle name="Nota 15 4 5" xfId="709" xr:uid="{00000000-0005-0000-0000-0000B7020000}"/>
    <cellStyle name="Nota 15 5" xfId="729" xr:uid="{00000000-0005-0000-0000-0000B8020000}"/>
    <cellStyle name="Nota 15 6" xfId="939" xr:uid="{00000000-0005-0000-0000-0000B9020000}"/>
    <cellStyle name="Nota 15 7" xfId="765" xr:uid="{00000000-0005-0000-0000-0000BA020000}"/>
    <cellStyle name="Nota 15 8" xfId="793" xr:uid="{00000000-0005-0000-0000-0000BB020000}"/>
    <cellStyle name="Nota 16" xfId="408" xr:uid="{00000000-0005-0000-0000-0000BC020000}"/>
    <cellStyle name="Nota 16 2" xfId="409" xr:uid="{00000000-0005-0000-0000-0000BD020000}"/>
    <cellStyle name="Nota 16 2 2" xfId="858" xr:uid="{00000000-0005-0000-0000-0000BE020000}"/>
    <cellStyle name="Nota 16 2 3" xfId="854" xr:uid="{00000000-0005-0000-0000-0000BF020000}"/>
    <cellStyle name="Nota 16 2 4" xfId="859" xr:uid="{00000000-0005-0000-0000-0000C0020000}"/>
    <cellStyle name="Nota 16 2 5" xfId="677" xr:uid="{00000000-0005-0000-0000-0000C1020000}"/>
    <cellStyle name="Nota 16 3" xfId="410" xr:uid="{00000000-0005-0000-0000-0000C2020000}"/>
    <cellStyle name="Nota 16 3 2" xfId="903" xr:uid="{00000000-0005-0000-0000-0000C3020000}"/>
    <cellStyle name="Nota 16 3 3" xfId="919" xr:uid="{00000000-0005-0000-0000-0000C4020000}"/>
    <cellStyle name="Nota 16 3 4" xfId="852" xr:uid="{00000000-0005-0000-0000-0000C5020000}"/>
    <cellStyle name="Nota 16 3 5" xfId="958" xr:uid="{00000000-0005-0000-0000-0000C6020000}"/>
    <cellStyle name="Nota 16 4" xfId="897" xr:uid="{00000000-0005-0000-0000-0000C7020000}"/>
    <cellStyle name="Nota 16 5" xfId="871" xr:uid="{00000000-0005-0000-0000-0000C8020000}"/>
    <cellStyle name="Nota 16 6" xfId="828" xr:uid="{00000000-0005-0000-0000-0000C9020000}"/>
    <cellStyle name="Nota 16 7" xfId="780" xr:uid="{00000000-0005-0000-0000-0000CA020000}"/>
    <cellStyle name="Nota 17" xfId="411" xr:uid="{00000000-0005-0000-0000-0000CB020000}"/>
    <cellStyle name="Nota 17 2" xfId="742" xr:uid="{00000000-0005-0000-0000-0000CC020000}"/>
    <cellStyle name="Nota 17 3" xfId="755" xr:uid="{00000000-0005-0000-0000-0000CD020000}"/>
    <cellStyle name="Nota 17 4" xfId="778" xr:uid="{00000000-0005-0000-0000-0000CE020000}"/>
    <cellStyle name="Nota 17 5" xfId="700" xr:uid="{00000000-0005-0000-0000-0000CF020000}"/>
    <cellStyle name="Nota 2" xfId="291" xr:uid="{00000000-0005-0000-0000-0000D0020000}"/>
    <cellStyle name="Nota 2 2" xfId="292" xr:uid="{00000000-0005-0000-0000-0000D1020000}"/>
    <cellStyle name="Nota 2 2 2" xfId="745" xr:uid="{00000000-0005-0000-0000-0000D2020000}"/>
    <cellStyle name="Nota 2 2 3" xfId="942" xr:uid="{00000000-0005-0000-0000-0000D3020000}"/>
    <cellStyle name="Nota 2 2 4" xfId="806" xr:uid="{00000000-0005-0000-0000-0000D4020000}"/>
    <cellStyle name="Nota 2 2 5" xfId="768" xr:uid="{00000000-0005-0000-0000-0000D5020000}"/>
    <cellStyle name="Nota 2 3" xfId="648" xr:uid="{00000000-0005-0000-0000-0000D6020000}"/>
    <cellStyle name="Nota 2 3 2" xfId="861" xr:uid="{00000000-0005-0000-0000-0000D7020000}"/>
    <cellStyle name="Nota 2 3 3" xfId="712" xr:uid="{00000000-0005-0000-0000-0000D8020000}"/>
    <cellStyle name="Nota 2 3 4" xfId="727" xr:uid="{00000000-0005-0000-0000-0000D9020000}"/>
    <cellStyle name="Nota 2 3 5" xfId="982" xr:uid="{00000000-0005-0000-0000-0000DA020000}"/>
    <cellStyle name="Nota 2 4" xfId="649" xr:uid="{00000000-0005-0000-0000-0000DB020000}"/>
    <cellStyle name="Nota 2 4 2" xfId="740" xr:uid="{00000000-0005-0000-0000-0000DC020000}"/>
    <cellStyle name="Nota 2 4 3" xfId="875" xr:uid="{00000000-0005-0000-0000-0000DD020000}"/>
    <cellStyle name="Nota 2 4 4" xfId="741" xr:uid="{00000000-0005-0000-0000-0000DE020000}"/>
    <cellStyle name="Nota 2 4 5" xfId="775" xr:uid="{00000000-0005-0000-0000-0000DF020000}"/>
    <cellStyle name="Nota 2 5" xfId="737" xr:uid="{00000000-0005-0000-0000-0000E0020000}"/>
    <cellStyle name="Nota 2 6" xfId="808" xr:uid="{00000000-0005-0000-0000-0000E1020000}"/>
    <cellStyle name="Nota 2 7" xfId="711" xr:uid="{00000000-0005-0000-0000-0000E2020000}"/>
    <cellStyle name="Nota 2 8" xfId="932" xr:uid="{00000000-0005-0000-0000-0000E3020000}"/>
    <cellStyle name="Nota 3" xfId="293" xr:uid="{00000000-0005-0000-0000-0000E4020000}"/>
    <cellStyle name="Nota 3 2" xfId="650" xr:uid="{00000000-0005-0000-0000-0000E5020000}"/>
    <cellStyle name="Nota 3 2 2" xfId="776" xr:uid="{00000000-0005-0000-0000-0000E6020000}"/>
    <cellStyle name="Nota 3 2 3" xfId="839" xr:uid="{00000000-0005-0000-0000-0000E7020000}"/>
    <cellStyle name="Nota 3 2 4" xfId="951" xr:uid="{00000000-0005-0000-0000-0000E8020000}"/>
    <cellStyle name="Nota 3 2 5" xfId="846" xr:uid="{00000000-0005-0000-0000-0000E9020000}"/>
    <cellStyle name="Nota 3 3" xfId="651" xr:uid="{00000000-0005-0000-0000-0000EA020000}"/>
    <cellStyle name="Nota 3 3 2" xfId="915" xr:uid="{00000000-0005-0000-0000-0000EB020000}"/>
    <cellStyle name="Nota 3 3 3" xfId="914" xr:uid="{00000000-0005-0000-0000-0000EC020000}"/>
    <cellStyle name="Nota 3 3 4" xfId="838" xr:uid="{00000000-0005-0000-0000-0000ED020000}"/>
    <cellStyle name="Nota 3 3 5" xfId="773" xr:uid="{00000000-0005-0000-0000-0000EE020000}"/>
    <cellStyle name="Nota 3 4" xfId="823" xr:uid="{00000000-0005-0000-0000-0000EF020000}"/>
    <cellStyle name="Nota 3 5" xfId="910" xr:uid="{00000000-0005-0000-0000-0000F0020000}"/>
    <cellStyle name="Nota 3 6" xfId="902" xr:uid="{00000000-0005-0000-0000-0000F1020000}"/>
    <cellStyle name="Nota 3 7" xfId="899" xr:uid="{00000000-0005-0000-0000-0000F2020000}"/>
    <cellStyle name="Nota 4" xfId="294" xr:uid="{00000000-0005-0000-0000-0000F3020000}"/>
    <cellStyle name="Nota 4 2" xfId="652" xr:uid="{00000000-0005-0000-0000-0000F4020000}"/>
    <cellStyle name="Nota 4 2 2" xfId="753" xr:uid="{00000000-0005-0000-0000-0000F5020000}"/>
    <cellStyle name="Nota 4 2 3" xfId="819" xr:uid="{00000000-0005-0000-0000-0000F6020000}"/>
    <cellStyle name="Nota 4 2 4" xfId="953" xr:uid="{00000000-0005-0000-0000-0000F7020000}"/>
    <cellStyle name="Nota 4 2 5" xfId="692" xr:uid="{00000000-0005-0000-0000-0000F8020000}"/>
    <cellStyle name="Nota 4 3" xfId="653" xr:uid="{00000000-0005-0000-0000-0000F9020000}"/>
    <cellStyle name="Nota 4 3 2" xfId="739" xr:uid="{00000000-0005-0000-0000-0000FA020000}"/>
    <cellStyle name="Nota 4 3 3" xfId="782" xr:uid="{00000000-0005-0000-0000-0000FB020000}"/>
    <cellStyle name="Nota 4 3 4" xfId="883" xr:uid="{00000000-0005-0000-0000-0000FC020000}"/>
    <cellStyle name="Nota 4 3 5" xfId="804" xr:uid="{00000000-0005-0000-0000-0000FD020000}"/>
    <cellStyle name="Nota 4 4" xfId="710" xr:uid="{00000000-0005-0000-0000-0000FE020000}"/>
    <cellStyle name="Nota 4 5" xfId="771" xr:uid="{00000000-0005-0000-0000-0000FF020000}"/>
    <cellStyle name="Nota 4 6" xfId="973" xr:uid="{00000000-0005-0000-0000-000000030000}"/>
    <cellStyle name="Nota 4 7" xfId="681" xr:uid="{00000000-0005-0000-0000-000001030000}"/>
    <cellStyle name="Nota 5" xfId="295" xr:uid="{00000000-0005-0000-0000-000002030000}"/>
    <cellStyle name="Nota 5 2" xfId="654" xr:uid="{00000000-0005-0000-0000-000003030000}"/>
    <cellStyle name="Nota 5 2 2" xfId="769" xr:uid="{00000000-0005-0000-0000-000004030000}"/>
    <cellStyle name="Nota 5 2 3" xfId="938" xr:uid="{00000000-0005-0000-0000-000005030000}"/>
    <cellStyle name="Nota 5 2 4" xfId="757" xr:uid="{00000000-0005-0000-0000-000006030000}"/>
    <cellStyle name="Nota 5 2 5" xfId="798" xr:uid="{00000000-0005-0000-0000-000007030000}"/>
    <cellStyle name="Nota 5 3" xfId="655" xr:uid="{00000000-0005-0000-0000-000008030000}"/>
    <cellStyle name="Nota 5 3 2" xfId="794" xr:uid="{00000000-0005-0000-0000-000009030000}"/>
    <cellStyle name="Nota 5 3 3" xfId="810" xr:uid="{00000000-0005-0000-0000-00000A030000}"/>
    <cellStyle name="Nota 5 3 4" xfId="872" xr:uid="{00000000-0005-0000-0000-00000B030000}"/>
    <cellStyle name="Nota 5 3 5" xfId="962" xr:uid="{00000000-0005-0000-0000-00000C030000}"/>
    <cellStyle name="Nota 5 4" xfId="911" xr:uid="{00000000-0005-0000-0000-00000D030000}"/>
    <cellStyle name="Nota 5 5" xfId="683" xr:uid="{00000000-0005-0000-0000-00000E030000}"/>
    <cellStyle name="Nota 5 6" xfId="707" xr:uid="{00000000-0005-0000-0000-00000F030000}"/>
    <cellStyle name="Nota 5 7" xfId="717" xr:uid="{00000000-0005-0000-0000-000010030000}"/>
    <cellStyle name="Nota 6" xfId="296" xr:uid="{00000000-0005-0000-0000-000011030000}"/>
    <cellStyle name="Nota 6 2" xfId="656" xr:uid="{00000000-0005-0000-0000-000012030000}"/>
    <cellStyle name="Nota 6 2 2" xfId="752" xr:uid="{00000000-0005-0000-0000-000013030000}"/>
    <cellStyle name="Nota 6 2 3" xfId="702" xr:uid="{00000000-0005-0000-0000-000014030000}"/>
    <cellStyle name="Nota 6 2 4" xfId="948" xr:uid="{00000000-0005-0000-0000-000015030000}"/>
    <cellStyle name="Nota 6 2 5" xfId="706" xr:uid="{00000000-0005-0000-0000-000016030000}"/>
    <cellStyle name="Nota 6 3" xfId="657" xr:uid="{00000000-0005-0000-0000-000017030000}"/>
    <cellStyle name="Nota 6 3 2" xfId="815" xr:uid="{00000000-0005-0000-0000-000018030000}"/>
    <cellStyle name="Nota 6 3 3" xfId="892" xr:uid="{00000000-0005-0000-0000-000019030000}"/>
    <cellStyle name="Nota 6 3 4" xfId="977" xr:uid="{00000000-0005-0000-0000-00001A030000}"/>
    <cellStyle name="Nota 6 3 5" xfId="860" xr:uid="{00000000-0005-0000-0000-00001B030000}"/>
    <cellStyle name="Nota 6 4" xfId="786" xr:uid="{00000000-0005-0000-0000-00001C030000}"/>
    <cellStyle name="Nota 6 5" xfId="814" xr:uid="{00000000-0005-0000-0000-00001D030000}"/>
    <cellStyle name="Nota 6 6" xfId="722" xr:uid="{00000000-0005-0000-0000-00001E030000}"/>
    <cellStyle name="Nota 6 7" xfId="690" xr:uid="{00000000-0005-0000-0000-00001F030000}"/>
    <cellStyle name="Nota 7" xfId="297" xr:uid="{00000000-0005-0000-0000-000020030000}"/>
    <cellStyle name="Nota 7 2" xfId="658" xr:uid="{00000000-0005-0000-0000-000021030000}"/>
    <cellStyle name="Nota 7 2 2" xfId="922" xr:uid="{00000000-0005-0000-0000-000022030000}"/>
    <cellStyle name="Nota 7 2 3" xfId="731" xr:uid="{00000000-0005-0000-0000-000023030000}"/>
    <cellStyle name="Nota 7 2 4" xfId="698" xr:uid="{00000000-0005-0000-0000-000024030000}"/>
    <cellStyle name="Nota 7 2 5" xfId="735" xr:uid="{00000000-0005-0000-0000-000025030000}"/>
    <cellStyle name="Nota 7 3" xfId="659" xr:uid="{00000000-0005-0000-0000-000026030000}"/>
    <cellStyle name="Nota 7 3 2" xfId="772" xr:uid="{00000000-0005-0000-0000-000027030000}"/>
    <cellStyle name="Nota 7 3 3" xfId="909" xr:uid="{00000000-0005-0000-0000-000028030000}"/>
    <cellStyle name="Nota 7 3 4" xfId="680" xr:uid="{00000000-0005-0000-0000-000029030000}"/>
    <cellStyle name="Nota 7 3 5" xfId="908" xr:uid="{00000000-0005-0000-0000-00002A030000}"/>
    <cellStyle name="Nota 7 4" xfId="705" xr:uid="{00000000-0005-0000-0000-00002B030000}"/>
    <cellStyle name="Nota 7 5" xfId="686" xr:uid="{00000000-0005-0000-0000-00002C030000}"/>
    <cellStyle name="Nota 7 6" xfId="944" xr:uid="{00000000-0005-0000-0000-00002D030000}"/>
    <cellStyle name="Nota 7 7" xfId="684" xr:uid="{00000000-0005-0000-0000-00002E030000}"/>
    <cellStyle name="Nota 8" xfId="298" xr:uid="{00000000-0005-0000-0000-00002F030000}"/>
    <cellStyle name="Nota 8 2" xfId="796" xr:uid="{00000000-0005-0000-0000-000030030000}"/>
    <cellStyle name="Nota 8 3" xfId="758" xr:uid="{00000000-0005-0000-0000-000031030000}"/>
    <cellStyle name="Nota 8 4" xfId="917" xr:uid="{00000000-0005-0000-0000-000032030000}"/>
    <cellStyle name="Nota 8 5" xfId="952" xr:uid="{00000000-0005-0000-0000-000033030000}"/>
    <cellStyle name="Nota 9" xfId="299" xr:uid="{00000000-0005-0000-0000-000034030000}"/>
    <cellStyle name="Nota 9 2" xfId="736" xr:uid="{00000000-0005-0000-0000-000035030000}"/>
    <cellStyle name="Nota 9 3" xfId="960" xr:uid="{00000000-0005-0000-0000-000036030000}"/>
    <cellStyle name="Nota 9 4" xfId="970" xr:uid="{00000000-0005-0000-0000-000037030000}"/>
    <cellStyle name="Nota 9 5" xfId="974" xr:uid="{00000000-0005-0000-0000-000038030000}"/>
    <cellStyle name="Note" xfId="300" xr:uid="{00000000-0005-0000-0000-000039030000}"/>
    <cellStyle name="Note 2" xfId="660" xr:uid="{00000000-0005-0000-0000-00003A030000}"/>
    <cellStyle name="Note 2 2" xfId="816" xr:uid="{00000000-0005-0000-0000-00003B030000}"/>
    <cellStyle name="Note 2 3" xfId="840" xr:uid="{00000000-0005-0000-0000-00003C030000}"/>
    <cellStyle name="Note 2 4" xfId="725" xr:uid="{00000000-0005-0000-0000-00003D030000}"/>
    <cellStyle name="Note 2 5" xfId="788" xr:uid="{00000000-0005-0000-0000-00003E030000}"/>
    <cellStyle name="Note 3" xfId="746" xr:uid="{00000000-0005-0000-0000-00003F030000}"/>
    <cellStyle name="Note 4" xfId="851" xr:uid="{00000000-0005-0000-0000-000040030000}"/>
    <cellStyle name="Note 5" xfId="884" xr:uid="{00000000-0005-0000-0000-000041030000}"/>
    <cellStyle name="Note 6" xfId="807" xr:uid="{00000000-0005-0000-0000-000042030000}"/>
    <cellStyle name="Output" xfId="301" xr:uid="{00000000-0005-0000-0000-000043030000}"/>
    <cellStyle name="Output 2" xfId="824" xr:uid="{00000000-0005-0000-0000-000044030000}"/>
    <cellStyle name="Output 3" xfId="829" xr:uid="{00000000-0005-0000-0000-000045030000}"/>
    <cellStyle name="Output 4" xfId="901" xr:uid="{00000000-0005-0000-0000-000046030000}"/>
    <cellStyle name="Output 5" xfId="856" xr:uid="{00000000-0005-0000-0000-000047030000}"/>
    <cellStyle name="Porcentagem 2" xfId="4" xr:uid="{00000000-0005-0000-0000-000048030000}"/>
    <cellStyle name="Porcentagem 2 2" xfId="302" xr:uid="{00000000-0005-0000-0000-000049030000}"/>
    <cellStyle name="Porcentagem 2 2 2" xfId="661" xr:uid="{00000000-0005-0000-0000-00004A030000}"/>
    <cellStyle name="Porcentagem 2 3" xfId="412" xr:uid="{00000000-0005-0000-0000-00004B030000}"/>
    <cellStyle name="Porcentagem 2 4" xfId="424" xr:uid="{00000000-0005-0000-0000-00004C030000}"/>
    <cellStyle name="Porcentagem 2 5" xfId="1000" xr:uid="{00000000-0005-0000-0000-00004D030000}"/>
    <cellStyle name="Porcentagem 2 6" xfId="997" xr:uid="{00000000-0005-0000-0000-00004E030000}"/>
    <cellStyle name="Porcentagem 3" xfId="5" xr:uid="{00000000-0005-0000-0000-00004F030000}"/>
    <cellStyle name="Porcentagem 3 2" xfId="6" xr:uid="{00000000-0005-0000-0000-000050030000}"/>
    <cellStyle name="Porcentagem 3 2 2" xfId="662" xr:uid="{00000000-0005-0000-0000-000051030000}"/>
    <cellStyle name="Porcentagem 3 3" xfId="303" xr:uid="{00000000-0005-0000-0000-000052030000}"/>
    <cellStyle name="Porcentagem 3 4" xfId="413" xr:uid="{00000000-0005-0000-0000-000053030000}"/>
    <cellStyle name="Porcentagem 3 4 2" xfId="663" xr:uid="{00000000-0005-0000-0000-000054030000}"/>
    <cellStyle name="Porcentagem 3 5" xfId="425" xr:uid="{00000000-0005-0000-0000-000055030000}"/>
    <cellStyle name="Porcentagem 3 6" xfId="664" xr:uid="{00000000-0005-0000-0000-000056030000}"/>
    <cellStyle name="Porcentagem 4" xfId="414" xr:uid="{00000000-0005-0000-0000-000057030000}"/>
    <cellStyle name="Porcentagem 4 2" xfId="665" xr:uid="{00000000-0005-0000-0000-000058030000}"/>
    <cellStyle name="Porcentagem 5" xfId="666" xr:uid="{00000000-0005-0000-0000-000059030000}"/>
    <cellStyle name="Saída 2" xfId="304" xr:uid="{00000000-0005-0000-0000-00005A030000}"/>
    <cellStyle name="Saída 2 2" xfId="305" xr:uid="{00000000-0005-0000-0000-00005B030000}"/>
    <cellStyle name="Saída 2 2 2" xfId="763" xr:uid="{00000000-0005-0000-0000-00005C030000}"/>
    <cellStyle name="Saída 2 2 3" xfId="791" xr:uid="{00000000-0005-0000-0000-00005D030000}"/>
    <cellStyle name="Saída 2 2 4" xfId="748" xr:uid="{00000000-0005-0000-0000-00005E030000}"/>
    <cellStyle name="Saída 2 2 5" xfId="868" xr:uid="{00000000-0005-0000-0000-00005F030000}"/>
    <cellStyle name="Saída 2 3" xfId="867" xr:uid="{00000000-0005-0000-0000-000060030000}"/>
    <cellStyle name="Saída 2 4" xfId="761" xr:uid="{00000000-0005-0000-0000-000061030000}"/>
    <cellStyle name="Saída 2 5" xfId="848" xr:uid="{00000000-0005-0000-0000-000062030000}"/>
    <cellStyle name="Saída 2 6" xfId="777" xr:uid="{00000000-0005-0000-0000-000063030000}"/>
    <cellStyle name="Saída 3" xfId="306" xr:uid="{00000000-0005-0000-0000-000064030000}"/>
    <cellStyle name="Saída 3 2" xfId="676" xr:uid="{00000000-0005-0000-0000-000065030000}"/>
    <cellStyle name="Saída 3 3" xfId="820" xr:uid="{00000000-0005-0000-0000-000066030000}"/>
    <cellStyle name="Saída 3 4" xfId="693" xr:uid="{00000000-0005-0000-0000-000067030000}"/>
    <cellStyle name="Saída 3 5" xfId="920" xr:uid="{00000000-0005-0000-0000-000068030000}"/>
    <cellStyle name="Saída 4" xfId="307" xr:uid="{00000000-0005-0000-0000-000069030000}"/>
    <cellStyle name="Saída 4 2" xfId="764" xr:uid="{00000000-0005-0000-0000-00006A030000}"/>
    <cellStyle name="Saída 4 3" xfId="744" xr:uid="{00000000-0005-0000-0000-00006B030000}"/>
    <cellStyle name="Saída 4 4" xfId="713" xr:uid="{00000000-0005-0000-0000-00006C030000}"/>
    <cellStyle name="Saída 4 5" xfId="975" xr:uid="{00000000-0005-0000-0000-00006D030000}"/>
    <cellStyle name="Saída 5" xfId="308" xr:uid="{00000000-0005-0000-0000-00006E030000}"/>
    <cellStyle name="Saída 5 2" xfId="724" xr:uid="{00000000-0005-0000-0000-00006F030000}"/>
    <cellStyle name="Saída 5 3" xfId="728" xr:uid="{00000000-0005-0000-0000-000070030000}"/>
    <cellStyle name="Saída 5 4" xfId="876" xr:uid="{00000000-0005-0000-0000-000071030000}"/>
    <cellStyle name="Saída 5 5" xfId="685" xr:uid="{00000000-0005-0000-0000-000072030000}"/>
    <cellStyle name="Saída 6" xfId="309" xr:uid="{00000000-0005-0000-0000-000073030000}"/>
    <cellStyle name="Saída 6 2" xfId="885" xr:uid="{00000000-0005-0000-0000-000074030000}"/>
    <cellStyle name="Saída 6 3" xfId="747" xr:uid="{00000000-0005-0000-0000-000075030000}"/>
    <cellStyle name="Saída 6 4" xfId="963" xr:uid="{00000000-0005-0000-0000-000076030000}"/>
    <cellStyle name="Saída 6 5" xfId="972" xr:uid="{00000000-0005-0000-0000-000077030000}"/>
    <cellStyle name="Saída 7" xfId="310" xr:uid="{00000000-0005-0000-0000-000078030000}"/>
    <cellStyle name="Saída 7 2" xfId="697" xr:uid="{00000000-0005-0000-0000-000079030000}"/>
    <cellStyle name="Saída 7 3" xfId="874" xr:uid="{00000000-0005-0000-0000-00007A030000}"/>
    <cellStyle name="Saída 7 4" xfId="833" xr:uid="{00000000-0005-0000-0000-00007B030000}"/>
    <cellStyle name="Saída 7 5" xfId="918" xr:uid="{00000000-0005-0000-0000-00007C030000}"/>
    <cellStyle name="Saída 8" xfId="311" xr:uid="{00000000-0005-0000-0000-00007D030000}"/>
    <cellStyle name="Saída 8 2" xfId="694" xr:uid="{00000000-0005-0000-0000-00007E030000}"/>
    <cellStyle name="Saída 8 3" xfId="905" xr:uid="{00000000-0005-0000-0000-00007F030000}"/>
    <cellStyle name="Saída 8 4" xfId="947" xr:uid="{00000000-0005-0000-0000-000080030000}"/>
    <cellStyle name="Saída 8 5" xfId="957" xr:uid="{00000000-0005-0000-0000-000081030000}"/>
    <cellStyle name="Saída 9" xfId="312" xr:uid="{00000000-0005-0000-0000-000082030000}"/>
    <cellStyle name="Saída 9 2" xfId="789" xr:uid="{00000000-0005-0000-0000-000083030000}"/>
    <cellStyle name="Saída 9 3" xfId="750" xr:uid="{00000000-0005-0000-0000-000084030000}"/>
    <cellStyle name="Saída 9 4" xfId="703" xr:uid="{00000000-0005-0000-0000-000085030000}"/>
    <cellStyle name="Saída 9 5" xfId="770" xr:uid="{00000000-0005-0000-0000-000086030000}"/>
    <cellStyle name="Separador de milhares 2" xfId="313" xr:uid="{00000000-0005-0000-0000-000087030000}"/>
    <cellStyle name="Separador de milhares 2 2" xfId="667" xr:uid="{00000000-0005-0000-0000-000088030000}"/>
    <cellStyle name="Separador de milhares 2 3" xfId="668" xr:uid="{00000000-0005-0000-0000-000089030000}"/>
    <cellStyle name="Separador de milhares 4" xfId="314" xr:uid="{00000000-0005-0000-0000-00008A030000}"/>
    <cellStyle name="Separador de milhares 4 2" xfId="669" xr:uid="{00000000-0005-0000-0000-00008B030000}"/>
    <cellStyle name="Separador de milhares 4 3" xfId="670" xr:uid="{00000000-0005-0000-0000-00008C030000}"/>
    <cellStyle name="Texto de Aviso 2" xfId="315" xr:uid="{00000000-0005-0000-0000-00008D030000}"/>
    <cellStyle name="Texto Explicativo 2" xfId="316" xr:uid="{00000000-0005-0000-0000-00008E030000}"/>
    <cellStyle name="Title" xfId="317" xr:uid="{00000000-0005-0000-0000-00008F030000}"/>
    <cellStyle name="Título 1 1" xfId="318" xr:uid="{00000000-0005-0000-0000-000090030000}"/>
    <cellStyle name="Título 1 1 2" xfId="319" xr:uid="{00000000-0005-0000-0000-000091030000}"/>
    <cellStyle name="Título 1 1 3" xfId="320" xr:uid="{00000000-0005-0000-0000-000092030000}"/>
    <cellStyle name="Título 1 1 4" xfId="321" xr:uid="{00000000-0005-0000-0000-000093030000}"/>
    <cellStyle name="Título 1 1 5" xfId="322" xr:uid="{00000000-0005-0000-0000-000094030000}"/>
    <cellStyle name="Título 1 1 6" xfId="323" xr:uid="{00000000-0005-0000-0000-000095030000}"/>
    <cellStyle name="Título 1 1 7" xfId="324" xr:uid="{00000000-0005-0000-0000-000096030000}"/>
    <cellStyle name="Título 1 2" xfId="325" xr:uid="{00000000-0005-0000-0000-000097030000}"/>
    <cellStyle name="Título 1 2 2" xfId="326" xr:uid="{00000000-0005-0000-0000-000098030000}"/>
    <cellStyle name="Título 1 3" xfId="327" xr:uid="{00000000-0005-0000-0000-000099030000}"/>
    <cellStyle name="Título 1 4" xfId="328" xr:uid="{00000000-0005-0000-0000-00009A030000}"/>
    <cellStyle name="Título 1 5" xfId="329" xr:uid="{00000000-0005-0000-0000-00009B030000}"/>
    <cellStyle name="Título 1 6" xfId="330" xr:uid="{00000000-0005-0000-0000-00009C030000}"/>
    <cellStyle name="Título 1 7" xfId="331" xr:uid="{00000000-0005-0000-0000-00009D030000}"/>
    <cellStyle name="Título 1 8" xfId="332" xr:uid="{00000000-0005-0000-0000-00009E030000}"/>
    <cellStyle name="Título 1 9" xfId="333" xr:uid="{00000000-0005-0000-0000-00009F030000}"/>
    <cellStyle name="Título 2 2" xfId="334" xr:uid="{00000000-0005-0000-0000-0000A0030000}"/>
    <cellStyle name="Título 2 2 2" xfId="335" xr:uid="{00000000-0005-0000-0000-0000A1030000}"/>
    <cellStyle name="Título 2 3" xfId="336" xr:uid="{00000000-0005-0000-0000-0000A2030000}"/>
    <cellStyle name="Título 2 4" xfId="337" xr:uid="{00000000-0005-0000-0000-0000A3030000}"/>
    <cellStyle name="Título 2 5" xfId="338" xr:uid="{00000000-0005-0000-0000-0000A4030000}"/>
    <cellStyle name="Título 2 6" xfId="339" xr:uid="{00000000-0005-0000-0000-0000A5030000}"/>
    <cellStyle name="Título 2 7" xfId="340" xr:uid="{00000000-0005-0000-0000-0000A6030000}"/>
    <cellStyle name="Título 2 8" xfId="341" xr:uid="{00000000-0005-0000-0000-0000A7030000}"/>
    <cellStyle name="Título 2 9" xfId="342" xr:uid="{00000000-0005-0000-0000-0000A8030000}"/>
    <cellStyle name="Título 3 2" xfId="343" xr:uid="{00000000-0005-0000-0000-0000A9030000}"/>
    <cellStyle name="Título 3 2 2" xfId="344" xr:uid="{00000000-0005-0000-0000-0000AA030000}"/>
    <cellStyle name="Título 3 3" xfId="345" xr:uid="{00000000-0005-0000-0000-0000AB030000}"/>
    <cellStyle name="Título 3 4" xfId="346" xr:uid="{00000000-0005-0000-0000-0000AC030000}"/>
    <cellStyle name="Título 3 5" xfId="347" xr:uid="{00000000-0005-0000-0000-0000AD030000}"/>
    <cellStyle name="Título 3 6" xfId="348" xr:uid="{00000000-0005-0000-0000-0000AE030000}"/>
    <cellStyle name="Título 3 7" xfId="349" xr:uid="{00000000-0005-0000-0000-0000AF030000}"/>
    <cellStyle name="Título 3 8" xfId="350" xr:uid="{00000000-0005-0000-0000-0000B0030000}"/>
    <cellStyle name="Título 3 9" xfId="351" xr:uid="{00000000-0005-0000-0000-0000B1030000}"/>
    <cellStyle name="Título 4 2" xfId="352" xr:uid="{00000000-0005-0000-0000-0000B2030000}"/>
    <cellStyle name="Título 4 2 2" xfId="353" xr:uid="{00000000-0005-0000-0000-0000B3030000}"/>
    <cellStyle name="Título 4 3" xfId="354" xr:uid="{00000000-0005-0000-0000-0000B4030000}"/>
    <cellStyle name="Título 4 4" xfId="355" xr:uid="{00000000-0005-0000-0000-0000B5030000}"/>
    <cellStyle name="Título 4 5" xfId="356" xr:uid="{00000000-0005-0000-0000-0000B6030000}"/>
    <cellStyle name="Título 4 6" xfId="357" xr:uid="{00000000-0005-0000-0000-0000B7030000}"/>
    <cellStyle name="Título 4 7" xfId="358" xr:uid="{00000000-0005-0000-0000-0000B8030000}"/>
    <cellStyle name="Título 4 8" xfId="359" xr:uid="{00000000-0005-0000-0000-0000B9030000}"/>
    <cellStyle name="Título 5" xfId="360" xr:uid="{00000000-0005-0000-0000-0000BA030000}"/>
    <cellStyle name="Total 2" xfId="361" xr:uid="{00000000-0005-0000-0000-0000BB030000}"/>
    <cellStyle name="Total 2 2" xfId="781" xr:uid="{00000000-0005-0000-0000-0000BC030000}"/>
    <cellStyle name="Total 2 3" xfId="759" xr:uid="{00000000-0005-0000-0000-0000BD030000}"/>
    <cellStyle name="Total 2 4" xfId="774" xr:uid="{00000000-0005-0000-0000-0000BE030000}"/>
    <cellStyle name="Total 2 5" xfId="913" xr:uid="{00000000-0005-0000-0000-0000BF030000}"/>
    <cellStyle name="Total 3" xfId="362" xr:uid="{00000000-0005-0000-0000-0000C0030000}"/>
    <cellStyle name="Total 3 2" xfId="857" xr:uid="{00000000-0005-0000-0000-0000C1030000}"/>
    <cellStyle name="Total 3 3" xfId="955" xr:uid="{00000000-0005-0000-0000-0000C2030000}"/>
    <cellStyle name="Total 3 4" xfId="900" xr:uid="{00000000-0005-0000-0000-0000C3030000}"/>
    <cellStyle name="Total 3 5" xfId="847" xr:uid="{00000000-0005-0000-0000-0000C4030000}"/>
    <cellStyle name="Total 4" xfId="363" xr:uid="{00000000-0005-0000-0000-0000C5030000}"/>
    <cellStyle name="Total 4 2" xfId="882" xr:uid="{00000000-0005-0000-0000-0000C6030000}"/>
    <cellStyle name="Total 4 3" xfId="802" xr:uid="{00000000-0005-0000-0000-0000C7030000}"/>
    <cellStyle name="Total 4 4" xfId="756" xr:uid="{00000000-0005-0000-0000-0000C8030000}"/>
    <cellStyle name="Total 4 5" xfId="812" xr:uid="{00000000-0005-0000-0000-0000C9030000}"/>
    <cellStyle name="Total 5" xfId="364" xr:uid="{00000000-0005-0000-0000-0000CA030000}"/>
    <cellStyle name="Total 5 2" xfId="715" xr:uid="{00000000-0005-0000-0000-0000CB030000}"/>
    <cellStyle name="Total 5 3" xfId="719" xr:uid="{00000000-0005-0000-0000-0000CC030000}"/>
    <cellStyle name="Total 5 4" xfId="797" xr:uid="{00000000-0005-0000-0000-0000CD030000}"/>
    <cellStyle name="Total 5 5" xfId="906" xr:uid="{00000000-0005-0000-0000-0000CE030000}"/>
    <cellStyle name="Total 6" xfId="365" xr:uid="{00000000-0005-0000-0000-0000CF030000}"/>
    <cellStyle name="Total 6 2" xfId="805" xr:uid="{00000000-0005-0000-0000-0000D0030000}"/>
    <cellStyle name="Total 6 3" xfId="863" xr:uid="{00000000-0005-0000-0000-0000D1030000}"/>
    <cellStyle name="Total 6 4" xfId="732" xr:uid="{00000000-0005-0000-0000-0000D2030000}"/>
    <cellStyle name="Total 6 5" xfId="979" xr:uid="{00000000-0005-0000-0000-0000D3030000}"/>
    <cellStyle name="Total 7" xfId="366" xr:uid="{00000000-0005-0000-0000-0000D4030000}"/>
    <cellStyle name="Total 7 2" xfId="766" xr:uid="{00000000-0005-0000-0000-0000D5030000}"/>
    <cellStyle name="Total 7 3" xfId="842" xr:uid="{00000000-0005-0000-0000-0000D6030000}"/>
    <cellStyle name="Total 7 4" xfId="855" xr:uid="{00000000-0005-0000-0000-0000D7030000}"/>
    <cellStyle name="Total 7 5" xfId="964" xr:uid="{00000000-0005-0000-0000-0000D8030000}"/>
    <cellStyle name="Total 8" xfId="367" xr:uid="{00000000-0005-0000-0000-0000D9030000}"/>
    <cellStyle name="Total 8 2" xfId="787" xr:uid="{00000000-0005-0000-0000-0000DA030000}"/>
    <cellStyle name="Total 8 3" xfId="893" xr:uid="{00000000-0005-0000-0000-0000DB030000}"/>
    <cellStyle name="Total 8 4" xfId="896" xr:uid="{00000000-0005-0000-0000-0000DC030000}"/>
    <cellStyle name="Total 8 5" xfId="687" xr:uid="{00000000-0005-0000-0000-0000DD030000}"/>
    <cellStyle name="Vírgula" xfId="7" builtinId="3"/>
    <cellStyle name="Vírgula 2" xfId="8" xr:uid="{00000000-0005-0000-0000-0000DF030000}"/>
    <cellStyle name="Vírgula 2 2" xfId="368" xr:uid="{00000000-0005-0000-0000-0000E0030000}"/>
    <cellStyle name="Vírgula 2 2 2" xfId="671" xr:uid="{00000000-0005-0000-0000-0000E1030000}"/>
    <cellStyle name="Vírgula 2 3" xfId="415" xr:uid="{00000000-0005-0000-0000-0000E2030000}"/>
    <cellStyle name="Vírgula 2 4" xfId="426" xr:uid="{00000000-0005-0000-0000-0000E3030000}"/>
    <cellStyle name="Vírgula 3" xfId="9" xr:uid="{00000000-0005-0000-0000-0000E4030000}"/>
    <cellStyle name="Vírgula 3 2" xfId="10" xr:uid="{00000000-0005-0000-0000-0000E5030000}"/>
    <cellStyle name="Vírgula 3 2 2" xfId="672" xr:uid="{00000000-0005-0000-0000-0000E6030000}"/>
    <cellStyle name="Vírgula 3 3" xfId="673" xr:uid="{00000000-0005-0000-0000-0000E7030000}"/>
    <cellStyle name="Vírgula 4" xfId="416" xr:uid="{00000000-0005-0000-0000-0000E8030000}"/>
    <cellStyle name="Vírgula 4 2" xfId="674" xr:uid="{00000000-0005-0000-0000-0000E9030000}"/>
    <cellStyle name="Vírgula 5" xfId="675" xr:uid="{00000000-0005-0000-0000-0000EA030000}"/>
    <cellStyle name="Vírgula 6" xfId="1001" xr:uid="{00000000-0005-0000-0000-0000EB030000}"/>
    <cellStyle name="Warning Text" xfId="369" xr:uid="{00000000-0005-0000-0000-0000EC030000}"/>
  </cellStyles>
  <dxfs count="15">
    <dxf>
      <fill>
        <patternFill patternType="gray125"/>
      </fill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000-000001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000-000002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561975</xdr:colOff>
      <xdr:row>1</xdr:row>
      <xdr:rowOff>57150</xdr:rowOff>
    </xdr:from>
    <xdr:to>
      <xdr:col>1</xdr:col>
      <xdr:colOff>1733550</xdr:colOff>
      <xdr:row>1</xdr:row>
      <xdr:rowOff>1095375</xdr:rowOff>
    </xdr:to>
    <xdr:pic>
      <xdr:nvPicPr>
        <xdr:cNvPr id="8" name="Imagem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57175"/>
          <a:ext cx="11715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381001</xdr:colOff>
      <xdr:row>1</xdr:row>
      <xdr:rowOff>219075</xdr:rowOff>
    </xdr:from>
    <xdr:to>
      <xdr:col>9</xdr:col>
      <xdr:colOff>495301</xdr:colOff>
      <xdr:row>1</xdr:row>
      <xdr:rowOff>981075</xdr:rowOff>
    </xdr:to>
    <xdr:sp macro="" textlink="">
      <xdr:nvSpPr>
        <xdr:cNvPr id="2" name="Rectangle 7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667001" y="457200"/>
          <a:ext cx="58769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2</xdr:col>
      <xdr:colOff>219075</xdr:colOff>
      <xdr:row>1</xdr:row>
      <xdr:rowOff>47625</xdr:rowOff>
    </xdr:from>
    <xdr:to>
      <xdr:col>3</xdr:col>
      <xdr:colOff>533400</xdr:colOff>
      <xdr:row>1</xdr:row>
      <xdr:rowOff>1009650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2857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334434</xdr:colOff>
      <xdr:row>1</xdr:row>
      <xdr:rowOff>298449</xdr:rowOff>
    </xdr:from>
    <xdr:to>
      <xdr:col>14</xdr:col>
      <xdr:colOff>587828</xdr:colOff>
      <xdr:row>1</xdr:row>
      <xdr:rowOff>1208616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5563659" y="498474"/>
          <a:ext cx="7035194" cy="9101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SECRETARIA  MUNICIPAL DE SAÚDE </a:t>
          </a:r>
        </a:p>
      </xdr:txBody>
    </xdr:sp>
    <xdr:clientData/>
  </xdr:twoCellAnchor>
  <xdr:twoCellAnchor editAs="oneCell">
    <xdr:from>
      <xdr:col>4</xdr:col>
      <xdr:colOff>771525</xdr:colOff>
      <xdr:row>1</xdr:row>
      <xdr:rowOff>76200</xdr:rowOff>
    </xdr:from>
    <xdr:to>
      <xdr:col>4</xdr:col>
      <xdr:colOff>2295525</xdr:colOff>
      <xdr:row>1</xdr:row>
      <xdr:rowOff>1343025</xdr:rowOff>
    </xdr:to>
    <xdr:pic>
      <xdr:nvPicPr>
        <xdr:cNvPr id="3" name="Imagem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6225"/>
          <a:ext cx="15240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0"/>
  <sheetViews>
    <sheetView showGridLines="0" tabSelected="1" topLeftCell="A2" zoomScaleNormal="100" workbookViewId="0">
      <selection activeCell="J2" sqref="J2"/>
    </sheetView>
  </sheetViews>
  <sheetFormatPr defaultRowHeight="15"/>
  <cols>
    <col min="1" max="1" width="3.7109375" style="59" customWidth="1"/>
    <col min="2" max="2" width="32.7109375" style="59" customWidth="1"/>
    <col min="3" max="3" width="10.7109375" style="59" customWidth="1"/>
    <col min="4" max="5" width="15.7109375" style="59" customWidth="1"/>
    <col min="6" max="16384" width="9.140625" style="59"/>
  </cols>
  <sheetData>
    <row r="1" spans="2:10" ht="15.75" thickBot="1">
      <c r="B1" s="64"/>
      <c r="C1" s="64"/>
      <c r="D1" s="64"/>
      <c r="E1" s="64"/>
      <c r="F1" s="64"/>
      <c r="G1" s="64"/>
      <c r="H1" s="64"/>
      <c r="I1" s="64"/>
      <c r="J1" s="64"/>
    </row>
    <row r="2" spans="2:10" ht="89.25" customHeight="1" thickBot="1">
      <c r="B2" s="227"/>
      <c r="C2" s="228"/>
      <c r="D2" s="228"/>
      <c r="E2" s="228"/>
      <c r="F2" s="228"/>
      <c r="G2" s="228"/>
      <c r="H2" s="229"/>
      <c r="I2" s="64"/>
      <c r="J2" s="64"/>
    </row>
    <row r="3" spans="2:10" ht="15" customHeight="1"/>
    <row r="4" spans="2:10" ht="20.100000000000001" customHeight="1">
      <c r="B4" s="230" t="s">
        <v>35</v>
      </c>
      <c r="C4" s="230"/>
      <c r="D4" s="230"/>
      <c r="E4" s="230"/>
      <c r="F4" s="230"/>
      <c r="G4" s="230"/>
      <c r="H4" s="230"/>
      <c r="I4" s="81"/>
      <c r="J4" s="64"/>
    </row>
    <row r="5" spans="2:10" ht="15" customHeight="1" thickBot="1">
      <c r="B5" s="64"/>
      <c r="C5" s="64"/>
      <c r="D5" s="64"/>
      <c r="E5" s="64"/>
      <c r="F5" s="64"/>
      <c r="G5" s="64"/>
      <c r="H5" s="64"/>
      <c r="I5" s="64"/>
      <c r="J5" s="64"/>
    </row>
    <row r="6" spans="2:10" ht="25.5" customHeight="1" thickBot="1">
      <c r="B6" s="231" t="s">
        <v>36</v>
      </c>
      <c r="C6" s="232"/>
      <c r="D6" s="232"/>
      <c r="E6" s="232"/>
      <c r="F6" s="232"/>
      <c r="G6" s="232"/>
      <c r="H6" s="233"/>
      <c r="I6" s="71"/>
      <c r="J6" s="71"/>
    </row>
    <row r="7" spans="2:10" ht="15" customHeight="1" thickBot="1">
      <c r="B7" s="64"/>
      <c r="C7" s="64"/>
      <c r="D7" s="64"/>
      <c r="E7" s="64"/>
      <c r="F7" s="64"/>
      <c r="G7" s="64"/>
      <c r="H7" s="64"/>
      <c r="I7" s="64"/>
      <c r="J7" s="64"/>
    </row>
    <row r="8" spans="2:10" ht="24.95" customHeight="1">
      <c r="B8" s="234" t="s">
        <v>37</v>
      </c>
      <c r="C8" s="235"/>
      <c r="D8" s="235"/>
      <c r="E8" s="235"/>
      <c r="F8" s="236"/>
      <c r="G8" s="237">
        <v>1</v>
      </c>
      <c r="H8" s="238"/>
      <c r="I8" s="64"/>
      <c r="J8" s="64"/>
    </row>
    <row r="9" spans="2:10" ht="15" customHeight="1" thickBot="1">
      <c r="B9" s="239" t="s">
        <v>38</v>
      </c>
      <c r="C9" s="240"/>
      <c r="D9" s="240"/>
      <c r="E9" s="240"/>
      <c r="F9" s="240"/>
      <c r="G9" s="241">
        <v>0.05</v>
      </c>
      <c r="H9" s="242"/>
      <c r="I9" s="64"/>
      <c r="J9" s="64"/>
    </row>
    <row r="10" spans="2:10" ht="15" customHeight="1" thickBot="1">
      <c r="B10" s="64"/>
      <c r="C10" s="64"/>
      <c r="D10" s="64"/>
      <c r="E10" s="64"/>
      <c r="F10" s="64"/>
      <c r="G10" s="64"/>
      <c r="H10" s="64"/>
      <c r="I10" s="64"/>
      <c r="J10" s="64"/>
    </row>
    <row r="11" spans="2:10" s="57" customFormat="1" ht="45" customHeight="1">
      <c r="B11" s="62" t="s">
        <v>39</v>
      </c>
      <c r="C11" s="63" t="s">
        <v>40</v>
      </c>
      <c r="D11" s="61" t="s">
        <v>41</v>
      </c>
      <c r="E11" s="61" t="s">
        <v>42</v>
      </c>
      <c r="F11" s="85" t="s">
        <v>43</v>
      </c>
      <c r="G11" s="85" t="s">
        <v>44</v>
      </c>
      <c r="H11" s="80" t="s">
        <v>45</v>
      </c>
      <c r="I11" s="71"/>
      <c r="J11" s="71"/>
    </row>
    <row r="12" spans="2:10" ht="15" customHeight="1">
      <c r="B12" s="88" t="s">
        <v>46</v>
      </c>
      <c r="C12" s="84" t="s">
        <v>9</v>
      </c>
      <c r="D12" s="70">
        <v>3.5000000000000003E-2</v>
      </c>
      <c r="E12" s="78" t="s">
        <v>47</v>
      </c>
      <c r="F12" s="65">
        <v>0.03</v>
      </c>
      <c r="G12" s="65">
        <v>0.04</v>
      </c>
      <c r="H12" s="77">
        <v>5.5E-2</v>
      </c>
      <c r="I12" s="64"/>
      <c r="J12" s="74"/>
    </row>
    <row r="13" spans="2:10" ht="15" customHeight="1">
      <c r="B13" s="88" t="s">
        <v>48</v>
      </c>
      <c r="C13" s="84" t="s">
        <v>49</v>
      </c>
      <c r="D13" s="70">
        <v>8.0000000000000002E-3</v>
      </c>
      <c r="E13" s="78" t="s">
        <v>47</v>
      </c>
      <c r="F13" s="65">
        <v>8.0000000000000002E-3</v>
      </c>
      <c r="G13" s="65">
        <v>8.0000000000000002E-3</v>
      </c>
      <c r="H13" s="77">
        <v>0.01</v>
      </c>
      <c r="I13" s="64"/>
      <c r="J13" s="64"/>
    </row>
    <row r="14" spans="2:10" ht="15" customHeight="1">
      <c r="B14" s="88" t="s">
        <v>50</v>
      </c>
      <c r="C14" s="84" t="s">
        <v>11</v>
      </c>
      <c r="D14" s="70">
        <v>1.2699999999999999E-2</v>
      </c>
      <c r="E14" s="78" t="s">
        <v>47</v>
      </c>
      <c r="F14" s="65">
        <v>9.7000000000000003E-3</v>
      </c>
      <c r="G14" s="65">
        <v>1.2699999999999999E-2</v>
      </c>
      <c r="H14" s="77">
        <v>1.2699999999999999E-2</v>
      </c>
      <c r="I14" s="64"/>
      <c r="J14" s="64"/>
    </row>
    <row r="15" spans="2:10" ht="15" customHeight="1">
      <c r="B15" s="88" t="s">
        <v>51</v>
      </c>
      <c r="C15" s="84" t="s">
        <v>10</v>
      </c>
      <c r="D15" s="70">
        <v>1.23E-2</v>
      </c>
      <c r="E15" s="78" t="s">
        <v>47</v>
      </c>
      <c r="F15" s="65">
        <v>5.8999999999999999E-3</v>
      </c>
      <c r="G15" s="65">
        <v>1.23E-2</v>
      </c>
      <c r="H15" s="77">
        <v>1.3899999999999999E-2</v>
      </c>
      <c r="I15" s="64"/>
      <c r="J15" s="64"/>
    </row>
    <row r="16" spans="2:10" ht="15" customHeight="1">
      <c r="B16" s="88" t="s">
        <v>52</v>
      </c>
      <c r="C16" s="84" t="s">
        <v>8</v>
      </c>
      <c r="D16" s="70">
        <v>6.1600000000000002E-2</v>
      </c>
      <c r="E16" s="78" t="s">
        <v>47</v>
      </c>
      <c r="F16" s="65">
        <v>6.1600000000000002E-2</v>
      </c>
      <c r="G16" s="65">
        <v>7.400000000000001E-2</v>
      </c>
      <c r="H16" s="77">
        <v>8.9600000000000013E-2</v>
      </c>
      <c r="I16" s="64"/>
      <c r="J16" s="64"/>
    </row>
    <row r="17" spans="2:8" ht="30" customHeight="1">
      <c r="B17" s="91" t="s">
        <v>53</v>
      </c>
      <c r="C17" s="92" t="s">
        <v>15</v>
      </c>
      <c r="D17" s="70">
        <v>3.6499999999999998E-2</v>
      </c>
      <c r="E17" s="78" t="str">
        <f>IF(AND(D17&gt;=F17, D17&lt;=H17), "OK", "Não OK")</f>
        <v>OK</v>
      </c>
      <c r="F17" s="73">
        <v>3.6499999999999998E-2</v>
      </c>
      <c r="G17" s="73">
        <v>3.6499999999999998E-2</v>
      </c>
      <c r="H17" s="76">
        <v>3.6499999999999998E-2</v>
      </c>
    </row>
    <row r="18" spans="2:8" ht="30" customHeight="1">
      <c r="B18" s="91" t="s">
        <v>54</v>
      </c>
      <c r="C18" s="92" t="s">
        <v>55</v>
      </c>
      <c r="D18" s="79">
        <f>G9*G8</f>
        <v>0.05</v>
      </c>
      <c r="E18" s="78" t="str">
        <f>IF(AND(D18&gt;=F18, D18&lt;=H18), "OK", "Não OK")</f>
        <v>OK</v>
      </c>
      <c r="F18" s="73">
        <v>0</v>
      </c>
      <c r="G18" s="73">
        <v>2.5000000000000001E-2</v>
      </c>
      <c r="H18" s="76">
        <v>0.05</v>
      </c>
    </row>
    <row r="19" spans="2:8" ht="45" customHeight="1">
      <c r="B19" s="91" t="s">
        <v>56</v>
      </c>
      <c r="C19" s="92" t="s">
        <v>57</v>
      </c>
      <c r="D19" s="70">
        <v>0</v>
      </c>
      <c r="E19" s="78" t="str">
        <f>IF(AND(D19&gt;=F19, D19&lt;=H19), "OK", "Não OK")</f>
        <v>OK</v>
      </c>
      <c r="F19" s="69">
        <v>0</v>
      </c>
      <c r="G19" s="69">
        <v>0.02</v>
      </c>
      <c r="H19" s="68">
        <v>4.4999999999999998E-2</v>
      </c>
    </row>
    <row r="20" spans="2:8" ht="30" customHeight="1" thickBot="1">
      <c r="B20" s="66" t="s">
        <v>58</v>
      </c>
      <c r="C20" s="93" t="s">
        <v>59</v>
      </c>
      <c r="D20" s="89">
        <f>ROUND((((1+D12+D13+D14)*(1+D15)*(1+D16)/(1-(D17+D18)))-1),4)</f>
        <v>0.2419</v>
      </c>
      <c r="E20" s="78" t="str">
        <f>IF(AND(D20&gt;=F20, D20&lt;=H20), "OK", "Não OK")</f>
        <v>OK</v>
      </c>
      <c r="F20" s="65">
        <v>0.2034</v>
      </c>
      <c r="G20" s="65">
        <v>0.22120000000000001</v>
      </c>
      <c r="H20" s="77">
        <v>0.25</v>
      </c>
    </row>
    <row r="21" spans="2:8" ht="45" customHeight="1" thickBot="1">
      <c r="B21" s="75" t="s">
        <v>60</v>
      </c>
      <c r="C21" s="90" t="s">
        <v>61</v>
      </c>
      <c r="D21" s="82">
        <f>ROUND((((1+D12+D13+D14)*(1+D15)*(1+D16)/(1-(D17+D18+D19)))-1),4)</f>
        <v>0.2419</v>
      </c>
      <c r="E21" s="87" t="str">
        <f>IF(COUNTIF($E$12:$E$20,"NÃO OK")&gt;0,"NÃO OK","OK")</f>
        <v>OK</v>
      </c>
      <c r="F21" s="67"/>
      <c r="G21" s="67"/>
      <c r="H21" s="86"/>
    </row>
    <row r="22" spans="2:8" ht="15" customHeight="1" thickBot="1">
      <c r="B22" s="64"/>
      <c r="C22" s="64"/>
      <c r="D22" s="64"/>
      <c r="E22" s="64"/>
      <c r="F22" s="64"/>
      <c r="G22" s="64"/>
      <c r="H22" s="64"/>
    </row>
    <row r="23" spans="2:8" ht="57.95" customHeight="1" thickBot="1">
      <c r="B23" s="218" t="s">
        <v>62</v>
      </c>
      <c r="C23" s="219"/>
      <c r="D23" s="219"/>
      <c r="E23" s="219"/>
      <c r="F23" s="219"/>
      <c r="G23" s="219"/>
      <c r="H23" s="220"/>
    </row>
    <row r="24" spans="2:8" ht="15" customHeight="1" thickBot="1">
      <c r="B24" s="72"/>
      <c r="C24" s="83"/>
      <c r="D24" s="83"/>
      <c r="E24" s="83"/>
      <c r="F24" s="83"/>
      <c r="G24" s="83"/>
      <c r="H24" s="83"/>
    </row>
    <row r="25" spans="2:8" ht="50.1" customHeight="1" thickBot="1">
      <c r="B25" s="221" t="s">
        <v>63</v>
      </c>
      <c r="C25" s="222"/>
      <c r="D25" s="222"/>
      <c r="E25" s="222"/>
      <c r="F25" s="222"/>
      <c r="G25" s="222"/>
      <c r="H25" s="223"/>
    </row>
    <row r="26" spans="2:8" ht="39.950000000000003" customHeight="1" thickBot="1">
      <c r="B26" s="224" t="s">
        <v>76</v>
      </c>
      <c r="C26" s="225"/>
      <c r="D26" s="225"/>
      <c r="E26" s="225"/>
      <c r="F26" s="225"/>
      <c r="G26" s="225"/>
      <c r="H26" s="226"/>
    </row>
    <row r="32" spans="2:8">
      <c r="B32" s="58"/>
    </row>
    <row r="33" spans="2:2">
      <c r="B33" s="58"/>
    </row>
    <row r="34" spans="2:2">
      <c r="B34" s="60"/>
    </row>
    <row r="35" spans="2:2">
      <c r="B35" s="60"/>
    </row>
    <row r="36" spans="2:2">
      <c r="B36" s="60"/>
    </row>
    <row r="39" spans="2:2">
      <c r="B39" s="60"/>
    </row>
    <row r="40" spans="2:2">
      <c r="B40" s="60"/>
    </row>
  </sheetData>
  <sheetProtection algorithmName="SHA-512" hashValue="o/wZaMxUYADTeWT3RqKkFv7WswD+9OOhEiaA4Y3G4Td/c4UAFVI+dzQii7gkUWs9ZXW9qe++k6ChL9I8xNpkXQ==" saltValue="21UtN52kHWP8YbQTy+eCjQ==" spinCount="100000" sheet="1" objects="1" scenarios="1" selectLockedCells="1" selectUn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14" priority="1" operator="equal">
      <formula>"NÃO OK"</formula>
    </cfRule>
    <cfRule type="cellIs" dxfId="13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29"/>
  <sheetViews>
    <sheetView showGridLines="0" zoomScaleNormal="100" zoomScaleSheetLayoutView="100" workbookViewId="0">
      <selection sqref="A1:XFD1048576"/>
    </sheetView>
  </sheetViews>
  <sheetFormatPr defaultColWidth="9.140625" defaultRowHeight="11.25"/>
  <cols>
    <col min="1" max="1" width="2.85546875" style="103" customWidth="1"/>
    <col min="2" max="2" width="9.7109375" style="103" customWidth="1"/>
    <col min="3" max="3" width="11" style="195" customWidth="1"/>
    <col min="4" max="4" width="10.7109375" style="195" customWidth="1"/>
    <col min="5" max="5" width="45.7109375" style="103" customWidth="1"/>
    <col min="6" max="6" width="6.5703125" style="150" customWidth="1"/>
    <col min="7" max="7" width="9.7109375" style="151" customWidth="1"/>
    <col min="8" max="8" width="11.7109375" style="151" customWidth="1"/>
    <col min="9" max="9" width="12.7109375" style="103" customWidth="1"/>
    <col min="10" max="10" width="15.7109375" style="103" customWidth="1"/>
    <col min="11" max="16384" width="9.140625" style="103"/>
  </cols>
  <sheetData>
    <row r="1" spans="2:10" s="151" customFormat="1" ht="18.75" customHeight="1">
      <c r="B1" s="174"/>
      <c r="C1" s="195"/>
      <c r="D1" s="195"/>
      <c r="F1" s="191"/>
    </row>
    <row r="2" spans="2:10" ht="82.5" customHeight="1">
      <c r="B2" s="104"/>
      <c r="C2" s="149"/>
      <c r="D2" s="149"/>
      <c r="E2" s="105"/>
      <c r="F2" s="106"/>
      <c r="G2" s="107"/>
      <c r="H2" s="155"/>
      <c r="I2" s="107"/>
      <c r="J2" s="108"/>
    </row>
    <row r="3" spans="2:10" ht="11.25" customHeight="1">
      <c r="B3" s="109"/>
      <c r="C3" s="158"/>
      <c r="D3" s="157"/>
      <c r="E3" s="111"/>
      <c r="F3" s="110"/>
      <c r="G3" s="110"/>
      <c r="H3" s="157"/>
      <c r="I3" s="110"/>
      <c r="J3" s="102"/>
    </row>
    <row r="4" spans="2:10" ht="35.1" customHeight="1">
      <c r="B4" s="248" t="s">
        <v>69</v>
      </c>
      <c r="C4" s="248"/>
      <c r="D4" s="248"/>
      <c r="E4" s="248"/>
      <c r="F4" s="248"/>
      <c r="G4" s="248"/>
      <c r="H4" s="248"/>
      <c r="I4" s="249">
        <v>46184</v>
      </c>
      <c r="J4" s="250"/>
    </row>
    <row r="5" spans="2:10" ht="11.25" customHeight="1">
      <c r="B5" s="109"/>
      <c r="C5" s="158"/>
      <c r="D5" s="158"/>
      <c r="E5" s="112"/>
      <c r="F5" s="109"/>
      <c r="G5" s="109"/>
      <c r="H5" s="158"/>
      <c r="I5" s="109"/>
      <c r="J5" s="109"/>
    </row>
    <row r="6" spans="2:10" ht="11.25" customHeight="1">
      <c r="B6" s="113"/>
      <c r="C6" s="169"/>
      <c r="D6" s="169"/>
      <c r="E6" s="114"/>
      <c r="F6" s="115"/>
      <c r="G6" s="116"/>
      <c r="H6" s="159"/>
      <c r="I6" s="116"/>
      <c r="J6" s="117"/>
    </row>
    <row r="7" spans="2:10" ht="22.5" customHeight="1">
      <c r="B7" s="118" t="s">
        <v>64</v>
      </c>
      <c r="C7" s="170" t="s">
        <v>94</v>
      </c>
      <c r="D7" s="173"/>
      <c r="E7" s="119"/>
      <c r="F7" s="120"/>
      <c r="G7" s="120"/>
      <c r="H7" s="160"/>
      <c r="I7" s="121" t="s">
        <v>65</v>
      </c>
      <c r="J7" s="122">
        <f>'BDI (24,19%)'!D21</f>
        <v>0.2419</v>
      </c>
    </row>
    <row r="8" spans="2:10" ht="22.5" customHeight="1">
      <c r="B8" s="123" t="s">
        <v>17</v>
      </c>
      <c r="C8" s="193" t="s">
        <v>96</v>
      </c>
      <c r="D8" s="161"/>
      <c r="E8" s="124"/>
      <c r="F8" s="124"/>
      <c r="G8" s="124"/>
      <c r="H8" s="161"/>
      <c r="I8" s="128"/>
      <c r="J8" s="122"/>
    </row>
    <row r="9" spans="2:10" ht="22.5" customHeight="1">
      <c r="B9" s="123" t="s">
        <v>66</v>
      </c>
      <c r="C9" s="194" t="s">
        <v>95</v>
      </c>
      <c r="D9" s="174"/>
      <c r="E9" s="125"/>
      <c r="F9" s="126"/>
      <c r="G9" s="127"/>
      <c r="H9" s="162"/>
      <c r="I9" s="128"/>
      <c r="J9" s="122"/>
    </row>
    <row r="10" spans="2:10" ht="15" customHeight="1">
      <c r="B10" s="129"/>
      <c r="C10" s="171" t="s">
        <v>97</v>
      </c>
      <c r="D10" s="175"/>
      <c r="E10" s="130"/>
      <c r="F10" s="131"/>
      <c r="G10" s="132" t="s">
        <v>67</v>
      </c>
      <c r="H10" s="163" t="s">
        <v>23</v>
      </c>
      <c r="I10" s="133"/>
      <c r="J10" s="134"/>
    </row>
    <row r="11" spans="2:10" ht="11.25" customHeight="1">
      <c r="B11" s="135"/>
      <c r="C11" s="151"/>
      <c r="D11" s="151"/>
      <c r="E11" s="112"/>
      <c r="F11" s="109"/>
      <c r="G11" s="121"/>
      <c r="H11" s="158"/>
      <c r="I11" s="109"/>
      <c r="J11" s="109"/>
    </row>
    <row r="12" spans="2:10" ht="24.95" customHeight="1">
      <c r="B12" s="136" t="s">
        <v>77</v>
      </c>
      <c r="C12" s="137"/>
      <c r="D12" s="137"/>
      <c r="E12" s="138"/>
      <c r="F12" s="139"/>
      <c r="G12" s="140"/>
      <c r="H12" s="141"/>
      <c r="I12" s="137"/>
      <c r="J12" s="142"/>
    </row>
    <row r="13" spans="2:10">
      <c r="B13" s="143"/>
      <c r="C13" s="172"/>
      <c r="D13" s="172"/>
      <c r="E13" s="145"/>
      <c r="F13" s="146"/>
      <c r="G13" s="143"/>
      <c r="H13" s="164"/>
      <c r="I13" s="144"/>
      <c r="J13" s="147"/>
    </row>
    <row r="14" spans="2:10" s="198" customFormat="1" ht="22.5">
      <c r="B14" s="192" t="s">
        <v>0</v>
      </c>
      <c r="C14" s="196" t="s">
        <v>16</v>
      </c>
      <c r="D14" s="196" t="s">
        <v>1</v>
      </c>
      <c r="E14" s="192" t="s">
        <v>2</v>
      </c>
      <c r="F14" s="197" t="s">
        <v>3</v>
      </c>
      <c r="G14" s="192" t="s">
        <v>4</v>
      </c>
      <c r="H14" s="192" t="s">
        <v>6</v>
      </c>
      <c r="I14" s="192" t="s">
        <v>5</v>
      </c>
      <c r="J14" s="192" t="s">
        <v>7</v>
      </c>
    </row>
    <row r="15" spans="2:10" s="201" customFormat="1" ht="15" customHeight="1">
      <c r="B15" s="156" t="s">
        <v>71</v>
      </c>
      <c r="C15" s="215"/>
      <c r="D15" s="199"/>
      <c r="E15" s="166" t="s">
        <v>90</v>
      </c>
      <c r="F15" s="167"/>
      <c r="G15" s="168"/>
      <c r="H15" s="200"/>
      <c r="I15" s="208"/>
      <c r="J15" s="211">
        <f>SUM(J16:J18)</f>
        <v>3543.9900000000002</v>
      </c>
    </row>
    <row r="16" spans="2:10" ht="15" customHeight="1">
      <c r="B16" s="98" t="s">
        <v>72</v>
      </c>
      <c r="C16" s="101" t="s">
        <v>75</v>
      </c>
      <c r="D16" s="165" t="s">
        <v>78</v>
      </c>
      <c r="E16" s="153" t="s">
        <v>79</v>
      </c>
      <c r="F16" s="154" t="s">
        <v>19</v>
      </c>
      <c r="G16" s="148">
        <v>166.53</v>
      </c>
      <c r="H16" s="216">
        <v>11.98</v>
      </c>
      <c r="I16" s="152">
        <f>ROUND(ROUND(H16,2)*(1+J$7),2)</f>
        <v>14.88</v>
      </c>
      <c r="J16" s="202">
        <f t="shared" ref="J16:J24" si="0">ROUND(G16*I16,2)</f>
        <v>2477.9699999999998</v>
      </c>
    </row>
    <row r="17" spans="2:23" ht="15" customHeight="1">
      <c r="B17" s="98" t="s">
        <v>73</v>
      </c>
      <c r="C17" s="101" t="s">
        <v>81</v>
      </c>
      <c r="D17" s="165" t="s">
        <v>80</v>
      </c>
      <c r="E17" s="99" t="s">
        <v>88</v>
      </c>
      <c r="F17" s="154" t="s">
        <v>19</v>
      </c>
      <c r="G17" s="148">
        <v>91</v>
      </c>
      <c r="H17" s="216">
        <v>4.79</v>
      </c>
      <c r="I17" s="152">
        <f t="shared" ref="I17:I24" si="1">ROUND(ROUND(H17,2)*(1+J$7),2)</f>
        <v>5.95</v>
      </c>
      <c r="J17" s="202">
        <f t="shared" si="0"/>
        <v>541.45000000000005</v>
      </c>
      <c r="L17" s="135"/>
      <c r="O17" s="135"/>
    </row>
    <row r="18" spans="2:23" ht="22.5">
      <c r="B18" s="98" t="s">
        <v>74</v>
      </c>
      <c r="C18" s="101" t="s">
        <v>18</v>
      </c>
      <c r="D18" s="165" t="s">
        <v>82</v>
      </c>
      <c r="E18" s="99" t="s">
        <v>83</v>
      </c>
      <c r="F18" s="154" t="s">
        <v>19</v>
      </c>
      <c r="G18" s="148">
        <v>166.53</v>
      </c>
      <c r="H18" s="216">
        <v>2.54</v>
      </c>
      <c r="I18" s="152">
        <f t="shared" si="1"/>
        <v>3.15</v>
      </c>
      <c r="J18" s="202">
        <f t="shared" si="0"/>
        <v>524.57000000000005</v>
      </c>
      <c r="L18" s="135"/>
    </row>
    <row r="19" spans="2:23" s="201" customFormat="1" ht="15" customHeight="1">
      <c r="B19" s="156" t="s">
        <v>71</v>
      </c>
      <c r="C19" s="217"/>
      <c r="D19" s="199"/>
      <c r="E19" s="166" t="s">
        <v>91</v>
      </c>
      <c r="F19" s="167"/>
      <c r="G19" s="168"/>
      <c r="H19" s="200"/>
      <c r="I19" s="208"/>
      <c r="J19" s="211">
        <f>SUM(J20)</f>
        <v>5478.36</v>
      </c>
    </row>
    <row r="20" spans="2:23" ht="22.5">
      <c r="B20" s="98" t="s">
        <v>74</v>
      </c>
      <c r="C20" s="101" t="s">
        <v>18</v>
      </c>
      <c r="D20" s="165" t="s">
        <v>85</v>
      </c>
      <c r="E20" s="99" t="s">
        <v>84</v>
      </c>
      <c r="F20" s="154" t="s">
        <v>19</v>
      </c>
      <c r="G20" s="148">
        <v>174.86</v>
      </c>
      <c r="H20" s="216">
        <v>25.23</v>
      </c>
      <c r="I20" s="152">
        <f t="shared" si="1"/>
        <v>31.33</v>
      </c>
      <c r="J20" s="202">
        <f t="shared" si="0"/>
        <v>5478.36</v>
      </c>
      <c r="L20" s="135"/>
    </row>
    <row r="21" spans="2:23" s="201" customFormat="1" ht="15" customHeight="1">
      <c r="B21" s="156" t="s">
        <v>71</v>
      </c>
      <c r="C21" s="217"/>
      <c r="D21" s="199"/>
      <c r="E21" s="166" t="s">
        <v>92</v>
      </c>
      <c r="F21" s="167"/>
      <c r="G21" s="168"/>
      <c r="H21" s="200"/>
      <c r="I21" s="208"/>
      <c r="J21" s="211">
        <f>SUM(J22)</f>
        <v>16917.78</v>
      </c>
    </row>
    <row r="22" spans="2:23" ht="15" customHeight="1">
      <c r="B22" s="98" t="s">
        <v>74</v>
      </c>
      <c r="C22" s="101" t="s">
        <v>81</v>
      </c>
      <c r="D22" s="165" t="s">
        <v>86</v>
      </c>
      <c r="E22" s="99" t="s">
        <v>93</v>
      </c>
      <c r="F22" s="154" t="s">
        <v>19</v>
      </c>
      <c r="G22" s="148">
        <v>166.53</v>
      </c>
      <c r="H22" s="216">
        <v>81.8</v>
      </c>
      <c r="I22" s="152">
        <f t="shared" si="1"/>
        <v>101.59</v>
      </c>
      <c r="J22" s="202">
        <f t="shared" si="0"/>
        <v>16917.78</v>
      </c>
      <c r="L22" s="135"/>
    </row>
    <row r="23" spans="2:23" s="201" customFormat="1" ht="15" customHeight="1">
      <c r="B23" s="156" t="s">
        <v>71</v>
      </c>
      <c r="C23" s="217"/>
      <c r="D23" s="199"/>
      <c r="E23" s="166" t="s">
        <v>91</v>
      </c>
      <c r="F23" s="167"/>
      <c r="G23" s="168"/>
      <c r="H23" s="200"/>
      <c r="I23" s="208"/>
      <c r="J23" s="211">
        <f>SUM(J24)</f>
        <v>3288.97</v>
      </c>
    </row>
    <row r="24" spans="2:23" ht="15" customHeight="1">
      <c r="B24" s="98" t="s">
        <v>74</v>
      </c>
      <c r="C24" s="101" t="s">
        <v>81</v>
      </c>
      <c r="D24" s="165" t="s">
        <v>87</v>
      </c>
      <c r="E24" s="99" t="s">
        <v>89</v>
      </c>
      <c r="F24" s="100"/>
      <c r="G24" s="148">
        <v>166.53</v>
      </c>
      <c r="H24" s="216">
        <v>15.9</v>
      </c>
      <c r="I24" s="152">
        <f t="shared" si="1"/>
        <v>19.75</v>
      </c>
      <c r="J24" s="202">
        <f t="shared" si="0"/>
        <v>3288.97</v>
      </c>
      <c r="L24" s="135"/>
    </row>
    <row r="25" spans="2:23" s="176" customFormat="1" ht="11.25" customHeight="1">
      <c r="B25" s="177"/>
      <c r="C25" s="178"/>
      <c r="D25" s="179"/>
      <c r="E25" s="180"/>
      <c r="F25" s="181"/>
      <c r="G25" s="182"/>
      <c r="H25" s="183"/>
      <c r="I25" s="182"/>
      <c r="J25" s="184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</row>
    <row r="26" spans="2:23" s="176" customFormat="1" ht="24.95" customHeight="1">
      <c r="B26" s="185"/>
      <c r="C26" s="186"/>
      <c r="D26" s="186"/>
      <c r="E26" s="187" t="s">
        <v>68</v>
      </c>
      <c r="F26" s="188"/>
      <c r="G26" s="185"/>
      <c r="H26" s="185"/>
      <c r="I26" s="185"/>
      <c r="J26" s="190">
        <f>J15+J19+J21+J23</f>
        <v>29229.1</v>
      </c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</row>
    <row r="27" spans="2:23" s="176" customFormat="1" ht="11.25" customHeight="1">
      <c r="B27" s="212"/>
      <c r="C27" s="178"/>
      <c r="D27" s="178"/>
      <c r="E27" s="189"/>
      <c r="F27" s="181"/>
      <c r="G27" s="213"/>
      <c r="H27" s="213"/>
      <c r="I27" s="213"/>
      <c r="J27" s="214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</row>
    <row r="28" spans="2:23" s="176" customFormat="1" ht="15" customHeight="1">
      <c r="B28" s="243" t="s">
        <v>70</v>
      </c>
      <c r="C28" s="244"/>
      <c r="D28" s="244"/>
      <c r="E28" s="244"/>
      <c r="F28" s="244"/>
      <c r="G28" s="244"/>
      <c r="H28" s="244"/>
      <c r="I28" s="244"/>
      <c r="J28" s="245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</row>
    <row r="29" spans="2:23" s="176" customFormat="1" ht="15" customHeight="1">
      <c r="B29" s="246" t="s">
        <v>34</v>
      </c>
      <c r="C29" s="246"/>
      <c r="D29" s="246"/>
      <c r="E29" s="246"/>
      <c r="F29" s="247"/>
      <c r="G29" s="247"/>
      <c r="H29" s="247"/>
      <c r="I29" s="247"/>
      <c r="J29" s="247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</row>
  </sheetData>
  <sheetProtection algorithmName="SHA-512" hashValue="w3+LnffL0wX++/3CKkAU69sDWn3hNpUNJi+4P8ri9N/qWyl1j/oejISTvjZqajoyTcdlqgGZA4WfpQYastPsRA==" saltValue="LNs4ekrBdW+pk1slX3FoVg==" spinCount="100000" sheet="1" objects="1" scenarios="1" selectLockedCells="1" selectUnlockedCells="1"/>
  <mergeCells count="5">
    <mergeCell ref="B28:J28"/>
    <mergeCell ref="B29:E29"/>
    <mergeCell ref="F29:J29"/>
    <mergeCell ref="B4:H4"/>
    <mergeCell ref="I4:J4"/>
  </mergeCells>
  <conditionalFormatting sqref="B7:B8">
    <cfRule type="expression" dxfId="12" priority="206" stopIfTrue="1">
      <formula>OR(#REF!="M",#REF!="A")</formula>
    </cfRule>
  </conditionalFormatting>
  <conditionalFormatting sqref="B14:B24">
    <cfRule type="expression" dxfId="11" priority="1" stopIfTrue="1">
      <formula>OR(#REF!="M",#REF!="A")</formula>
    </cfRule>
  </conditionalFormatting>
  <conditionalFormatting sqref="C1:D1 F1:I1 C30:D64636 F30:I64636">
    <cfRule type="expression" dxfId="10" priority="217" stopIfTrue="1">
      <formula>OR(#REF!="M",#REF!="A")</formula>
    </cfRule>
  </conditionalFormatting>
  <conditionalFormatting sqref="C2:D2 F2:I2 C3:C4 C5:D6 F5:I6 F7:F8 F9:H9">
    <cfRule type="expression" dxfId="9" priority="207" stopIfTrue="1">
      <formula>OR(#REF!="M",#REF!="A")</formula>
    </cfRule>
  </conditionalFormatting>
  <conditionalFormatting sqref="C9:D29 F10:I29">
    <cfRule type="expression" dxfId="8" priority="2" stopIfTrue="1">
      <formula>OR(#REF!="M",#REF!="A")</formula>
    </cfRule>
  </conditionalFormatting>
  <conditionalFormatting sqref="D3">
    <cfRule type="expression" dxfId="7" priority="210" stopIfTrue="1">
      <formula>OR(#REF!="M",#REF!="A")</formula>
    </cfRule>
  </conditionalFormatting>
  <conditionalFormatting sqref="E1 E30:E64636">
    <cfRule type="expression" dxfId="6" priority="218" stopIfTrue="1">
      <formula>OR(#REF!="M",#REF!="A")</formula>
    </cfRule>
  </conditionalFormatting>
  <conditionalFormatting sqref="E2">
    <cfRule type="expression" dxfId="5" priority="208" stopIfTrue="1">
      <formula>OR(#REF!="M",#REF!="A")</formula>
    </cfRule>
  </conditionalFormatting>
  <conditionalFormatting sqref="E5:E29">
    <cfRule type="expression" dxfId="4" priority="3" stopIfTrue="1">
      <formula>OR(#REF!="M",#REF!="A")</formula>
    </cfRule>
  </conditionalFormatting>
  <conditionalFormatting sqref="J1 J30:J64636">
    <cfRule type="expression" dxfId="3" priority="219" stopIfTrue="1">
      <formula>OR(#REF!="M",#REF!="A")</formula>
    </cfRule>
  </conditionalFormatting>
  <conditionalFormatting sqref="J2 J5:J6">
    <cfRule type="expression" dxfId="2" priority="209" stopIfTrue="1">
      <formula>OR(#REF!="M",#REF!="A")</formula>
    </cfRule>
  </conditionalFormatting>
  <conditionalFormatting sqref="J10:J29">
    <cfRule type="expression" dxfId="1" priority="4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66" fitToHeight="0" orientation="portrait" r:id="rId1"/>
  <ignoredErrors>
    <ignoredError sqref="J19 J21 J23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0"/>
  <sheetViews>
    <sheetView showGridLines="0" workbookViewId="0">
      <selection activeCell="O11" sqref="O11"/>
    </sheetView>
  </sheetViews>
  <sheetFormatPr defaultRowHeight="15"/>
  <cols>
    <col min="1" max="4" width="3.7109375" style="59" customWidth="1"/>
    <col min="5" max="5" width="50.7109375" style="59" customWidth="1"/>
    <col min="6" max="6" width="16.7109375" style="59" customWidth="1"/>
    <col min="7" max="7" width="12.7109375" style="59" customWidth="1"/>
    <col min="8" max="8" width="16.7109375" style="59" customWidth="1"/>
    <col min="9" max="10" width="9.7109375" style="59" customWidth="1"/>
    <col min="11" max="11" width="16.7109375" style="59" customWidth="1"/>
    <col min="12" max="13" width="9.7109375" style="59" customWidth="1"/>
    <col min="14" max="14" width="16.7109375" style="59" customWidth="1"/>
    <col min="15" max="16" width="9.7109375" style="59" customWidth="1"/>
    <col min="17" max="17" width="16.7109375" style="59" customWidth="1"/>
    <col min="18" max="19" width="9.7109375" style="59" customWidth="1"/>
    <col min="20" max="16384" width="9.140625" style="59"/>
  </cols>
  <sheetData>
    <row r="1" spans="1:19" ht="15.75" thickBot="1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11" customHeight="1" thickBot="1">
      <c r="B2" s="1"/>
      <c r="C2" s="2"/>
      <c r="D2" s="2"/>
      <c r="E2" s="2"/>
      <c r="F2" s="2"/>
      <c r="G2" s="2"/>
      <c r="H2" s="2"/>
      <c r="I2" s="2"/>
      <c r="J2" s="21"/>
      <c r="K2" s="2"/>
      <c r="L2" s="2"/>
      <c r="M2" s="2"/>
      <c r="N2" s="2"/>
      <c r="O2" s="2"/>
      <c r="P2" s="2"/>
      <c r="Q2" s="2"/>
      <c r="R2" s="2"/>
      <c r="S2" s="3"/>
    </row>
    <row r="3" spans="1:19" ht="24.95" customHeight="1" thickBot="1">
      <c r="B3" s="4"/>
      <c r="C3" s="5"/>
      <c r="D3" s="5"/>
      <c r="E3" s="5"/>
      <c r="F3" s="5"/>
      <c r="G3" s="5"/>
      <c r="H3" s="5"/>
      <c r="I3" s="5"/>
      <c r="J3" s="6" t="s">
        <v>12</v>
      </c>
      <c r="K3" s="5"/>
      <c r="L3" s="5"/>
      <c r="M3" s="5"/>
      <c r="N3" s="5"/>
      <c r="O3" s="5"/>
      <c r="P3" s="5"/>
      <c r="Q3" s="5"/>
      <c r="R3" s="5"/>
      <c r="S3" s="7"/>
    </row>
    <row r="4" spans="1:19" ht="39" customHeight="1">
      <c r="B4" s="42" t="s">
        <v>20</v>
      </c>
      <c r="C4" s="43"/>
      <c r="D4" s="43"/>
      <c r="E4" s="270" t="str">
        <f>Planilha!C7</f>
        <v>UBS SÃO FRANCISCO</v>
      </c>
      <c r="F4" s="270"/>
      <c r="G4" s="270"/>
      <c r="H4" s="44"/>
      <c r="I4" s="44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19" ht="19.5" customHeight="1">
      <c r="B5" s="251" t="s">
        <v>21</v>
      </c>
      <c r="C5" s="252"/>
      <c r="D5" s="252"/>
      <c r="E5" s="209" t="str">
        <f>Planilha!C8</f>
        <v>REVITALIZAÇÃO DO MADEIRAMENTO APARENTE DO TELHADO</v>
      </c>
      <c r="F5" s="47"/>
      <c r="G5" s="48"/>
      <c r="H5" s="49"/>
      <c r="I5" s="49"/>
      <c r="J5" s="49"/>
      <c r="K5" s="49"/>
      <c r="L5" s="49"/>
      <c r="M5" s="50" t="s">
        <v>22</v>
      </c>
      <c r="N5" s="51" t="s">
        <v>23</v>
      </c>
      <c r="O5" s="52"/>
      <c r="P5" s="52"/>
      <c r="Q5" s="52"/>
      <c r="R5" s="49"/>
      <c r="S5" s="53"/>
    </row>
    <row r="6" spans="1:19" ht="19.5" customHeight="1" thickBot="1">
      <c r="B6" s="253" t="s">
        <v>24</v>
      </c>
      <c r="C6" s="254"/>
      <c r="D6" s="254"/>
      <c r="E6" s="210" t="str">
        <f>Planilha!C9</f>
        <v>RUA JOSÉ SECCO, 750</v>
      </c>
      <c r="F6" s="210" t="str">
        <f>Planilha!C10</f>
        <v>SÃO FRANCISCO</v>
      </c>
      <c r="G6" s="4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9"/>
    </row>
    <row r="7" spans="1:19" ht="12.75" customHeight="1">
      <c r="B7" s="255" t="s">
        <v>0</v>
      </c>
      <c r="C7" s="256"/>
      <c r="D7" s="257"/>
      <c r="E7" s="264" t="s">
        <v>2</v>
      </c>
      <c r="F7" s="267" t="s">
        <v>25</v>
      </c>
      <c r="G7" s="274" t="s">
        <v>26</v>
      </c>
      <c r="H7" s="284">
        <v>1</v>
      </c>
      <c r="I7" s="284"/>
      <c r="J7" s="284"/>
      <c r="K7" s="284">
        <v>2</v>
      </c>
      <c r="L7" s="284"/>
      <c r="M7" s="284"/>
      <c r="N7" s="285">
        <v>3</v>
      </c>
      <c r="O7" s="286"/>
      <c r="P7" s="287"/>
      <c r="Q7" s="285">
        <v>4</v>
      </c>
      <c r="R7" s="286"/>
      <c r="S7" s="287"/>
    </row>
    <row r="8" spans="1:19" ht="12.75" customHeight="1">
      <c r="B8" s="258"/>
      <c r="C8" s="259"/>
      <c r="D8" s="260"/>
      <c r="E8" s="265"/>
      <c r="F8" s="268"/>
      <c r="G8" s="275"/>
      <c r="H8" s="280"/>
      <c r="I8" s="280"/>
      <c r="J8" s="280"/>
      <c r="K8" s="281"/>
      <c r="L8" s="282"/>
      <c r="M8" s="283"/>
      <c r="N8" s="281"/>
      <c r="O8" s="282"/>
      <c r="P8" s="283"/>
      <c r="Q8" s="281"/>
      <c r="R8" s="282"/>
      <c r="S8" s="283"/>
    </row>
    <row r="9" spans="1:19" ht="12.75" customHeight="1" thickBot="1">
      <c r="B9" s="261"/>
      <c r="C9" s="262"/>
      <c r="D9" s="263"/>
      <c r="E9" s="266"/>
      <c r="F9" s="269"/>
      <c r="G9" s="276"/>
      <c r="H9" s="22" t="s">
        <v>13</v>
      </c>
      <c r="I9" s="23" t="s">
        <v>14</v>
      </c>
      <c r="J9" s="24" t="s">
        <v>27</v>
      </c>
      <c r="K9" s="22" t="s">
        <v>13</v>
      </c>
      <c r="L9" s="23" t="s">
        <v>14</v>
      </c>
      <c r="M9" s="24" t="s">
        <v>27</v>
      </c>
      <c r="N9" s="22" t="s">
        <v>13</v>
      </c>
      <c r="O9" s="23" t="s">
        <v>14</v>
      </c>
      <c r="P9" s="24" t="s">
        <v>27</v>
      </c>
      <c r="Q9" s="22" t="s">
        <v>13</v>
      </c>
      <c r="R9" s="23" t="s">
        <v>14</v>
      </c>
      <c r="S9" s="24" t="s">
        <v>27</v>
      </c>
    </row>
    <row r="10" spans="1:19" s="203" customFormat="1" ht="18" customHeight="1" thickBot="1">
      <c r="B10" s="94"/>
      <c r="C10" s="95"/>
      <c r="D10" s="95"/>
      <c r="E10" s="96" t="s">
        <v>96</v>
      </c>
      <c r="F10" s="204">
        <f>Planilha!J26</f>
        <v>29229.1</v>
      </c>
      <c r="G10" s="97">
        <f>F10/F$12</f>
        <v>1</v>
      </c>
      <c r="H10" s="206">
        <f>$F10*I10%</f>
        <v>14614.55</v>
      </c>
      <c r="I10" s="25">
        <v>50</v>
      </c>
      <c r="J10" s="26">
        <f>I10</f>
        <v>50</v>
      </c>
      <c r="K10" s="207">
        <f>$F10*L10%</f>
        <v>14614.55</v>
      </c>
      <c r="L10" s="25">
        <v>50</v>
      </c>
      <c r="M10" s="27">
        <f>L10+J10</f>
        <v>100</v>
      </c>
      <c r="N10" s="207">
        <f>$F10*O10%</f>
        <v>0</v>
      </c>
      <c r="O10" s="25">
        <v>0</v>
      </c>
      <c r="P10" s="27">
        <f>O10+M10</f>
        <v>100</v>
      </c>
      <c r="Q10" s="207">
        <f>$F10*R10%</f>
        <v>0</v>
      </c>
      <c r="R10" s="25">
        <v>0</v>
      </c>
      <c r="S10" s="27">
        <f>R10+P10</f>
        <v>100</v>
      </c>
    </row>
    <row r="11" spans="1:19" ht="18" customHeight="1" thickBot="1">
      <c r="A11" s="55"/>
      <c r="B11" s="28"/>
      <c r="C11" s="29"/>
      <c r="D11" s="29"/>
      <c r="E11" s="54"/>
      <c r="F11" s="30"/>
      <c r="G11" s="31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</row>
    <row r="12" spans="1:19" ht="18" customHeight="1" thickBot="1">
      <c r="A12" s="55"/>
      <c r="B12" s="255" t="s">
        <v>28</v>
      </c>
      <c r="C12" s="256"/>
      <c r="D12" s="257"/>
      <c r="E12" s="34" t="s">
        <v>29</v>
      </c>
      <c r="F12" s="205">
        <f>SUM(F10:F10)</f>
        <v>29229.1</v>
      </c>
      <c r="G12" s="35">
        <f>SUM(G10:G10)</f>
        <v>1</v>
      </c>
      <c r="H12" s="36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3"/>
    </row>
    <row r="13" spans="1:19" ht="18" customHeight="1" thickBot="1">
      <c r="A13" s="55"/>
      <c r="B13" s="258"/>
      <c r="C13" s="259"/>
      <c r="D13" s="260"/>
      <c r="E13" s="38" t="s">
        <v>30</v>
      </c>
      <c r="F13" s="39"/>
      <c r="G13" s="40"/>
      <c r="H13" s="277">
        <f>H15/$F$12</f>
        <v>0.5</v>
      </c>
      <c r="I13" s="278"/>
      <c r="J13" s="279"/>
      <c r="K13" s="277">
        <f>K15/$F$12</f>
        <v>0.5</v>
      </c>
      <c r="L13" s="278"/>
      <c r="M13" s="279"/>
      <c r="N13" s="277">
        <f>N15/$F$12</f>
        <v>0</v>
      </c>
      <c r="O13" s="278"/>
      <c r="P13" s="279"/>
      <c r="Q13" s="277">
        <f>Q15/$F$12</f>
        <v>0</v>
      </c>
      <c r="R13" s="278"/>
      <c r="S13" s="279"/>
    </row>
    <row r="14" spans="1:19" ht="18" customHeight="1" thickBot="1">
      <c r="A14" s="55"/>
      <c r="B14" s="258"/>
      <c r="C14" s="259"/>
      <c r="D14" s="260"/>
      <c r="E14" s="38" t="s">
        <v>31</v>
      </c>
      <c r="F14" s="39"/>
      <c r="G14" s="40"/>
      <c r="H14" s="277">
        <f>H13</f>
        <v>0.5</v>
      </c>
      <c r="I14" s="278"/>
      <c r="J14" s="279"/>
      <c r="K14" s="277">
        <f>K13+H14</f>
        <v>1</v>
      </c>
      <c r="L14" s="278"/>
      <c r="M14" s="279"/>
      <c r="N14" s="277">
        <f>N13+K14</f>
        <v>1</v>
      </c>
      <c r="O14" s="278"/>
      <c r="P14" s="279"/>
      <c r="Q14" s="277">
        <f>Q13+N14</f>
        <v>1</v>
      </c>
      <c r="R14" s="278"/>
      <c r="S14" s="279"/>
    </row>
    <row r="15" spans="1:19" ht="18" customHeight="1" thickBot="1">
      <c r="A15" s="55"/>
      <c r="B15" s="258"/>
      <c r="C15" s="259"/>
      <c r="D15" s="260"/>
      <c r="E15" s="38" t="s">
        <v>32</v>
      </c>
      <c r="F15" s="39"/>
      <c r="G15" s="40"/>
      <c r="H15" s="271">
        <f>SUM(H10:H10)</f>
        <v>14614.55</v>
      </c>
      <c r="I15" s="272"/>
      <c r="J15" s="273"/>
      <c r="K15" s="271">
        <f>SUM(K10:K10)</f>
        <v>14614.55</v>
      </c>
      <c r="L15" s="272"/>
      <c r="M15" s="273"/>
      <c r="N15" s="271">
        <f>SUM(N10:N10)</f>
        <v>0</v>
      </c>
      <c r="O15" s="272"/>
      <c r="P15" s="273"/>
      <c r="Q15" s="271">
        <f>SUM(Q10:Q10)</f>
        <v>0</v>
      </c>
      <c r="R15" s="272"/>
      <c r="S15" s="273"/>
    </row>
    <row r="16" spans="1:19" ht="18" customHeight="1" thickBot="1">
      <c r="A16" s="55"/>
      <c r="B16" s="261"/>
      <c r="C16" s="262"/>
      <c r="D16" s="263"/>
      <c r="E16" s="38" t="s">
        <v>33</v>
      </c>
      <c r="F16" s="39"/>
      <c r="G16" s="40"/>
      <c r="H16" s="271">
        <f>H15</f>
        <v>14614.55</v>
      </c>
      <c r="I16" s="272"/>
      <c r="J16" s="273"/>
      <c r="K16" s="271">
        <f>K15+H16</f>
        <v>29229.1</v>
      </c>
      <c r="L16" s="272"/>
      <c r="M16" s="273"/>
      <c r="N16" s="271">
        <f>N15+K16</f>
        <v>29229.1</v>
      </c>
      <c r="O16" s="272"/>
      <c r="P16" s="273"/>
      <c r="Q16" s="271">
        <f>Q15+N16</f>
        <v>29229.1</v>
      </c>
      <c r="R16" s="272"/>
      <c r="S16" s="273"/>
    </row>
    <row r="17" spans="1:19" ht="18" customHeight="1" thickBot="1">
      <c r="A17" s="55"/>
      <c r="B17" s="10"/>
      <c r="C17" s="11"/>
      <c r="D17" s="11"/>
      <c r="E17" s="11"/>
      <c r="F17" s="11"/>
      <c r="G17" s="11"/>
      <c r="H17" s="11"/>
      <c r="I17" s="11"/>
      <c r="J17" s="12"/>
      <c r="K17" s="11"/>
      <c r="L17" s="11"/>
      <c r="M17" s="12"/>
      <c r="N17" s="11"/>
      <c r="O17" s="11"/>
      <c r="P17" s="11"/>
      <c r="Q17" s="11"/>
      <c r="R17" s="11"/>
      <c r="S17" s="13"/>
    </row>
    <row r="18" spans="1:19" ht="18" customHeight="1" thickBot="1">
      <c r="A18" s="55"/>
      <c r="B18" s="14"/>
      <c r="C18" s="15"/>
      <c r="D18" s="15"/>
      <c r="E18" s="15"/>
      <c r="F18" s="15"/>
      <c r="G18" s="15"/>
      <c r="H18" s="56" t="s">
        <v>70</v>
      </c>
      <c r="I18" s="56"/>
      <c r="J18" s="12"/>
      <c r="K18" s="15"/>
      <c r="L18" s="15"/>
      <c r="M18" s="15"/>
      <c r="N18" s="15"/>
      <c r="O18" s="15"/>
      <c r="P18" s="15"/>
      <c r="Q18" s="15"/>
      <c r="R18" s="15"/>
      <c r="S18" s="16"/>
    </row>
    <row r="19" spans="1:19" ht="18" customHeight="1" thickBot="1">
      <c r="A19" s="55"/>
      <c r="B19" s="288" t="s">
        <v>34</v>
      </c>
      <c r="C19" s="289"/>
      <c r="D19" s="289"/>
      <c r="E19" s="289"/>
      <c r="F19" s="289"/>
      <c r="G19" s="290"/>
      <c r="H19" s="17"/>
      <c r="I19" s="18"/>
      <c r="J19" s="18"/>
      <c r="K19" s="18"/>
      <c r="L19" s="18"/>
      <c r="M19" s="18"/>
      <c r="N19" s="18"/>
      <c r="O19" s="18"/>
      <c r="P19" s="18"/>
      <c r="Q19" s="18"/>
      <c r="R19" s="19"/>
      <c r="S19" s="20"/>
    </row>
    <row r="20" spans="1:19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</sheetData>
  <sheetProtection algorithmName="SHA-512" hashValue="MD2/cgMySDwuxFGnJ9u3RRf+Aw936ypnK8y3xV1rBehF0bdgwRAgEsi0s/tpS8+j03p9iJAnATJvdWLw/zB4Gw==" saltValue="9WQYTAJ1qYP8jXZ9b0bF8g==" spinCount="100000" sheet="1" objects="1" scenarios="1" selectLockedCells="1" selectUnlockedCells="1"/>
  <mergeCells count="33"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  <mergeCell ref="H16:J16"/>
    <mergeCell ref="K16:M16"/>
    <mergeCell ref="E4:G4"/>
    <mergeCell ref="H15:J15"/>
    <mergeCell ref="K15:M15"/>
    <mergeCell ref="N15:P15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Q8:S8"/>
    <mergeCell ref="H7:J7"/>
    <mergeCell ref="B5:D5"/>
    <mergeCell ref="B6:D6"/>
    <mergeCell ref="B7:D9"/>
    <mergeCell ref="E7:E9"/>
    <mergeCell ref="F7:F9"/>
  </mergeCells>
  <conditionalFormatting sqref="I10 L10 O10 R10">
    <cfRule type="cellIs" dxfId="0" priority="1" operator="equal">
      <formula>0</formula>
    </cfRule>
  </conditionalFormatting>
  <printOptions horizontalCentered="1"/>
  <pageMargins left="0.31496062992125984" right="0.31496062992125984" top="1.5748031496062993" bottom="0.78740157480314965" header="0.31496062992125984" footer="0.31496062992125984"/>
  <pageSetup paperSize="9" scale="6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BDI (24,19%)</vt:lpstr>
      <vt:lpstr>Planilha</vt:lpstr>
      <vt:lpstr>Cronograma</vt:lpstr>
      <vt:lpstr>'BDI (24,19%)'!Area_de_impressao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2026-06-17T11:07:25Z</dcterms:modified>
</cp:coreProperties>
</file>