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EstaPasta_de_trabalho"/>
  <bookViews>
    <workbookView xWindow="0" yWindow="0" windowWidth="16380" windowHeight="8190" tabRatio="500" activeTab="1"/>
  </bookViews>
  <sheets>
    <sheet name="ORCAMENTO" sheetId="1" r:id="rId1"/>
    <sheet name="CRONOGRAMA" sheetId="9" r:id="rId2"/>
  </sheets>
  <definedNames>
    <definedName name="_xlnm._FilterDatabase" localSheetId="0" hidden="1">ORCAMENTO!$A$9:$J$357</definedName>
    <definedName name="_xlnm.Print_Area" localSheetId="1">CRONOGRAMA!$A$1:$U$52</definedName>
    <definedName name="_xlnm.Print_Area" localSheetId="0">ORCAMENTO!$A$1:$J$362</definedName>
    <definedName name="_xlnm.Print_Titles" localSheetId="0">ORCAMENTO!$1:$9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52" i="1"/>
  <c r="J352" s="1"/>
  <c r="H351"/>
  <c r="J351" s="1"/>
  <c r="H349"/>
  <c r="J349" s="1"/>
  <c r="H348"/>
  <c r="J348" s="1"/>
  <c r="H347"/>
  <c r="J347" s="1"/>
  <c r="H346"/>
  <c r="J346" s="1"/>
  <c r="H344"/>
  <c r="J344" s="1"/>
  <c r="H343"/>
  <c r="J343" s="1"/>
  <c r="H341"/>
  <c r="J341" s="1"/>
  <c r="H337"/>
  <c r="J337" s="1"/>
  <c r="H336"/>
  <c r="J336" s="1"/>
  <c r="H335"/>
  <c r="J335" s="1"/>
  <c r="I332"/>
  <c r="H332"/>
  <c r="J332" s="1"/>
  <c r="I331"/>
  <c r="H331"/>
  <c r="J331" s="1"/>
  <c r="I330"/>
  <c r="H330"/>
  <c r="J330" s="1"/>
  <c r="I329"/>
  <c r="H329"/>
  <c r="J329" s="1"/>
  <c r="I328"/>
  <c r="H328"/>
  <c r="J328" s="1"/>
  <c r="I326"/>
  <c r="H326"/>
  <c r="J326" s="1"/>
  <c r="I325"/>
  <c r="H325"/>
  <c r="J325" s="1"/>
  <c r="I324"/>
  <c r="H324"/>
  <c r="J324" s="1"/>
  <c r="I323"/>
  <c r="H323"/>
  <c r="J323" s="1"/>
  <c r="I322"/>
  <c r="H322"/>
  <c r="J322" s="1"/>
  <c r="I321"/>
  <c r="H321"/>
  <c r="J321" s="1"/>
  <c r="I319"/>
  <c r="H319"/>
  <c r="J319" s="1"/>
  <c r="H318"/>
  <c r="H317"/>
  <c r="H316"/>
  <c r="I315"/>
  <c r="H315"/>
  <c r="J315" s="1"/>
  <c r="H314"/>
  <c r="J314" s="1"/>
  <c r="I314"/>
  <c r="H313"/>
  <c r="J313" s="1"/>
  <c r="I313"/>
  <c r="H312"/>
  <c r="J312" s="1"/>
  <c r="I312"/>
  <c r="H310"/>
  <c r="J310" s="1"/>
  <c r="I310"/>
  <c r="H308"/>
  <c r="J308" s="1"/>
  <c r="H307"/>
  <c r="J307" s="1"/>
  <c r="I307"/>
  <c r="H306"/>
  <c r="J306" s="1"/>
  <c r="H305"/>
  <c r="J305" s="1"/>
  <c r="I305"/>
  <c r="H304"/>
  <c r="J304" s="1"/>
  <c r="H303"/>
  <c r="J303" s="1"/>
  <c r="I303"/>
  <c r="H302"/>
  <c r="J302" s="1"/>
  <c r="H298"/>
  <c r="J298" s="1"/>
  <c r="H297"/>
  <c r="J297" s="1"/>
  <c r="H296"/>
  <c r="J296" s="1"/>
  <c r="I293"/>
  <c r="H293"/>
  <c r="J293" s="1"/>
  <c r="I292"/>
  <c r="H292"/>
  <c r="J292" s="1"/>
  <c r="I291"/>
  <c r="H291"/>
  <c r="J291" s="1"/>
  <c r="I290"/>
  <c r="H290"/>
  <c r="J290" s="1"/>
  <c r="I289"/>
  <c r="H289"/>
  <c r="J289" s="1"/>
  <c r="I286"/>
  <c r="H286"/>
  <c r="J286" s="1"/>
  <c r="I285"/>
  <c r="H285"/>
  <c r="J285" s="1"/>
  <c r="I284"/>
  <c r="H284"/>
  <c r="J284" s="1"/>
  <c r="I283"/>
  <c r="H283"/>
  <c r="J283" s="1"/>
  <c r="I282"/>
  <c r="H282"/>
  <c r="J282" s="1"/>
  <c r="I281"/>
  <c r="H281"/>
  <c r="J281" s="1"/>
  <c r="I280"/>
  <c r="H280"/>
  <c r="J280" s="1"/>
  <c r="I279"/>
  <c r="H279"/>
  <c r="J279" s="1"/>
  <c r="I278"/>
  <c r="H278"/>
  <c r="J278" s="1"/>
  <c r="I277"/>
  <c r="H277"/>
  <c r="J277" s="1"/>
  <c r="I276"/>
  <c r="H276"/>
  <c r="J276" s="1"/>
  <c r="I275"/>
  <c r="H275"/>
  <c r="J275" s="1"/>
  <c r="I274"/>
  <c r="H274"/>
  <c r="J274" s="1"/>
  <c r="H273"/>
  <c r="J273" s="1"/>
  <c r="I271"/>
  <c r="H270"/>
  <c r="J270" s="1"/>
  <c r="I269"/>
  <c r="H268"/>
  <c r="J268" s="1"/>
  <c r="I267"/>
  <c r="H266"/>
  <c r="J266" s="1"/>
  <c r="I265"/>
  <c r="H264"/>
  <c r="J264" s="1"/>
  <c r="I263"/>
  <c r="H262"/>
  <c r="J262" s="1"/>
  <c r="I261"/>
  <c r="H260"/>
  <c r="J260" s="1"/>
  <c r="I259"/>
  <c r="H257"/>
  <c r="J257" s="1"/>
  <c r="I256"/>
  <c r="H255"/>
  <c r="J255" s="1"/>
  <c r="I254"/>
  <c r="H253"/>
  <c r="J253" s="1"/>
  <c r="I252"/>
  <c r="H250"/>
  <c r="J250" s="1"/>
  <c r="I249"/>
  <c r="H248"/>
  <c r="J248" s="1"/>
  <c r="I247"/>
  <c r="H246"/>
  <c r="J246" s="1"/>
  <c r="I245"/>
  <c r="H244"/>
  <c r="J244" s="1"/>
  <c r="I242"/>
  <c r="H241"/>
  <c r="J241" s="1"/>
  <c r="I240"/>
  <c r="H239"/>
  <c r="J239" s="1"/>
  <c r="I238"/>
  <c r="H234"/>
  <c r="J234" s="1"/>
  <c r="I234"/>
  <c r="H232"/>
  <c r="J232" s="1"/>
  <c r="H231"/>
  <c r="J231" s="1"/>
  <c r="I231"/>
  <c r="H229"/>
  <c r="J229" s="1"/>
  <c r="H228"/>
  <c r="J228" s="1"/>
  <c r="I224"/>
  <c r="H224"/>
  <c r="J224" s="1"/>
  <c r="I223"/>
  <c r="H223"/>
  <c r="J223" s="1"/>
  <c r="I222"/>
  <c r="H222"/>
  <c r="J222" s="1"/>
  <c r="I221"/>
  <c r="H221"/>
  <c r="J221" s="1"/>
  <c r="I220"/>
  <c r="H220"/>
  <c r="J220" s="1"/>
  <c r="I218"/>
  <c r="H218"/>
  <c r="J218" s="1"/>
  <c r="I217"/>
  <c r="H217"/>
  <c r="J217" s="1"/>
  <c r="I216"/>
  <c r="H216"/>
  <c r="J216" s="1"/>
  <c r="I215"/>
  <c r="H215"/>
  <c r="J215" s="1"/>
  <c r="I214"/>
  <c r="H214"/>
  <c r="J214" s="1"/>
  <c r="I210"/>
  <c r="H210"/>
  <c r="J210" s="1"/>
  <c r="I208"/>
  <c r="H208"/>
  <c r="J208" s="1"/>
  <c r="I207"/>
  <c r="H207"/>
  <c r="J207" s="1"/>
  <c r="I205"/>
  <c r="H205"/>
  <c r="J205" s="1"/>
  <c r="I204"/>
  <c r="H204"/>
  <c r="J204" s="1"/>
  <c r="I203"/>
  <c r="H203"/>
  <c r="J203" s="1"/>
  <c r="I202"/>
  <c r="H202"/>
  <c r="J202" s="1"/>
  <c r="I201"/>
  <c r="H201"/>
  <c r="J201" s="1"/>
  <c r="I200"/>
  <c r="H200"/>
  <c r="J200" s="1"/>
  <c r="I198"/>
  <c r="H198"/>
  <c r="J198" s="1"/>
  <c r="I197"/>
  <c r="H197"/>
  <c r="J197" s="1"/>
  <c r="H196"/>
  <c r="J196" s="1"/>
  <c r="I196"/>
  <c r="I195"/>
  <c r="H195"/>
  <c r="J195" s="1"/>
  <c r="H194"/>
  <c r="J194" s="1"/>
  <c r="I194"/>
  <c r="I193"/>
  <c r="H193"/>
  <c r="J193" s="1"/>
  <c r="H192"/>
  <c r="J192" s="1"/>
  <c r="I192"/>
  <c r="H190"/>
  <c r="J190" s="1"/>
  <c r="I190"/>
  <c r="H189"/>
  <c r="J189" s="1"/>
  <c r="I189"/>
  <c r="H188"/>
  <c r="J188" s="1"/>
  <c r="I188"/>
  <c r="H187"/>
  <c r="J187" s="1"/>
  <c r="I187"/>
  <c r="H186"/>
  <c r="J186" s="1"/>
  <c r="I186"/>
  <c r="H185"/>
  <c r="J185" s="1"/>
  <c r="I185"/>
  <c r="H184"/>
  <c r="J184" s="1"/>
  <c r="I184"/>
  <c r="H183"/>
  <c r="J183" s="1"/>
  <c r="I183"/>
  <c r="H182"/>
  <c r="J182" s="1"/>
  <c r="I182"/>
  <c r="H180"/>
  <c r="J180" s="1"/>
  <c r="I180"/>
  <c r="H179"/>
  <c r="J179" s="1"/>
  <c r="I179"/>
  <c r="H178"/>
  <c r="J178" s="1"/>
  <c r="I178"/>
  <c r="H177"/>
  <c r="J177" s="1"/>
  <c r="I177"/>
  <c r="H176"/>
  <c r="J176" s="1"/>
  <c r="I176"/>
  <c r="H175"/>
  <c r="J175" s="1"/>
  <c r="I175"/>
  <c r="H174"/>
  <c r="J174" s="1"/>
  <c r="I174"/>
  <c r="H173"/>
  <c r="J173" s="1"/>
  <c r="I173"/>
  <c r="H172"/>
  <c r="J172" s="1"/>
  <c r="I172"/>
  <c r="H168"/>
  <c r="J168" s="1"/>
  <c r="I166"/>
  <c r="H165"/>
  <c r="J165" s="1"/>
  <c r="I161"/>
  <c r="H161"/>
  <c r="J161" s="1"/>
  <c r="I159"/>
  <c r="H159"/>
  <c r="J159" s="1"/>
  <c r="I158"/>
  <c r="H158"/>
  <c r="J158" s="1"/>
  <c r="I157"/>
  <c r="H157"/>
  <c r="J157" s="1"/>
  <c r="I156"/>
  <c r="H156"/>
  <c r="J156" s="1"/>
  <c r="H155"/>
  <c r="I154"/>
  <c r="H154"/>
  <c r="J154" s="1"/>
  <c r="I153"/>
  <c r="H153"/>
  <c r="J153" s="1"/>
  <c r="I151"/>
  <c r="H151"/>
  <c r="J151" s="1"/>
  <c r="I150"/>
  <c r="H150"/>
  <c r="J150" s="1"/>
  <c r="I149"/>
  <c r="H149"/>
  <c r="J149" s="1"/>
  <c r="I148"/>
  <c r="H148"/>
  <c r="J148" s="1"/>
  <c r="I144"/>
  <c r="H144"/>
  <c r="J144" s="1"/>
  <c r="I143"/>
  <c r="H143"/>
  <c r="J143" s="1"/>
  <c r="I142"/>
  <c r="H142"/>
  <c r="J142" s="1"/>
  <c r="I141"/>
  <c r="H141"/>
  <c r="J141" s="1"/>
  <c r="I140"/>
  <c r="H140"/>
  <c r="J140" s="1"/>
  <c r="I138"/>
  <c r="H138"/>
  <c r="J138" s="1"/>
  <c r="I137"/>
  <c r="H137"/>
  <c r="J137" s="1"/>
  <c r="I136"/>
  <c r="H136"/>
  <c r="J136" s="1"/>
  <c r="I135"/>
  <c r="H135"/>
  <c r="J135" s="1"/>
  <c r="I134"/>
  <c r="H134"/>
  <c r="J134" s="1"/>
  <c r="I133"/>
  <c r="H133"/>
  <c r="J133" s="1"/>
  <c r="I132"/>
  <c r="H132"/>
  <c r="J132" s="1"/>
  <c r="I131"/>
  <c r="H131"/>
  <c r="J131" s="1"/>
  <c r="H127"/>
  <c r="J127" s="1"/>
  <c r="I127"/>
  <c r="I125"/>
  <c r="H125"/>
  <c r="J125" s="1"/>
  <c r="H124"/>
  <c r="J124" s="1"/>
  <c r="I123"/>
  <c r="H123"/>
  <c r="J123" s="1"/>
  <c r="H122"/>
  <c r="J122" s="1"/>
  <c r="I121"/>
  <c r="H121"/>
  <c r="J121" s="1"/>
  <c r="H119"/>
  <c r="J119" s="1"/>
  <c r="I118"/>
  <c r="H118"/>
  <c r="J118" s="1"/>
  <c r="I114"/>
  <c r="H114"/>
  <c r="J114" s="1"/>
  <c r="I113"/>
  <c r="H113"/>
  <c r="J113" s="1"/>
  <c r="I112"/>
  <c r="H112"/>
  <c r="J112" s="1"/>
  <c r="H111"/>
  <c r="J111" s="1"/>
  <c r="I110"/>
  <c r="H110"/>
  <c r="J110" s="1"/>
  <c r="I109"/>
  <c r="H109"/>
  <c r="J109" s="1"/>
  <c r="I107"/>
  <c r="H107"/>
  <c r="J107" s="1"/>
  <c r="I106"/>
  <c r="H106"/>
  <c r="J106" s="1"/>
  <c r="I105"/>
  <c r="H105"/>
  <c r="J105" s="1"/>
  <c r="H101"/>
  <c r="I100"/>
  <c r="H100"/>
  <c r="J100" s="1"/>
  <c r="I99"/>
  <c r="H99"/>
  <c r="J99" s="1"/>
  <c r="I98"/>
  <c r="H98"/>
  <c r="J98" s="1"/>
  <c r="I97"/>
  <c r="H97"/>
  <c r="J97" s="1"/>
  <c r="H95"/>
  <c r="I94"/>
  <c r="H94"/>
  <c r="J94" s="1"/>
  <c r="I93"/>
  <c r="H93"/>
  <c r="J93" s="1"/>
  <c r="I92"/>
  <c r="H92"/>
  <c r="J92" s="1"/>
  <c r="I91"/>
  <c r="H91"/>
  <c r="J91" s="1"/>
  <c r="H87"/>
  <c r="J87" s="1"/>
  <c r="I87"/>
  <c r="H86"/>
  <c r="H85"/>
  <c r="J85" s="1"/>
  <c r="I85"/>
  <c r="H84"/>
  <c r="J84" s="1"/>
  <c r="I84"/>
  <c r="H83"/>
  <c r="J83" s="1"/>
  <c r="I83"/>
  <c r="H82"/>
  <c r="J82" s="1"/>
  <c r="I82"/>
  <c r="H81"/>
  <c r="J81" s="1"/>
  <c r="I81"/>
  <c r="H80"/>
  <c r="J80" s="1"/>
  <c r="I80"/>
  <c r="H78"/>
  <c r="H77"/>
  <c r="J77" s="1"/>
  <c r="I77"/>
  <c r="H76"/>
  <c r="J76" s="1"/>
  <c r="I76"/>
  <c r="H75"/>
  <c r="J75" s="1"/>
  <c r="I75"/>
  <c r="H74"/>
  <c r="J74" s="1"/>
  <c r="I74"/>
  <c r="H73"/>
  <c r="J73" s="1"/>
  <c r="I73"/>
  <c r="H71"/>
  <c r="J71" s="1"/>
  <c r="I71"/>
  <c r="H70"/>
  <c r="J70" s="1"/>
  <c r="I70"/>
  <c r="H69"/>
  <c r="J69" s="1"/>
  <c r="I69"/>
  <c r="H68"/>
  <c r="J68" s="1"/>
  <c r="I68"/>
  <c r="H64"/>
  <c r="J64" s="1"/>
  <c r="I63"/>
  <c r="H62"/>
  <c r="J62" s="1"/>
  <c r="I61"/>
  <c r="H61"/>
  <c r="J61" s="1"/>
  <c r="H60"/>
  <c r="J60" s="1"/>
  <c r="I58"/>
  <c r="H58"/>
  <c r="J58" s="1"/>
  <c r="H57"/>
  <c r="J57" s="1"/>
  <c r="I56"/>
  <c r="H56"/>
  <c r="J56" s="1"/>
  <c r="I52"/>
  <c r="H52"/>
  <c r="J52" s="1"/>
  <c r="I51"/>
  <c r="H51"/>
  <c r="J51" s="1"/>
  <c r="H49"/>
  <c r="J49" s="1"/>
  <c r="I48"/>
  <c r="H48"/>
  <c r="J48" s="1"/>
  <c r="I47"/>
  <c r="H47"/>
  <c r="J47" s="1"/>
  <c r="I46"/>
  <c r="H46"/>
  <c r="J46" s="1"/>
  <c r="I44"/>
  <c r="H44"/>
  <c r="J44" s="1"/>
  <c r="I43"/>
  <c r="H43"/>
  <c r="J43" s="1"/>
  <c r="I42"/>
  <c r="H42"/>
  <c r="J42" s="1"/>
  <c r="I41"/>
  <c r="H41"/>
  <c r="J41" s="1"/>
  <c r="I39"/>
  <c r="H39"/>
  <c r="J39" s="1"/>
  <c r="I38"/>
  <c r="H38"/>
  <c r="J38" s="1"/>
  <c r="I37"/>
  <c r="H37"/>
  <c r="J37" s="1"/>
  <c r="I36"/>
  <c r="H36"/>
  <c r="J36" s="1"/>
  <c r="I34"/>
  <c r="H34"/>
  <c r="J34" s="1"/>
  <c r="H33"/>
  <c r="I32"/>
  <c r="H32"/>
  <c r="J32" s="1"/>
  <c r="I30"/>
  <c r="H30"/>
  <c r="J30" s="1"/>
  <c r="I29"/>
  <c r="H29"/>
  <c r="J29" s="1"/>
  <c r="I28"/>
  <c r="H28"/>
  <c r="J28" s="1"/>
  <c r="I27"/>
  <c r="H27"/>
  <c r="J27" s="1"/>
  <c r="I26"/>
  <c r="H26"/>
  <c r="J26" s="1"/>
  <c r="I25"/>
  <c r="H25"/>
  <c r="J25" s="1"/>
  <c r="I24"/>
  <c r="H24"/>
  <c r="J24" s="1"/>
  <c r="I23"/>
  <c r="H23"/>
  <c r="J23" s="1"/>
  <c r="I19"/>
  <c r="H19"/>
  <c r="I33"/>
  <c r="I49"/>
  <c r="J78"/>
  <c r="I95"/>
  <c r="I101"/>
  <c r="I111"/>
  <c r="I155"/>
  <c r="I317"/>
  <c r="B47" i="9"/>
  <c r="B45"/>
  <c r="Z44"/>
  <c r="AA44" s="1"/>
  <c r="B43"/>
  <c r="B41"/>
  <c r="Z40"/>
  <c r="AA40" s="1"/>
  <c r="B39"/>
  <c r="Z38"/>
  <c r="AA38" s="1"/>
  <c r="B37"/>
  <c r="B35"/>
  <c r="Z34"/>
  <c r="AA34" s="1"/>
  <c r="B33"/>
  <c r="B31"/>
  <c r="B29"/>
  <c r="AA28"/>
  <c r="Z28"/>
  <c r="B27"/>
  <c r="B25"/>
  <c r="AA24"/>
  <c r="Z24"/>
  <c r="B23"/>
  <c r="B21"/>
  <c r="B19"/>
  <c r="AA18"/>
  <c r="Z18"/>
  <c r="B17"/>
  <c r="AA16"/>
  <c r="Z16"/>
  <c r="B15"/>
  <c r="AA14"/>
  <c r="Z14"/>
  <c r="B13"/>
  <c r="AA12"/>
  <c r="Z12"/>
  <c r="B11"/>
  <c r="B9"/>
  <c r="B7"/>
  <c r="Q6"/>
  <c r="B6"/>
  <c r="Q5"/>
  <c r="B5"/>
  <c r="Q4"/>
  <c r="P4"/>
  <c r="I294" i="1" l="1"/>
  <c r="K288" s="1"/>
  <c r="I78"/>
  <c r="J317"/>
  <c r="J353"/>
  <c r="J101"/>
  <c r="J316"/>
  <c r="J33"/>
  <c r="J53" s="1"/>
  <c r="I225"/>
  <c r="K212" s="1"/>
  <c r="J299"/>
  <c r="I316"/>
  <c r="J338"/>
  <c r="J211"/>
  <c r="I53"/>
  <c r="K21" s="1"/>
  <c r="J86"/>
  <c r="J88" s="1"/>
  <c r="J162"/>
  <c r="J155"/>
  <c r="J318"/>
  <c r="I86"/>
  <c r="I88" s="1"/>
  <c r="K66" s="1"/>
  <c r="J95"/>
  <c r="I115"/>
  <c r="K103" s="1"/>
  <c r="J128"/>
  <c r="I162"/>
  <c r="K146" s="1"/>
  <c r="I318"/>
  <c r="I102"/>
  <c r="K89" s="1"/>
  <c r="I145"/>
  <c r="K129" s="1"/>
  <c r="J145"/>
  <c r="J235"/>
  <c r="J294"/>
  <c r="J19"/>
  <c r="J225"/>
  <c r="J115"/>
  <c r="I211"/>
  <c r="K170" s="1"/>
  <c r="H63"/>
  <c r="J63" s="1"/>
  <c r="J65" s="1"/>
  <c r="H166"/>
  <c r="J166" s="1"/>
  <c r="J169" s="1"/>
  <c r="H238"/>
  <c r="J238" s="1"/>
  <c r="H240"/>
  <c r="J240" s="1"/>
  <c r="H242"/>
  <c r="J242" s="1"/>
  <c r="H245"/>
  <c r="J245" s="1"/>
  <c r="H247"/>
  <c r="J247" s="1"/>
  <c r="H249"/>
  <c r="J249" s="1"/>
  <c r="H252"/>
  <c r="J252" s="1"/>
  <c r="H254"/>
  <c r="J254" s="1"/>
  <c r="H256"/>
  <c r="J256" s="1"/>
  <c r="H259"/>
  <c r="J259" s="1"/>
  <c r="H261"/>
  <c r="J261" s="1"/>
  <c r="H263"/>
  <c r="J263" s="1"/>
  <c r="H265"/>
  <c r="J265" s="1"/>
  <c r="H267"/>
  <c r="J267" s="1"/>
  <c r="H269"/>
  <c r="J269" s="1"/>
  <c r="H271"/>
  <c r="J271" s="1"/>
  <c r="I336"/>
  <c r="I296"/>
  <c r="I298"/>
  <c r="I343"/>
  <c r="I346"/>
  <c r="I348"/>
  <c r="I351"/>
  <c r="I229"/>
  <c r="I232"/>
  <c r="I302"/>
  <c r="I304"/>
  <c r="I306"/>
  <c r="I308"/>
  <c r="I57"/>
  <c r="I60"/>
  <c r="I62"/>
  <c r="I64"/>
  <c r="I119"/>
  <c r="I122"/>
  <c r="I124"/>
  <c r="I165"/>
  <c r="I168"/>
  <c r="I239"/>
  <c r="I241"/>
  <c r="I244"/>
  <c r="I246"/>
  <c r="I248"/>
  <c r="I250"/>
  <c r="I253"/>
  <c r="I255"/>
  <c r="I257"/>
  <c r="I260"/>
  <c r="I262"/>
  <c r="I264"/>
  <c r="I266"/>
  <c r="I268"/>
  <c r="I270"/>
  <c r="I273"/>
  <c r="I335"/>
  <c r="I337"/>
  <c r="I297"/>
  <c r="I341"/>
  <c r="I344"/>
  <c r="I347"/>
  <c r="I349"/>
  <c r="I352"/>
  <c r="I228"/>
  <c r="H13"/>
  <c r="I14"/>
  <c r="H14"/>
  <c r="I12"/>
  <c r="H12"/>
  <c r="I13"/>
  <c r="H16"/>
  <c r="I17"/>
  <c r="H17"/>
  <c r="I16"/>
  <c r="I128" l="1"/>
  <c r="K116" s="1"/>
  <c r="J102"/>
  <c r="I65"/>
  <c r="K54" s="1"/>
  <c r="J333"/>
  <c r="I287"/>
  <c r="K236" s="1"/>
  <c r="I169"/>
  <c r="K163" s="1"/>
  <c r="I235"/>
  <c r="K226" s="1"/>
  <c r="I338"/>
  <c r="K334" s="1"/>
  <c r="J287"/>
  <c r="I353"/>
  <c r="K339" s="1"/>
  <c r="I333"/>
  <c r="K300" s="1"/>
  <c r="I299"/>
  <c r="K295" s="1"/>
  <c r="J13"/>
  <c r="J14"/>
  <c r="J12"/>
  <c r="C33" i="9"/>
  <c r="K19"/>
  <c r="J17" i="1"/>
  <c r="M21" i="9"/>
  <c r="M9"/>
  <c r="N9"/>
  <c r="O9"/>
  <c r="P9"/>
  <c r="Q9"/>
  <c r="I9"/>
  <c r="J9"/>
  <c r="K9"/>
  <c r="L9"/>
  <c r="J16" i="1"/>
  <c r="C37" i="9"/>
  <c r="C39" l="1"/>
  <c r="C13"/>
  <c r="C29"/>
  <c r="P35"/>
  <c r="O25"/>
  <c r="C43"/>
  <c r="I18" i="1"/>
  <c r="I20" s="1"/>
  <c r="H18"/>
  <c r="O41" i="9"/>
  <c r="K29"/>
  <c r="P21"/>
  <c r="L19"/>
  <c r="C35"/>
  <c r="Q41"/>
  <c r="P41"/>
  <c r="C19"/>
  <c r="G45"/>
  <c r="P25"/>
  <c r="C15"/>
  <c r="K31"/>
  <c r="J29"/>
  <c r="I41"/>
  <c r="C11"/>
  <c r="L21"/>
  <c r="O35"/>
  <c r="C17"/>
  <c r="P29"/>
  <c r="C25"/>
  <c r="I355" i="1" l="1"/>
  <c r="H357" s="1"/>
  <c r="I357" s="1"/>
  <c r="L146"/>
  <c r="D25" i="9" s="1"/>
  <c r="O26" s="1"/>
  <c r="L66" i="1"/>
  <c r="D15" i="9" s="1"/>
  <c r="L103" i="1"/>
  <c r="D19" i="9" s="1"/>
  <c r="L20" s="1"/>
  <c r="L288" i="1"/>
  <c r="D37" i="9" s="1"/>
  <c r="L236" i="1"/>
  <c r="D35" i="9" s="1"/>
  <c r="O36" s="1"/>
  <c r="L170" i="1"/>
  <c r="D29" i="9" s="1"/>
  <c r="J30" s="1"/>
  <c r="L334" i="1"/>
  <c r="D43" i="9" s="1"/>
  <c r="L21" i="1"/>
  <c r="D11" i="9" s="1"/>
  <c r="L54" i="1"/>
  <c r="D13" i="9" s="1"/>
  <c r="L295" i="1"/>
  <c r="D39" i="9" s="1"/>
  <c r="L226" i="1"/>
  <c r="D33" i="9" s="1"/>
  <c r="L89" i="1"/>
  <c r="D17" i="9" s="1"/>
  <c r="J18" i="1"/>
  <c r="J20" s="1"/>
  <c r="J355" s="1"/>
  <c r="J357" l="1"/>
  <c r="J358" s="1"/>
  <c r="J360" s="1"/>
  <c r="K356"/>
  <c r="U17" i="9"/>
  <c r="V17"/>
  <c r="F17"/>
  <c r="W17"/>
  <c r="G17"/>
  <c r="J17"/>
  <c r="Q17"/>
  <c r="R17"/>
  <c r="S17"/>
  <c r="T17"/>
  <c r="L37"/>
  <c r="Q37"/>
  <c r="R37"/>
  <c r="S37"/>
  <c r="T37"/>
  <c r="F37"/>
  <c r="U37"/>
  <c r="G37"/>
  <c r="V37"/>
  <c r="H37"/>
  <c r="W37"/>
  <c r="I37"/>
  <c r="T35"/>
  <c r="F35"/>
  <c r="U35"/>
  <c r="G35"/>
  <c r="V35"/>
  <c r="J35"/>
  <c r="W35"/>
  <c r="Q35"/>
  <c r="R35"/>
  <c r="S35"/>
  <c r="P26"/>
  <c r="Z26" s="1"/>
  <c r="AA26" s="1"/>
  <c r="P36"/>
  <c r="Z36" s="1"/>
  <c r="AA36" s="1"/>
  <c r="U19"/>
  <c r="V19"/>
  <c r="F19"/>
  <c r="W19"/>
  <c r="Q19"/>
  <c r="R19"/>
  <c r="S19"/>
  <c r="T19"/>
  <c r="K20"/>
  <c r="Z20" s="1"/>
  <c r="AA20" s="1"/>
  <c r="V33"/>
  <c r="H33"/>
  <c r="W33"/>
  <c r="I33"/>
  <c r="P33"/>
  <c r="Q33"/>
  <c r="R33"/>
  <c r="S33"/>
  <c r="T33"/>
  <c r="F33"/>
  <c r="U33"/>
  <c r="G33"/>
  <c r="S11"/>
  <c r="T11"/>
  <c r="U11"/>
  <c r="V11"/>
  <c r="H11"/>
  <c r="W11"/>
  <c r="I11"/>
  <c r="J11"/>
  <c r="Q11"/>
  <c r="R11"/>
  <c r="H9"/>
  <c r="P30"/>
  <c r="K30"/>
  <c r="T43"/>
  <c r="F43"/>
  <c r="U43"/>
  <c r="G43"/>
  <c r="V43"/>
  <c r="H43"/>
  <c r="W43"/>
  <c r="I43"/>
  <c r="J43"/>
  <c r="Q43"/>
  <c r="R43"/>
  <c r="S43"/>
  <c r="C27"/>
  <c r="N21"/>
  <c r="S13"/>
  <c r="T13"/>
  <c r="U13"/>
  <c r="V13"/>
  <c r="H13"/>
  <c r="W13"/>
  <c r="I13"/>
  <c r="J13"/>
  <c r="Q13"/>
  <c r="R13"/>
  <c r="S25"/>
  <c r="T25"/>
  <c r="U25"/>
  <c r="V25"/>
  <c r="F25"/>
  <c r="W25"/>
  <c r="G25"/>
  <c r="R25"/>
  <c r="K10" i="1"/>
  <c r="K358" s="1"/>
  <c r="K359" s="1"/>
  <c r="U15" i="9"/>
  <c r="V15"/>
  <c r="W15"/>
  <c r="I15"/>
  <c r="Q15"/>
  <c r="R15"/>
  <c r="S15"/>
  <c r="T15"/>
  <c r="C21"/>
  <c r="T39"/>
  <c r="H39"/>
  <c r="U39"/>
  <c r="I39"/>
  <c r="V39"/>
  <c r="J39"/>
  <c r="W39"/>
  <c r="L39"/>
  <c r="M39"/>
  <c r="Q39"/>
  <c r="R39"/>
  <c r="F39"/>
  <c r="S39"/>
  <c r="G39"/>
  <c r="U29"/>
  <c r="G29"/>
  <c r="V29"/>
  <c r="W29"/>
  <c r="Q29"/>
  <c r="R29"/>
  <c r="S29"/>
  <c r="T29"/>
  <c r="F29"/>
  <c r="Z30" l="1"/>
  <c r="AA30" s="1"/>
  <c r="F45"/>
  <c r="L163" i="1"/>
  <c r="D27" i="9" s="1"/>
  <c r="L10" i="1"/>
  <c r="Q45" i="9"/>
  <c r="L116" i="1"/>
  <c r="D21" i="9" s="1"/>
  <c r="N22" s="1"/>
  <c r="C41"/>
  <c r="C23"/>
  <c r="C9"/>
  <c r="C45"/>
  <c r="Q31"/>
  <c r="C31"/>
  <c r="J41"/>
  <c r="L300" i="1" l="1"/>
  <c r="D41" i="9" s="1"/>
  <c r="J42" s="1"/>
  <c r="L212" i="1"/>
  <c r="D31" i="9" s="1"/>
  <c r="Q32" s="1"/>
  <c r="W27"/>
  <c r="I27"/>
  <c r="P27"/>
  <c r="Q27"/>
  <c r="R27"/>
  <c r="S27"/>
  <c r="T27"/>
  <c r="F27"/>
  <c r="U27"/>
  <c r="G27"/>
  <c r="V27"/>
  <c r="H27"/>
  <c r="C47"/>
  <c r="D9"/>
  <c r="L339" i="1"/>
  <c r="D45" i="9" s="1"/>
  <c r="F46" s="1"/>
  <c r="Q21"/>
  <c r="R21"/>
  <c r="S21"/>
  <c r="F21"/>
  <c r="T21"/>
  <c r="G21"/>
  <c r="U21"/>
  <c r="V21"/>
  <c r="W21"/>
  <c r="M22"/>
  <c r="L22"/>
  <c r="P22"/>
  <c r="L129" i="1"/>
  <c r="D23" i="9" s="1"/>
  <c r="Q46" l="1"/>
  <c r="S41"/>
  <c r="T41"/>
  <c r="U41"/>
  <c r="V41"/>
  <c r="W41"/>
  <c r="R41"/>
  <c r="I42"/>
  <c r="Q42"/>
  <c r="P42"/>
  <c r="O42"/>
  <c r="R31"/>
  <c r="S31"/>
  <c r="T31"/>
  <c r="U31"/>
  <c r="V31"/>
  <c r="F31"/>
  <c r="W31"/>
  <c r="G31"/>
  <c r="K32"/>
  <c r="Z32" s="1"/>
  <c r="AA32" s="1"/>
  <c r="Z22"/>
  <c r="AA22" s="1"/>
  <c r="S45"/>
  <c r="T45"/>
  <c r="U45"/>
  <c r="V45"/>
  <c r="W45"/>
  <c r="H45"/>
  <c r="I45"/>
  <c r="R45"/>
  <c r="G46"/>
  <c r="S23"/>
  <c r="T23"/>
  <c r="U23"/>
  <c r="F23"/>
  <c r="V23"/>
  <c r="G23"/>
  <c r="W23"/>
  <c r="H23"/>
  <c r="N23"/>
  <c r="O23"/>
  <c r="R23"/>
  <c r="S10"/>
  <c r="T10"/>
  <c r="U10"/>
  <c r="V10"/>
  <c r="W10"/>
  <c r="R10"/>
  <c r="O10"/>
  <c r="J10"/>
  <c r="M10"/>
  <c r="Q10"/>
  <c r="K10"/>
  <c r="L10"/>
  <c r="P10"/>
  <c r="N10"/>
  <c r="I10"/>
  <c r="H10"/>
  <c r="Z46" l="1"/>
  <c r="AA46" s="1"/>
  <c r="Z42"/>
  <c r="AA42" s="1"/>
  <c r="Z10"/>
  <c r="AA10" s="1"/>
  <c r="L356" i="1"/>
  <c r="D47" i="9" l="1"/>
  <c r="L358" i="1"/>
  <c r="L359" s="1"/>
  <c r="D49" i="9" l="1"/>
  <c r="E47" s="1"/>
  <c r="Q57" l="1"/>
  <c r="Q48" s="1"/>
  <c r="I57"/>
  <c r="I48" s="1"/>
  <c r="R57"/>
  <c r="R48" s="1"/>
  <c r="R47" s="1"/>
  <c r="R49" s="1"/>
  <c r="R50" s="1"/>
  <c r="J57"/>
  <c r="J48" s="1"/>
  <c r="J47" s="1"/>
  <c r="J49" s="1"/>
  <c r="J50" s="1"/>
  <c r="S57"/>
  <c r="S48" s="1"/>
  <c r="K57"/>
  <c r="K48" s="1"/>
  <c r="K47" s="1"/>
  <c r="K49" s="1"/>
  <c r="K50" s="1"/>
  <c r="T57"/>
  <c r="T48" s="1"/>
  <c r="L57"/>
  <c r="L48" s="1"/>
  <c r="L47" s="1"/>
  <c r="L49" s="1"/>
  <c r="L50" s="1"/>
  <c r="U57"/>
  <c r="U48" s="1"/>
  <c r="M57"/>
  <c r="M48" s="1"/>
  <c r="M47" s="1"/>
  <c r="M49" s="1"/>
  <c r="M50" s="1"/>
  <c r="V57"/>
  <c r="V48" s="1"/>
  <c r="N57"/>
  <c r="N48" s="1"/>
  <c r="N47" s="1"/>
  <c r="N49" s="1"/>
  <c r="N50" s="1"/>
  <c r="F57"/>
  <c r="F48" s="1"/>
  <c r="W57"/>
  <c r="W48" s="1"/>
  <c r="W47" s="1"/>
  <c r="W49" s="1"/>
  <c r="W50" s="1"/>
  <c r="O57"/>
  <c r="O48" s="1"/>
  <c r="O47" s="1"/>
  <c r="O49" s="1"/>
  <c r="O50" s="1"/>
  <c r="G57"/>
  <c r="G48" s="1"/>
  <c r="G47" s="1"/>
  <c r="G49" s="1"/>
  <c r="G50" s="1"/>
  <c r="P57"/>
  <c r="P48" s="1"/>
  <c r="P47" s="1"/>
  <c r="P49" s="1"/>
  <c r="P50" s="1"/>
  <c r="H57"/>
  <c r="H48" s="1"/>
  <c r="H47" s="1"/>
  <c r="H49" s="1"/>
  <c r="H50" s="1"/>
  <c r="E11"/>
  <c r="E35"/>
  <c r="E29"/>
  <c r="E33"/>
  <c r="E25"/>
  <c r="E17"/>
  <c r="E19"/>
  <c r="E37"/>
  <c r="E43"/>
  <c r="E15"/>
  <c r="E13"/>
  <c r="E39"/>
  <c r="E27"/>
  <c r="E21"/>
  <c r="E45"/>
  <c r="E9"/>
  <c r="E23"/>
  <c r="E31"/>
  <c r="E41"/>
  <c r="I49" l="1"/>
  <c r="I50" s="1"/>
  <c r="I47"/>
  <c r="V49"/>
  <c r="V50" s="1"/>
  <c r="V47"/>
  <c r="U47"/>
  <c r="U49" s="1"/>
  <c r="U50" s="1"/>
  <c r="Z48"/>
  <c r="AA48" s="1"/>
  <c r="F47"/>
  <c r="F49" s="1"/>
  <c r="S47"/>
  <c r="S49" s="1"/>
  <c r="S50" s="1"/>
  <c r="Q49"/>
  <c r="Q50" s="1"/>
  <c r="Q47"/>
  <c r="T47"/>
  <c r="T49" s="1"/>
  <c r="T50" s="1"/>
  <c r="F51" l="1"/>
  <c r="F50"/>
  <c r="G51" l="1"/>
  <c r="H51" s="1"/>
  <c r="I51" s="1"/>
  <c r="J51" s="1"/>
  <c r="K51" s="1"/>
  <c r="L51" s="1"/>
  <c r="M51" s="1"/>
  <c r="N51" s="1"/>
  <c r="O51" s="1"/>
  <c r="P51" s="1"/>
  <c r="Q51" s="1"/>
  <c r="R51" s="1"/>
  <c r="S51" s="1"/>
  <c r="T51" s="1"/>
  <c r="U51" s="1"/>
  <c r="V51" s="1"/>
  <c r="W51" s="1"/>
  <c r="F52"/>
  <c r="G52" s="1"/>
  <c r="H52" s="1"/>
  <c r="I52" s="1"/>
  <c r="J52" s="1"/>
  <c r="K52" s="1"/>
  <c r="L52" s="1"/>
  <c r="M52" s="1"/>
  <c r="N52" s="1"/>
  <c r="O52" s="1"/>
  <c r="P52" s="1"/>
  <c r="Q52" s="1"/>
  <c r="R52" s="1"/>
  <c r="S52" s="1"/>
  <c r="T52" s="1"/>
  <c r="U52" s="1"/>
  <c r="V52" s="1"/>
  <c r="W52" s="1"/>
</calcChain>
</file>

<file path=xl/sharedStrings.xml><?xml version="1.0" encoding="utf-8"?>
<sst xmlns="http://schemas.openxmlformats.org/spreadsheetml/2006/main" count="1407" uniqueCount="826">
  <si>
    <t>PLANILHA ORÇAMENTÁRIA</t>
  </si>
  <si>
    <t>OBRA:</t>
  </si>
  <si>
    <t>Ampliação e reforma da sede da Secretaria de Serviços Públicos e Obras</t>
  </si>
  <si>
    <t>LOCAL:</t>
  </si>
  <si>
    <t>Avenida Rudolf Dafferner, 65 - Alto da Boa Vista - Sorocaba - SP</t>
  </si>
  <si>
    <t>BDI Obra</t>
  </si>
  <si>
    <t>ÁREA:</t>
  </si>
  <si>
    <t>634,75 m²</t>
  </si>
  <si>
    <t>Fator K</t>
  </si>
  <si>
    <t>ITEM</t>
  </si>
  <si>
    <t>CÓDIGO</t>
  </si>
  <si>
    <t>REFERÊNCIA</t>
  </si>
  <si>
    <t>DISCRIMINAÇÃO DO SERVIÇO</t>
  </si>
  <si>
    <t>UNIDADE</t>
  </si>
  <si>
    <t>QUANTIDADE</t>
  </si>
  <si>
    <t>PREÇO UNITÁRIO
(S/ BDI)</t>
  </si>
  <si>
    <t>PREÇO UNITÁRIO
(C/ BDI)</t>
  </si>
  <si>
    <t>PREÇO TOTAL (SEM BDI)</t>
  </si>
  <si>
    <t>PREÇO TOTAL (COM BDI)</t>
  </si>
  <si>
    <t>$ sem BDI</t>
  </si>
  <si>
    <t>$ com BDI</t>
  </si>
  <si>
    <t>SERVIÇOS PRELIMINARES</t>
  </si>
  <si>
    <t>1.1</t>
  </si>
  <si>
    <t>IDENTIFICAÇÃO E LOCAÇÃO</t>
  </si>
  <si>
    <t>1.1.1</t>
  </si>
  <si>
    <t>02.08.040</t>
  </si>
  <si>
    <t>1.1.2</t>
  </si>
  <si>
    <t>02.10.020</t>
  </si>
  <si>
    <t>1.1.3</t>
  </si>
  <si>
    <t>02.10.060</t>
  </si>
  <si>
    <t>1.2</t>
  </si>
  <si>
    <t>CANTEIRO DE OBRAS</t>
  </si>
  <si>
    <t>1.2.1</t>
  </si>
  <si>
    <t>02.01.180</t>
  </si>
  <si>
    <t>1.2.2</t>
  </si>
  <si>
    <t>02.02.150</t>
  </si>
  <si>
    <t>1.2.3</t>
  </si>
  <si>
    <t>01-005-040</t>
  </si>
  <si>
    <t>1.2.4</t>
  </si>
  <si>
    <t>SUBTOTAL</t>
  </si>
  <si>
    <t>DEMOLIÇÕES E RETIRADAS</t>
  </si>
  <si>
    <t>2.1</t>
  </si>
  <si>
    <t>DEMOLIÇÕES</t>
  </si>
  <si>
    <t>2.1.1</t>
  </si>
  <si>
    <t>03.01.240</t>
  </si>
  <si>
    <t>2.1.2</t>
  </si>
  <si>
    <t>03.02.040</t>
  </si>
  <si>
    <t>2.1.3</t>
  </si>
  <si>
    <t>03.07.030</t>
  </si>
  <si>
    <t>2.1.4</t>
  </si>
  <si>
    <t>03.04.020</t>
  </si>
  <si>
    <t>2.1.5</t>
  </si>
  <si>
    <t>03.08.200</t>
  </si>
  <si>
    <t>2.1.6</t>
  </si>
  <si>
    <t>03.01.210</t>
  </si>
  <si>
    <t>2.1.7</t>
  </si>
  <si>
    <t>04.09.140</t>
  </si>
  <si>
    <t>2.1.8</t>
  </si>
  <si>
    <t>04.09.160</t>
  </si>
  <si>
    <t>2.2</t>
  </si>
  <si>
    <t>RETIRADA DE COBERTURA</t>
  </si>
  <si>
    <t>2.2.1</t>
  </si>
  <si>
    <t>04.03.020</t>
  </si>
  <si>
    <t>2.2.2</t>
  </si>
  <si>
    <t>04.02.050</t>
  </si>
  <si>
    <t>2.2.3</t>
  </si>
  <si>
    <t>04.30.020</t>
  </si>
  <si>
    <t>2.3</t>
  </si>
  <si>
    <t>REMOÇÕES DE ESQUADRIAS</t>
  </si>
  <si>
    <t>2.3.1</t>
  </si>
  <si>
    <t>04.08.020</t>
  </si>
  <si>
    <t>2.3.2</t>
  </si>
  <si>
    <t>04.08.040</t>
  </si>
  <si>
    <t>2.3.3</t>
  </si>
  <si>
    <t>04.09.020</t>
  </si>
  <si>
    <t>2.3.4</t>
  </si>
  <si>
    <t>2.4</t>
  </si>
  <si>
    <t>REMOÇÕES DE INSTALAÇÕES HIDRÁULICAS</t>
  </si>
  <si>
    <t>2.4.1</t>
  </si>
  <si>
    <t>04.30.060</t>
  </si>
  <si>
    <t>2.4.2</t>
  </si>
  <si>
    <t>04.11.160</t>
  </si>
  <si>
    <t>2.4.3</t>
  </si>
  <si>
    <t>04.11.020</t>
  </si>
  <si>
    <t>2.4.4</t>
  </si>
  <si>
    <t>04.11.030</t>
  </si>
  <si>
    <t>2.5</t>
  </si>
  <si>
    <t>REMOÇÕES DE INSTALAÇÕES ELÉTRICAS</t>
  </si>
  <si>
    <t>2.5.1</t>
  </si>
  <si>
    <t>04.21.130</t>
  </si>
  <si>
    <t>2.5.2</t>
  </si>
  <si>
    <t>04.18.090</t>
  </si>
  <si>
    <t>2.5.3</t>
  </si>
  <si>
    <t>2.5.4</t>
  </si>
  <si>
    <t>2.6</t>
  </si>
  <si>
    <t>TRANSPORTE DE ENTULHO</t>
  </si>
  <si>
    <t>2.6.1</t>
  </si>
  <si>
    <t>05.07.060</t>
  </si>
  <si>
    <t>2.6.2</t>
  </si>
  <si>
    <t>05.09.006</t>
  </si>
  <si>
    <t>LIMPEZA E TERRAPLANAGEM</t>
  </si>
  <si>
    <t>3.1</t>
  </si>
  <si>
    <t>LIMPEZA DO TERRENO</t>
  </si>
  <si>
    <t>3.1.1</t>
  </si>
  <si>
    <t>02.09.040</t>
  </si>
  <si>
    <t>3.1.2</t>
  </si>
  <si>
    <t>05.09.007</t>
  </si>
  <si>
    <t>3.1.3</t>
  </si>
  <si>
    <t>05.10.023</t>
  </si>
  <si>
    <t>3.2</t>
  </si>
  <si>
    <t>TERRAPLANAGEM</t>
  </si>
  <si>
    <t>3.2.1</t>
  </si>
  <si>
    <t>07.01.060</t>
  </si>
  <si>
    <t>3.2.2</t>
  </si>
  <si>
    <t>07.01.010</t>
  </si>
  <si>
    <t>3.2.3</t>
  </si>
  <si>
    <t>3.2.4</t>
  </si>
  <si>
    <t>3.2.5</t>
  </si>
  <si>
    <t>07.12.030</t>
  </si>
  <si>
    <t>INFRAESTRUTURA</t>
  </si>
  <si>
    <t>4.1</t>
  </si>
  <si>
    <t>ESTACA HÉLICE CONTÍNUA</t>
  </si>
  <si>
    <t>4.1.1</t>
  </si>
  <si>
    <t>12.12.016</t>
  </si>
  <si>
    <t>4.1.2</t>
  </si>
  <si>
    <t>11.01.520</t>
  </si>
  <si>
    <t>4.1.3</t>
  </si>
  <si>
    <t>4.1.4</t>
  </si>
  <si>
    <t>4.2</t>
  </si>
  <si>
    <t>BLOCOS</t>
  </si>
  <si>
    <t>4.2.1</t>
  </si>
  <si>
    <t>06.02.020</t>
  </si>
  <si>
    <t>4.2.2</t>
  </si>
  <si>
    <t>11.18.040</t>
  </si>
  <si>
    <t>4.2.3</t>
  </si>
  <si>
    <t>4.2.4</t>
  </si>
  <si>
    <t>10.01.040</t>
  </si>
  <si>
    <t>4.2.5</t>
  </si>
  <si>
    <t>11.01.160</t>
  </si>
  <si>
    <t>4.2.6</t>
  </si>
  <si>
    <t>11.16.040</t>
  </si>
  <si>
    <t>4.3</t>
  </si>
  <si>
    <t>VIGAS BALDRAME</t>
  </si>
  <si>
    <t>4.3.1</t>
  </si>
  <si>
    <t>4.3.2</t>
  </si>
  <si>
    <t>4.3.3</t>
  </si>
  <si>
    <t>4.3.4</t>
  </si>
  <si>
    <t>4.3.5</t>
  </si>
  <si>
    <t>10.01.060</t>
  </si>
  <si>
    <t>4.3.6</t>
  </si>
  <si>
    <t>4.3.7</t>
  </si>
  <si>
    <t>4.3.8</t>
  </si>
  <si>
    <t>SUPERESTRUTURA</t>
  </si>
  <si>
    <t>5.1</t>
  </si>
  <si>
    <t>PILARES</t>
  </si>
  <si>
    <t>5.1.1</t>
  </si>
  <si>
    <t>5.1.2</t>
  </si>
  <si>
    <t>5.1.3</t>
  </si>
  <si>
    <t>5.1.4</t>
  </si>
  <si>
    <t>5.1.5</t>
  </si>
  <si>
    <t>11.16.060</t>
  </si>
  <si>
    <t>5.2</t>
  </si>
  <si>
    <t>VIGAS</t>
  </si>
  <si>
    <t>5.2.1</t>
  </si>
  <si>
    <t>5.2.2</t>
  </si>
  <si>
    <t>5.2.3</t>
  </si>
  <si>
    <t>5.2.4</t>
  </si>
  <si>
    <t>5.2.5</t>
  </si>
  <si>
    <t>VEDAÇÃO, PISO E CONTRAPISO</t>
  </si>
  <si>
    <t>6.1</t>
  </si>
  <si>
    <t>ALVENARIA</t>
  </si>
  <si>
    <t>6.1.1</t>
  </si>
  <si>
    <t>14.04.210</t>
  </si>
  <si>
    <t>6.1.2</t>
  </si>
  <si>
    <t>6.1.3</t>
  </si>
  <si>
    <t>14.20.010</t>
  </si>
  <si>
    <t>6.2</t>
  </si>
  <si>
    <t>PISO E CONTRAPISO</t>
  </si>
  <si>
    <t>6.2.1</t>
  </si>
  <si>
    <t>6.2.2</t>
  </si>
  <si>
    <t>ITEM PISO EM CONCRETO</t>
  </si>
  <si>
    <t>6.2.3</t>
  </si>
  <si>
    <t>6.2.4</t>
  </si>
  <si>
    <t>6.2.5</t>
  </si>
  <si>
    <t>6.2.6</t>
  </si>
  <si>
    <t>17.01.020</t>
  </si>
  <si>
    <t>COBERTURA</t>
  </si>
  <si>
    <t>7.1</t>
  </si>
  <si>
    <t>LAJES E FORROS</t>
  </si>
  <si>
    <t>7.1.1</t>
  </si>
  <si>
    <t>13.01.150</t>
  </si>
  <si>
    <t>7.1.2</t>
  </si>
  <si>
    <t>22.02.010</t>
  </si>
  <si>
    <t>7.2</t>
  </si>
  <si>
    <t>ESTRUTURA E TELHAS</t>
  </si>
  <si>
    <t>7.2.1</t>
  </si>
  <si>
    <t>15.03.030</t>
  </si>
  <si>
    <t>7.2.2</t>
  </si>
  <si>
    <t>06-002-047</t>
  </si>
  <si>
    <t>7.2.3</t>
  </si>
  <si>
    <t>16.12.200</t>
  </si>
  <si>
    <t>7.2.4</t>
  </si>
  <si>
    <t>04-003-070</t>
  </si>
  <si>
    <t>7.2.5</t>
  </si>
  <si>
    <t xml:space="preserve"> 16.80.007 </t>
  </si>
  <si>
    <t>7.3</t>
  </si>
  <si>
    <t>PERGOLADO</t>
  </si>
  <si>
    <t>7.3.1</t>
  </si>
  <si>
    <t>15.03.150</t>
  </si>
  <si>
    <t>ESQUADRIAS</t>
  </si>
  <si>
    <t>8.1</t>
  </si>
  <si>
    <t>PORTAS</t>
  </si>
  <si>
    <t>8.1.1</t>
  </si>
  <si>
    <t>23.08.242</t>
  </si>
  <si>
    <t>8.1.2</t>
  </si>
  <si>
    <t>23.09.040</t>
  </si>
  <si>
    <t>8.1.3</t>
  </si>
  <si>
    <t>23.09.030</t>
  </si>
  <si>
    <t>8.1.4</t>
  </si>
  <si>
    <t>25.02.040</t>
  </si>
  <si>
    <t>8.1.5</t>
  </si>
  <si>
    <t>25.02.020</t>
  </si>
  <si>
    <t>8.1.6</t>
  </si>
  <si>
    <t>23.13.052</t>
  </si>
  <si>
    <t>8.1.7</t>
  </si>
  <si>
    <t>24.03.100</t>
  </si>
  <si>
    <t>8.1.8</t>
  </si>
  <si>
    <t>26.01.080</t>
  </si>
  <si>
    <t>8.2</t>
  </si>
  <si>
    <t>JANELAS</t>
  </si>
  <si>
    <t>8.2.1</t>
  </si>
  <si>
    <t>25.01.060</t>
  </si>
  <si>
    <t>8.2.2</t>
  </si>
  <si>
    <t>25.01.080</t>
  </si>
  <si>
    <t>8.2.3</t>
  </si>
  <si>
    <t>25.01.020</t>
  </si>
  <si>
    <t>8.2.4</t>
  </si>
  <si>
    <t>8.2.5</t>
  </si>
  <si>
    <t>08-002-075</t>
  </si>
  <si>
    <t>REVESTIMENTOS</t>
  </si>
  <si>
    <t>9.1</t>
  </si>
  <si>
    <t>PISOS INTERNOS</t>
  </si>
  <si>
    <t>9.1.1</t>
  </si>
  <si>
    <t>18.08.090</t>
  </si>
  <si>
    <t>9.1.2</t>
  </si>
  <si>
    <t>18.08.100</t>
  </si>
  <si>
    <t>9.1.3</t>
  </si>
  <si>
    <t>18.08.062</t>
  </si>
  <si>
    <t>9.1.4</t>
  </si>
  <si>
    <t>19.01.062</t>
  </si>
  <si>
    <t>9.2</t>
  </si>
  <si>
    <t>PAREDES</t>
  </si>
  <si>
    <t>9.2.1</t>
  </si>
  <si>
    <t>17.02.020</t>
  </si>
  <si>
    <t>9.2.2</t>
  </si>
  <si>
    <t>17.02.140</t>
  </si>
  <si>
    <t>9.2.3</t>
  </si>
  <si>
    <t>17.02.220</t>
  </si>
  <si>
    <t>9.2.4</t>
  </si>
  <si>
    <t>17.02.120</t>
  </si>
  <si>
    <t>9.2.5</t>
  </si>
  <si>
    <t>32.17.010</t>
  </si>
  <si>
    <t>9.2.6</t>
  </si>
  <si>
    <t>18.11.042</t>
  </si>
  <si>
    <t>9.2.7</t>
  </si>
  <si>
    <t>19.03.060</t>
  </si>
  <si>
    <t>9.3</t>
  </si>
  <si>
    <t>TETO</t>
  </si>
  <si>
    <t>9.3.1</t>
  </si>
  <si>
    <t>33.02.060</t>
  </si>
  <si>
    <t>PINTURAS</t>
  </si>
  <si>
    <t>10.1</t>
  </si>
  <si>
    <t>PINTURA EM PAREDES E TETO</t>
  </si>
  <si>
    <t>10.1.1</t>
  </si>
  <si>
    <t>10.1.2</t>
  </si>
  <si>
    <t>10.2</t>
  </si>
  <si>
    <t>PINTURA DE ESQUADRIAS EXISTENTES</t>
  </si>
  <si>
    <t>10.2.1</t>
  </si>
  <si>
    <t>15-002-010</t>
  </si>
  <si>
    <t>INSTALAÇÕES HIDRÁULICAS</t>
  </si>
  <si>
    <t>11.1</t>
  </si>
  <si>
    <t>LOUÇAS E METAIS</t>
  </si>
  <si>
    <t>11.1.1</t>
  </si>
  <si>
    <t>30.08.040</t>
  </si>
  <si>
    <t>11.1.2</t>
  </si>
  <si>
    <t>30.01.130</t>
  </si>
  <si>
    <t>11.1.3</t>
  </si>
  <si>
    <t>30.08.060</t>
  </si>
  <si>
    <t>11.1.4</t>
  </si>
  <si>
    <t>11.1.5</t>
  </si>
  <si>
    <t>11.1.6</t>
  </si>
  <si>
    <t>44.01.820</t>
  </si>
  <si>
    <t>11.1.7</t>
  </si>
  <si>
    <t>11.1.8</t>
  </si>
  <si>
    <t>11.1.9</t>
  </si>
  <si>
    <t>11.2</t>
  </si>
  <si>
    <t>ÁGUA PLUVIAL</t>
  </si>
  <si>
    <t>11.2.1</t>
  </si>
  <si>
    <t>11.2.2</t>
  </si>
  <si>
    <t>11.2.3</t>
  </si>
  <si>
    <t>46.03.040</t>
  </si>
  <si>
    <t>11.2.4</t>
  </si>
  <si>
    <t>46.03.050</t>
  </si>
  <si>
    <t>11.2.5</t>
  </si>
  <si>
    <t>46.03.060</t>
  </si>
  <si>
    <t>11.2.6</t>
  </si>
  <si>
    <t>46.05.050</t>
  </si>
  <si>
    <t>11.2.7</t>
  </si>
  <si>
    <t>11.2.8</t>
  </si>
  <si>
    <t>11.2.9</t>
  </si>
  <si>
    <t>11.3</t>
  </si>
  <si>
    <t>ÁGUA FRIA</t>
  </si>
  <si>
    <t>11.3.1</t>
  </si>
  <si>
    <t>11.3.2</t>
  </si>
  <si>
    <t>46.01.050</t>
  </si>
  <si>
    <t>11.3.3</t>
  </si>
  <si>
    <t>11.3.4</t>
  </si>
  <si>
    <t>11.3.5</t>
  </si>
  <si>
    <t>46.01.030</t>
  </si>
  <si>
    <t>11.3.6</t>
  </si>
  <si>
    <t>46.01.020</t>
  </si>
  <si>
    <t>11.3.7</t>
  </si>
  <si>
    <t>11.4</t>
  </si>
  <si>
    <t>ESGOTO</t>
  </si>
  <si>
    <t>11.4.1</t>
  </si>
  <si>
    <t>46.03.080</t>
  </si>
  <si>
    <t>11.4.2</t>
  </si>
  <si>
    <t>11.4.3</t>
  </si>
  <si>
    <t>46.03.038</t>
  </si>
  <si>
    <t>11.4.4</t>
  </si>
  <si>
    <t>11.4.5</t>
  </si>
  <si>
    <t>11.4.6</t>
  </si>
  <si>
    <t>11.5</t>
  </si>
  <si>
    <t>VENTILAÇÃO</t>
  </si>
  <si>
    <t>11.5.1</t>
  </si>
  <si>
    <t>46.02.050</t>
  </si>
  <si>
    <t>11.5.2</t>
  </si>
  <si>
    <t>11.6</t>
  </si>
  <si>
    <t>EXAUSTÃO</t>
  </si>
  <si>
    <t>11.6.1</t>
  </si>
  <si>
    <t>43.05.030</t>
  </si>
  <si>
    <t>CENTRAL DE GLP</t>
  </si>
  <si>
    <t>12.1</t>
  </si>
  <si>
    <t>ABRIGO</t>
  </si>
  <si>
    <t>12.1.1</t>
  </si>
  <si>
    <t>45.02.200</t>
  </si>
  <si>
    <t>12.1.2</t>
  </si>
  <si>
    <t>10-007-085</t>
  </si>
  <si>
    <t>12.1.3</t>
  </si>
  <si>
    <t>47.20.070</t>
  </si>
  <si>
    <t>12.1.4</t>
  </si>
  <si>
    <t>97.02.197</t>
  </si>
  <si>
    <t>12.1.5</t>
  </si>
  <si>
    <t>97.02.198</t>
  </si>
  <si>
    <t>12.2</t>
  </si>
  <si>
    <t>INSTALAÇÕES</t>
  </si>
  <si>
    <t>12.2.1</t>
  </si>
  <si>
    <t>12.2.2</t>
  </si>
  <si>
    <t>12.2.3</t>
  </si>
  <si>
    <t>12.2.4</t>
  </si>
  <si>
    <t>47.01.170</t>
  </si>
  <si>
    <t>12.2.5</t>
  </si>
  <si>
    <t>SISTEMA DE PREVENÇÃO E COMBATE A INCÊNDIO</t>
  </si>
  <si>
    <t>13.1</t>
  </si>
  <si>
    <t>EXTINÇÃO</t>
  </si>
  <si>
    <t>13.1.1</t>
  </si>
  <si>
    <t>50.10.120</t>
  </si>
  <si>
    <t>13.1.2</t>
  </si>
  <si>
    <t>13.2</t>
  </si>
  <si>
    <t>SINALIZAÇÃO</t>
  </si>
  <si>
    <t>13.2.1</t>
  </si>
  <si>
    <t>97.02.193</t>
  </si>
  <si>
    <t>97.02.195</t>
  </si>
  <si>
    <t>13.3</t>
  </si>
  <si>
    <t>ILUMINAÇÃO DE EMERGÊNCIA</t>
  </si>
  <si>
    <t>13.3.1</t>
  </si>
  <si>
    <t>INSTALAÇÕES ELÉTRICAS</t>
  </si>
  <si>
    <t>14.1</t>
  </si>
  <si>
    <t>INTERRUPTORES</t>
  </si>
  <si>
    <t>14.1.1</t>
  </si>
  <si>
    <t>14.1.2</t>
  </si>
  <si>
    <t>14.1.3</t>
  </si>
  <si>
    <t>14.1.4</t>
  </si>
  <si>
    <t>14.1.5</t>
  </si>
  <si>
    <t>14.2</t>
  </si>
  <si>
    <t>TOMADAS E CAIXAS DE PASSAGEM</t>
  </si>
  <si>
    <t>14.2.1</t>
  </si>
  <si>
    <t>14.2.2</t>
  </si>
  <si>
    <t>14.2.3</t>
  </si>
  <si>
    <t>14.2.4</t>
  </si>
  <si>
    <t>14.2.5</t>
  </si>
  <si>
    <t>14.2.6</t>
  </si>
  <si>
    <t>14.2.7</t>
  </si>
  <si>
    <t>14.3</t>
  </si>
  <si>
    <t xml:space="preserve">LUMINÁRIAS </t>
  </si>
  <si>
    <t>14.3.1</t>
  </si>
  <si>
    <t>41.13.200</t>
  </si>
  <si>
    <t>14.3.2</t>
  </si>
  <si>
    <t>41.14.070</t>
  </si>
  <si>
    <t>14.3.3</t>
  </si>
  <si>
    <t>14.3.4</t>
  </si>
  <si>
    <t>14.3.5</t>
  </si>
  <si>
    <t>41.11.712</t>
  </si>
  <si>
    <t>14.3.6</t>
  </si>
  <si>
    <t>40.07.010</t>
  </si>
  <si>
    <t>14.4</t>
  </si>
  <si>
    <t>CABOS E ELETRODUTOS</t>
  </si>
  <si>
    <t>14.4.1</t>
  </si>
  <si>
    <t>14.4.2</t>
  </si>
  <si>
    <t>14.4.3</t>
  </si>
  <si>
    <t>14.4.4</t>
  </si>
  <si>
    <t>14.4.5</t>
  </si>
  <si>
    <t>39.21.070</t>
  </si>
  <si>
    <t>14.4.6</t>
  </si>
  <si>
    <t>39.21.080</t>
  </si>
  <si>
    <t>14.4.7</t>
  </si>
  <si>
    <t>39.21.100</t>
  </si>
  <si>
    <t>14.4.8</t>
  </si>
  <si>
    <t>38.19.020</t>
  </si>
  <si>
    <t>14.4.9</t>
  </si>
  <si>
    <t>38.19.030</t>
  </si>
  <si>
    <t>14.4.10</t>
  </si>
  <si>
    <t>38.19.040</t>
  </si>
  <si>
    <t>14.4.11</t>
  </si>
  <si>
    <t>38.13.016</t>
  </si>
  <si>
    <t>14.4.12</t>
  </si>
  <si>
    <t>38.13.020</t>
  </si>
  <si>
    <t>14.4.13</t>
  </si>
  <si>
    <t>38.13.030</t>
  </si>
  <si>
    <t>14.5</t>
  </si>
  <si>
    <t>QUADROS DE PROTEÇÃO</t>
  </si>
  <si>
    <t>14.5.1</t>
  </si>
  <si>
    <t>14.5.2</t>
  </si>
  <si>
    <t>14.5.3</t>
  </si>
  <si>
    <t>14.5.4</t>
  </si>
  <si>
    <t>14.5.5</t>
  </si>
  <si>
    <t>37.13.660</t>
  </si>
  <si>
    <t>14.5.6</t>
  </si>
  <si>
    <t>14.5.7</t>
  </si>
  <si>
    <t>14.5.8</t>
  </si>
  <si>
    <t>14.5.9</t>
  </si>
  <si>
    <t>14.5.10</t>
  </si>
  <si>
    <t>14.5.11</t>
  </si>
  <si>
    <t>37.17.060</t>
  </si>
  <si>
    <t>14.5.12</t>
  </si>
  <si>
    <t>37.24.032</t>
  </si>
  <si>
    <t>14.5.13</t>
  </si>
  <si>
    <t>37.03.250</t>
  </si>
  <si>
    <t>14.5.14</t>
  </si>
  <si>
    <t>37.03.240</t>
  </si>
  <si>
    <t>ATERRAMENTO</t>
  </si>
  <si>
    <t>15.1</t>
  </si>
  <si>
    <t>15.2</t>
  </si>
  <si>
    <t>15.3</t>
  </si>
  <si>
    <t>15.4</t>
  </si>
  <si>
    <t>15.5</t>
  </si>
  <si>
    <t>42.05.380</t>
  </si>
  <si>
    <t>REDE DE LÓGICA</t>
  </si>
  <si>
    <t>16.1</t>
  </si>
  <si>
    <t>16.2</t>
  </si>
  <si>
    <t>16.3</t>
  </si>
  <si>
    <t>ÁREA EXTERNA</t>
  </si>
  <si>
    <t>17.1</t>
  </si>
  <si>
    <t xml:space="preserve">CALÇADAS </t>
  </si>
  <si>
    <t>17.1.1</t>
  </si>
  <si>
    <t>17.1.2</t>
  </si>
  <si>
    <t>17.1.3</t>
  </si>
  <si>
    <t>17.1.4</t>
  </si>
  <si>
    <t>17.1.5</t>
  </si>
  <si>
    <t>11.16.220</t>
  </si>
  <si>
    <t>17.1.6</t>
  </si>
  <si>
    <t>54.06.020</t>
  </si>
  <si>
    <t>17.1.7</t>
  </si>
  <si>
    <t>54.06.040</t>
  </si>
  <si>
    <t>17.2</t>
  </si>
  <si>
    <t xml:space="preserve">ESCADAS </t>
  </si>
  <si>
    <t>17.2.1</t>
  </si>
  <si>
    <t>17.3</t>
  </si>
  <si>
    <t>MUROS DE ARRIMO E MURETAS</t>
  </si>
  <si>
    <t>17.3.1</t>
  </si>
  <si>
    <t>17-001-070</t>
  </si>
  <si>
    <t>17.3.2</t>
  </si>
  <si>
    <t>17-001-071</t>
  </si>
  <si>
    <t>17.3.3</t>
  </si>
  <si>
    <t>14.10.111</t>
  </si>
  <si>
    <t>17.3.4</t>
  </si>
  <si>
    <t>17.3.5</t>
  </si>
  <si>
    <t>17.3.6</t>
  </si>
  <si>
    <t>17.3.7</t>
  </si>
  <si>
    <t>33.10.030</t>
  </si>
  <si>
    <t>17.3.8</t>
  </si>
  <si>
    <t>17.4</t>
  </si>
  <si>
    <t>GRADIS E SERRALHERIA</t>
  </si>
  <si>
    <t>17.4.1</t>
  </si>
  <si>
    <t>24.08.020</t>
  </si>
  <si>
    <t>17.4.2</t>
  </si>
  <si>
    <t>17.4.3</t>
  </si>
  <si>
    <t>24.02.040</t>
  </si>
  <si>
    <t>17.4.4</t>
  </si>
  <si>
    <t>34.05.350</t>
  </si>
  <si>
    <t>17.4.5</t>
  </si>
  <si>
    <t>34.05.260</t>
  </si>
  <si>
    <t>17.4.6</t>
  </si>
  <si>
    <t>17.5</t>
  </si>
  <si>
    <t>PAISAGISMO</t>
  </si>
  <si>
    <t>17.5.1</t>
  </si>
  <si>
    <t>34.02.100</t>
  </si>
  <si>
    <t>17.5.2</t>
  </si>
  <si>
    <t>34.01.010</t>
  </si>
  <si>
    <t>17.5.3</t>
  </si>
  <si>
    <t>34.03.020</t>
  </si>
  <si>
    <t>17.5.4</t>
  </si>
  <si>
    <t>34.04.130</t>
  </si>
  <si>
    <t>17.5.5</t>
  </si>
  <si>
    <t>34.04.370</t>
  </si>
  <si>
    <t>SERVIÇOS COMPLEMENTARES</t>
  </si>
  <si>
    <t>18.1</t>
  </si>
  <si>
    <t>55.01.020</t>
  </si>
  <si>
    <t>18.2</t>
  </si>
  <si>
    <t>18.3</t>
  </si>
  <si>
    <t>PROJETOS E SERVIÇOS TÉCNICOS</t>
  </si>
  <si>
    <t>19.1</t>
  </si>
  <si>
    <t>ESTUDOS E ENSAIOS PRELIMINARES</t>
  </si>
  <si>
    <t>19.1.1</t>
  </si>
  <si>
    <t>20-003-070</t>
  </si>
  <si>
    <t>19.2</t>
  </si>
  <si>
    <t>SONDAGENS</t>
  </si>
  <si>
    <t>19.2.1</t>
  </si>
  <si>
    <t>01.21.010</t>
  </si>
  <si>
    <t>19.2.2</t>
  </si>
  <si>
    <t>01.21.110</t>
  </si>
  <si>
    <t>19.3</t>
  </si>
  <si>
    <t>PROJETOS BÁSICOS E EXECUTIVOS</t>
  </si>
  <si>
    <t>19.3.1</t>
  </si>
  <si>
    <t>01.17.031</t>
  </si>
  <si>
    <t>19.3.2</t>
  </si>
  <si>
    <t>01.17.051</t>
  </si>
  <si>
    <t>19.3.3</t>
  </si>
  <si>
    <t>01.17.111</t>
  </si>
  <si>
    <t>19.3.4</t>
  </si>
  <si>
    <t>01.17.071</t>
  </si>
  <si>
    <t>19.4</t>
  </si>
  <si>
    <t>AVCB</t>
  </si>
  <si>
    <t>19.4.1</t>
  </si>
  <si>
    <t>20-005-033</t>
  </si>
  <si>
    <t>19.4.2</t>
  </si>
  <si>
    <t>20-005-036</t>
  </si>
  <si>
    <t>TOTAL</t>
  </si>
  <si>
    <t>ADMINISTRAÇÃO LOCAL</t>
  </si>
  <si>
    <t>20.1</t>
  </si>
  <si>
    <t>Acordão TCU 2622/2013</t>
  </si>
  <si>
    <t>Administração local (pagamento relativo a evolução física da obra – contempla engenheiro, mestre de obra e vigia)</t>
  </si>
  <si>
    <t>%</t>
  </si>
  <si>
    <t>Prefeitura Municipal de Sorocaba - CNPJ: 46.634.044/0001-74
SERPO
Avenida Rudolf Dafferner, nº 65– Alto da Boa Vista – CEP 18085-005 – Sorocaba/SP
Fone: (15) 3331-7030/7031</t>
  </si>
  <si>
    <t>UN</t>
  </si>
  <si>
    <t>CDHU</t>
  </si>
  <si>
    <t>TX</t>
  </si>
  <si>
    <t>M2</t>
  </si>
  <si>
    <t>M</t>
  </si>
  <si>
    <t>M3</t>
  </si>
  <si>
    <t>UNMES</t>
  </si>
  <si>
    <t>KG</t>
  </si>
  <si>
    <t>T</t>
  </si>
  <si>
    <t>M3XKM</t>
  </si>
  <si>
    <t>SINAPI</t>
  </si>
  <si>
    <t>TXKM</t>
  </si>
  <si>
    <t>FDE</t>
  </si>
  <si>
    <t>SIURB - EDIF</t>
  </si>
  <si>
    <t>GL</t>
  </si>
  <si>
    <t xml:space="preserve"> </t>
  </si>
  <si>
    <t>SERPO</t>
  </si>
  <si>
    <t>Serviços Públicos e Obras</t>
  </si>
  <si>
    <t>CRONOGRAMA FÍSICO-FINANCEIRO</t>
  </si>
  <si>
    <t>ETAPA</t>
  </si>
  <si>
    <t>% SOBRE O TOTAL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</si>
  <si>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</si>
  <si>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</si>
  <si>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</si>
  <si>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</si>
  <si>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</si>
  <si>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</si>
  <si>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</si>
  <si>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</si>
  <si>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</si>
  <si>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</si>
  <si>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</si>
  <si>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</si>
  <si>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CONFERECIA</t>
  </si>
  <si>
    <t>TOTAL (R$)</t>
  </si>
  <si>
    <t>TOTAL (%)</t>
  </si>
  <si>
    <t>TOTAL ACUMULADO ($)</t>
  </si>
  <si>
    <t>TOTAL ACUMULADO (%)</t>
  </si>
  <si>
    <t xml:space="preserve">Placa em lona com impressão digital e requadro em metalon </t>
  </si>
  <si>
    <t xml:space="preserve">Locação de obra de edificação </t>
  </si>
  <si>
    <t xml:space="preserve">Locação de vias, calçadas, tanques e lagoas </t>
  </si>
  <si>
    <t xml:space="preserve">Banheiro químico modelo Standard, com manutenção conforme exigências da CETESB </t>
  </si>
  <si>
    <t xml:space="preserve">Abrigo padronizado de gás GLP encanado </t>
  </si>
  <si>
    <t xml:space="preserve">Locação de container tipo depósito - área mínima de 13,80 m² </t>
  </si>
  <si>
    <t xml:space="preserve">Alçapão/tampa em chapa de ferro com porta cadeado </t>
  </si>
  <si>
    <t xml:space="preserve">MURO DE ARRIMO H=1,40M, COM DRENAGEM </t>
  </si>
  <si>
    <t xml:space="preserve">TELA PARA PROTEÇÃO DE OBRAS, MALHA 2 MM </t>
  </si>
  <si>
    <t xml:space="preserve">Alvenaria de bloco cerâmico de vedação de 14 cm </t>
  </si>
  <si>
    <t xml:space="preserve">Revestimento em porcelanato esmaltado acetinado para área interna e ambiente com acesso ao exterior, grupo de absorção BIa, resistência química B, assentado com argamassa colante industrializada, rejuntado </t>
  </si>
  <si>
    <t xml:space="preserve">TAPUME COM COMPENSADO DE MADEIRA. AF_03/2024 </t>
  </si>
  <si>
    <t xml:space="preserve">Alvenaria de bloco de concreto de vedação de 14 cm - classe C </t>
  </si>
  <si>
    <t xml:space="preserve">TELHA TRAPEZOIDAL EM AÇO GALVANIZADO ESP=0,5MM, H=40MM, COM PINTURA ELETROLÍTICA COR BRANCA 2 FACES </t>
  </si>
  <si>
    <t xml:space="preserve">Demolição mecanizada de pavimento ou piso em concreto, inclusive fragmentação, carregamento, transporte até 1 quilômetro e descarregamento </t>
  </si>
  <si>
    <t xml:space="preserve">Laje pré-fabricada mista vigota treliçada/lajota cerâmica - LT 16 (12+4) e capa com concreto de 25 MPa </t>
  </si>
  <si>
    <t xml:space="preserve">Demolição manual de alvenaria de elevação ou elemento vazado, incluindo revestimento </t>
  </si>
  <si>
    <t xml:space="preserve">Demolição (levantamento) mecanizada de pavimento asfáltico, inclusive fragmentação e acomodação do material </t>
  </si>
  <si>
    <t xml:space="preserve">Arbusto Azaléa - h= 0,60 a 0,80 m </t>
  </si>
  <si>
    <t xml:space="preserve">Demolição manual de revestimento cerâmico, incluindo a base </t>
  </si>
  <si>
    <t xml:space="preserve">Argamassa de regularização e/ou proteção </t>
  </si>
  <si>
    <t xml:space="preserve">Caixilho em alumínio de correr, sob medida </t>
  </si>
  <si>
    <t xml:space="preserve">Demolição manual de painéis divisórias, inclusive montantes metálicos </t>
  </si>
  <si>
    <t xml:space="preserve">Armadura em barra de aço CA-50 (A ou B) fyk = 500 MPa </t>
  </si>
  <si>
    <t xml:space="preserve">Revestimento em placa cerâmica esmaltada de 20x20 cm, tipo monocolor, assentado e rejuntado com argamassa industrializada </t>
  </si>
  <si>
    <t xml:space="preserve">Demolição mecanizada de concreto armado, inclusive fragmentação e acomodação do material </t>
  </si>
  <si>
    <t xml:space="preserve">Armadura em barra de aço CA-60 (A ou B) fyk = 600 MPa </t>
  </si>
  <si>
    <t xml:space="preserve">MURO DE ARRIMO H=2,50M, COM DRENAGEM </t>
  </si>
  <si>
    <t xml:space="preserve">Retirada de poste ou sistema de sustentação para alambrado ou fechamento </t>
  </si>
  <si>
    <t xml:space="preserve">Árvore ornamental tipo Ipê Amarelo - h= 2,00 m </t>
  </si>
  <si>
    <t xml:space="preserve">Retirada de entelamento metálico em geral </t>
  </si>
  <si>
    <t xml:space="preserve">Árvore ornamental tipo Quaresmeira - h= 1,50 / 2,00 m </t>
  </si>
  <si>
    <t xml:space="preserve">Emboço desempenado com espuma de poliéster </t>
  </si>
  <si>
    <t xml:space="preserve">Retirada de telhamento em barro </t>
  </si>
  <si>
    <t xml:space="preserve">Bacia sifonada com caixa de descarga acoplada com tampa - 6 litros </t>
  </si>
  <si>
    <t xml:space="preserve">Forro em placa de gesso liso, espessura de 12,5mm, fixo </t>
  </si>
  <si>
    <t xml:space="preserve">Retirada de estrutura em madeira tesoura - telhas de barro </t>
  </si>
  <si>
    <t xml:space="preserve">Bacia sifonada de louça para pessoas com mobilidade reduzida - capacidade de 6 litros </t>
  </si>
  <si>
    <t xml:space="preserve">Concreto usinado, fck = 30 MPa </t>
  </si>
  <si>
    <t xml:space="preserve">Remoção de calha ou rufo </t>
  </si>
  <si>
    <t xml:space="preserve">BANCADA GRANITO CINZA 150 X 60 CM, COM CUBA DE EMBUTIR DE AÇO, VÁLVULA AMERICANA EM METAL, SIFÃO FLEXÍVEL EM PVC, ENGATE FLEXÍVEL 30 CM, TORNEIRA CROMADA LONGA, DE PAREDE, 1/2" OU 3/4", P/ COZINHA, PADRÃO POPULAR - FORNEC. E INSTALAÇÃO. AF_01/2020 </t>
  </si>
  <si>
    <t xml:space="preserve">PISO EM CONCRETO 20 MPA PREPARO MECÂNICO, ESPESSURA 7CM. AF_09/2020 </t>
  </si>
  <si>
    <t xml:space="preserve">Retirada de folha de esquadria em madeira </t>
  </si>
  <si>
    <t xml:space="preserve">Porta de entrada de correr em alumínio, sob medida </t>
  </si>
  <si>
    <t xml:space="preserve">Retirada de guarnição, moldura e peças lineares em madeira, fixadas </t>
  </si>
  <si>
    <t xml:space="preserve">BARRA DE APOIO RETA, EM ACO INOX POLIDO, COMPRIMENTO 80 CM, FIXADA NA PAREDE - FORNECIMENTO E INSTALAÇÃO. AF_01/2020 </t>
  </si>
  <si>
    <t xml:space="preserve">PINTURA LÁTEX ACRÍLICA STANDARD, APLICAÇÃO MANUAL EM PAREDES, DUAS DEMÃOS. AF_04/2023 </t>
  </si>
  <si>
    <t xml:space="preserve">Retirada de esquadria metálica em geral </t>
  </si>
  <si>
    <t xml:space="preserve">Barra de proteção para lavatório, para pessoas com mobilidade reduzida, em tubo de alumínio acabamento com pintura epóxi </t>
  </si>
  <si>
    <t xml:space="preserve">REMOÇÃO DE VIDRO LISO COMUM DE ESQUADRIA COM BAGUETE DE ALUMÍNIO OU PVC. AF_01/2021 </t>
  </si>
  <si>
    <t xml:space="preserve">BOTIJÃO DE GÁS DE 13KG COM CARGA </t>
  </si>
  <si>
    <t xml:space="preserve">Cabo de cobre flexível de 70 mm², isolamento 0,6/1kV - isolação HEPR 90°C </t>
  </si>
  <si>
    <t xml:space="preserve">Remoção de tubulação hidráulica em geral, incluindo conexões, caixas e ralos </t>
  </si>
  <si>
    <t xml:space="preserve">Cabo de cobre flexível de 25 mm², isolamento 0,6/1kV - isolação HEPR 90°C </t>
  </si>
  <si>
    <t xml:space="preserve">Vidro liso transparente de 6 mm </t>
  </si>
  <si>
    <t xml:space="preserve">Retirada de caixa de descarga de sobrepor ou acoplada </t>
  </si>
  <si>
    <t xml:space="preserve">Cabo de cobre flexível de 35 mm², isolamento 0,6/1kV - isolação HEPR 90°C </t>
  </si>
  <si>
    <t xml:space="preserve">EXECUÇÃO DE PASSEIO (CALÇADA) OU PISO DE CONCRETO COM CONCRETO MOLDADO IN LOCO, USINADO, ACABAMENTO CONVENCIONAL, ESPESSURA 8 CM, ARMADO. AF_08/2022 </t>
  </si>
  <si>
    <t xml:space="preserve">Retirada de aparelho sanitário incluindo acessórios </t>
  </si>
  <si>
    <t xml:space="preserve">Estaca tipo hélice contínua, diâmetro de 30 cm em solo </t>
  </si>
  <si>
    <t xml:space="preserve">Retirada de bancada incluindo pertences </t>
  </si>
  <si>
    <t xml:space="preserve">CABO DE COBRE FLEXÍVEL ISOLADO, 16 MM², ANTI-CHAMA 0,6/1,0 KV, PARA CIRCUITOS TERMINAIS - FORNECIMENTO E INSTALAÇÃO. AF_03/2023 </t>
  </si>
  <si>
    <t xml:space="preserve">FORNECIMENTO E APLICAÇÃO DE PLACA CIMENTÍCIA CORTA-FOGO - CHAPA 10 MM </t>
  </si>
  <si>
    <t xml:space="preserve">Remoção de poste de concreto </t>
  </si>
  <si>
    <t xml:space="preserve">CABO DE COBRE FLEXÍVEL ISOLADO, 2,5 MM², ANTI-CHAMA 450/750 V, PARA CIRCUITOS TERMINAIS - FORNECIMENTO E INSTALAÇÃO. AF_03/2023 </t>
  </si>
  <si>
    <t xml:space="preserve">Tubo de PVC rígido PxB com virola e anel de borracha, linha esgoto série reforçada ´R´. DN= 150 mm, inclusive conexões </t>
  </si>
  <si>
    <t xml:space="preserve">Remoção de caixa de medição padrão completa </t>
  </si>
  <si>
    <t xml:space="preserve">CABO DE COBRE FLEXÍVEL ISOLADO, 4 MM², ANTI-CHAMA 450/750 V, PARA CIRCUITOS TERMINAIS - FORNECIMENTO E INSTALAÇÃO. AF_03/2023 </t>
  </si>
  <si>
    <t xml:space="preserve">CARGA, MANOBRA E DESCARGA DE POSTE DE CONCRETO EM CAMINHÃO CARROCERIA COM GUINDAUTO (MUNCK) 11,7 TM. AF_07/2020 </t>
  </si>
  <si>
    <t xml:space="preserve">CABO DE COBRE FLEXÍVEL ISOLADO, 6 MM², ANTI-CHAMA 450/750 V, PARA CIRCUITOS TERMINAIS - FORNECIMENTO E INSTALAÇÃO. AF_03/2023 </t>
  </si>
  <si>
    <t xml:space="preserve">CONTRAPISO EM ARGAMASSA TRAÇO 1:4 (CIMENTO E AREIA), PREPARO MANUAL, APLICADO EM ÁREAS SECAS SOBRE LAJE, NÃO ADERIDO, ACABAMENTO NÃO REFORÇADO, ESPESSURA 5CM. AF_07/2021 </t>
  </si>
  <si>
    <t xml:space="preserve">TRANSPORTE COM CAMINHÃO CARROCERIA COM GUINDAUTO (MUNCK), MOMENTO MÁXIMO DE CARGA 11,7 TM, EM VIA URBANA PAVIMENTADA, DMT ATÉ 30KM (UNIDADE: TXKM). AF_07/2020 </t>
  </si>
  <si>
    <t xml:space="preserve">Reboco </t>
  </si>
  <si>
    <t xml:space="preserve">Remoção de entulho de obra com caçamba metálica - material rejeitado e misturado por vegetação, isopor, manta asfáltica e lã de vidro </t>
  </si>
  <si>
    <t xml:space="preserve">Revestimento em porcelanato esmaltado polido para área interna e ambiente com tráfego médio, grupo de absorção BIa, assentado com argamassa colante industrializada, rejuntado </t>
  </si>
  <si>
    <t xml:space="preserve">Taxa de destinação de resíduo sólido em aterro, tipo inerte </t>
  </si>
  <si>
    <t xml:space="preserve">CAIXA D´ÁGUA EM POLIETILENO, 1000 LITROS (INCLUSOS TUBOS, CONEXÕES E TORNEIRA DE BÓIA) - FORNECIMENTO E INSTALAÇÃO. AF_06/2021 </t>
  </si>
  <si>
    <t xml:space="preserve">Eletroduto de PVC corrugado flexível leve, diâmetro externo de 20 mm </t>
  </si>
  <si>
    <t xml:space="preserve">Caixa de equalização, de embutir, em aço com barramento, de 200 x 200 mm e tampa </t>
  </si>
  <si>
    <t xml:space="preserve">PINGADEIRA PARA MUROS DE ALVENARIA </t>
  </si>
  <si>
    <t xml:space="preserve">CAIXA DE GORDURA PEQUENA (CAPACIDADE: 19 L), CIRCULAR, EM PVC, DIÂMETRO INTERNO= 0,3 M. AF_12/2020 </t>
  </si>
  <si>
    <t xml:space="preserve">Gradil em aço galvanizado eletrofundido, malha 65 x 132 mm e pintura eletrostática </t>
  </si>
  <si>
    <t xml:space="preserve">Limpeza mecanizada do terreno, inclusive troncos até 15 cm de diâmetro, com caminhão à disposição dentro e fora da obra, com transporte no raio de até 1 km </t>
  </si>
  <si>
    <t xml:space="preserve">CAIXA DE INSPEÇÃO PARA ATERRAMENTO, CIRCULAR, EM POLIETILENO, DIÂMETRO INTERNO = 0,3 M. AF_12/2020 </t>
  </si>
  <si>
    <t xml:space="preserve">Fornecimento e montagem de estrutura metálica em perfil metalon, sem pintura </t>
  </si>
  <si>
    <t xml:space="preserve">Taxa de destinação de resíduo sólido em aterro, tipo solo/terra </t>
  </si>
  <si>
    <t xml:space="preserve">Caixa em PVC de 4´ x 2´ </t>
  </si>
  <si>
    <t xml:space="preserve">Rodapé em porcelanato esmaltado acetinado para área interna e ambiente com acesso ao exterior, grupo de absorção BIa, resistência química B, assentado com argamassa colante industrializada, rejuntado </t>
  </si>
  <si>
    <t xml:space="preserve">Transporte de solo de 1ª e 2ª categoria por caminhão para distâncias superiores ao 5° km até o 10° km </t>
  </si>
  <si>
    <t xml:space="preserve">CAIXA ENTERRADA HIDRÁULICA RETANGULAR, EM ALVENARIA COM BLOCOS DE CONCRETO, DIMENSÕES INTERNAS: 0,6X0,6X0,6 M PARA REDE DE DRENAGEM. AF_12/2020 </t>
  </si>
  <si>
    <t xml:space="preserve">Escavação e carga mecanizada em solo de 2ª categoria, em campo aberto </t>
  </si>
  <si>
    <t xml:space="preserve">CAIXA ENTERRADA HIDRÁULICA RETANGULAR, EM ALVENARIA COM BLOCOS DE CONCRETO, DIMENSÕES INTERNAS: 0,6X0,6X0,6 M PARA REDE DE ESGOTO. AF_12/2020 </t>
  </si>
  <si>
    <t xml:space="preserve">Caixilho em alumínio fixo, sob medida </t>
  </si>
  <si>
    <t xml:space="preserve">Escavação e carga mecanizada para exploração de solo em jazida </t>
  </si>
  <si>
    <t xml:space="preserve">CAIXA OCTOGONAL 4" X 4", PVC, INSTALADA EM LAJE - FORNECIMENTO E INSTALAÇÃO. AF_03/2023 </t>
  </si>
  <si>
    <t xml:space="preserve">CINTA DE AMARRAÇÃO DE ALVENARIA MOLDADA IN LOCO COM UTILIZAÇÃO DE BLOCOS CANALETA, ESPESSURA DE *15* CM. AF_03/2024 </t>
  </si>
  <si>
    <t xml:space="preserve">CARGA, MANOBRA E DESCARGA DE SOLOS E MATERIAIS GRANULARES EM CAMINHÃO BASCULANTE 6 M³ - CARGA COM ESCAVADEIRA HIDRÁULICA (CAÇAMBA DE 1,20 M³ / 155 HP) E DESCARGA LIVRE (UNIDADE: M3). AF_07/2020 </t>
  </si>
  <si>
    <t xml:space="preserve">CAIXA RETANGULAR 4" X 4" ALTA (2,00 M DO PISO), METÁLICA, INSTALADA EM PAREDE - FORNECIMENTO E INSTALAÇÃO. AF_03/2023 </t>
  </si>
  <si>
    <t xml:space="preserve">Concreto usinado, fck = 30 MPa - para bombeamento em estaca hélice contínua </t>
  </si>
  <si>
    <t xml:space="preserve">TRANSPORTE COM CAMINHÃO BASCULANTE DE 6 M³, EM VIA URBANA PAVIMENTADA, DMT ATÉ 30 KM (UNIDADE: M3XKM). AF_07/2020 </t>
  </si>
  <si>
    <t xml:space="preserve">Compactação de aterro mecanizado a 100% PN, sem fornecimento de solo em campo aberto </t>
  </si>
  <si>
    <t xml:space="preserve">Peitoril e/ou soleira em granito, espessura de 2 cm e largura até 20 cm, acabamento polido </t>
  </si>
  <si>
    <t xml:space="preserve">Caixilho em alumínio maxim-ar, sob medida </t>
  </si>
  <si>
    <t xml:space="preserve">IMPERMEABILIZAÇÃO DE SUPERFÍCIE COM EMULSÃO ASFÁLTICA, 2 DEMÃOS. AF_09/2023 </t>
  </si>
  <si>
    <t xml:space="preserve">CALHA EM CHAPA DE AÇO GALVANIZADO NÚMERO 24, DESENVOLVIMENTO DE 50 CM, INCLUSO TRANSPORTE VERTICAL. AF_07/2019 </t>
  </si>
  <si>
    <t xml:space="preserve">Tubo de PVC rígido PxB com virola e anel de borracha, linha esgoto série reforçada ´R´, DN= 100 mm, inclusive conexões </t>
  </si>
  <si>
    <t xml:space="preserve">MONTAGEM DE ARMADURA TRANSVERSAL DE ESTACAS DE SEÇÃO CIRCULAR, DIÂMETRO = 5,0 MM. AF_09/2021_PS </t>
  </si>
  <si>
    <t xml:space="preserve">CAMADA SEPARADORA PARA EXECUÇÃO DE RADIER, PISO DE CONCRETO OU LAJE SOBRE SOLO, EM LONA PLÁSTICA. AF_09/2021 </t>
  </si>
  <si>
    <t xml:space="preserve">EP.07 - GRADE DE PROTEÇÃO EM FERRO CHATO </t>
  </si>
  <si>
    <t xml:space="preserve">MONTAGEM DE ARMADURA DE ESTACAS, DIÂMETRO = 10,0 MM. AF_09/2021_PS </t>
  </si>
  <si>
    <t xml:space="preserve">Revestimento em pedra mineira comum </t>
  </si>
  <si>
    <t xml:space="preserve">Escavação manual em solo de 1ª e 2ª categoria em vala ou cava até 1,5 m </t>
  </si>
  <si>
    <t xml:space="preserve">Portão de abrir em gradil eletrofundido, malha 5 x 15 cm </t>
  </si>
  <si>
    <t xml:space="preserve">Lastro de pedra britada </t>
  </si>
  <si>
    <t xml:space="preserve">Chapisco </t>
  </si>
  <si>
    <t xml:space="preserve">RUFO EM CHAPA DE AÇO GALVANIZADO NÚMERO 24, CORTE DE 25 CM, INCLUSO TRANSPORTE VERTICAL. AF_07/2019 </t>
  </si>
  <si>
    <t xml:space="preserve">FABRICAÇÃO, MONTAGEM E DESMONTAGEM DE FÔRMA PARA BLOCO DE COROAMENTO, EM MADEIRA SERRADA, E=25 MM, 4 UTILIZAÇÕES. AF_01/2024 </t>
  </si>
  <si>
    <t xml:space="preserve">MONTAGEM E DESMONTAGEM DE FÔRMA DE VIGA, ESCORAMENTO COM GARFO DE MADEIRA, PÉ-DIREITO SIMPLES, EM CHAPA DE MADEIRA PLASTIFICADA, 18 UTILIZAÇÕES. AF_09/2020 </t>
  </si>
  <si>
    <t xml:space="preserve">Lançamento e adensamento de concreto ou massa em fundação </t>
  </si>
  <si>
    <t xml:space="preserve">Corrimão duplo em tubo de aço inoxidável escovado, com diâmetro de 1 1/2´ e montantes com diâmetro de 2´ </t>
  </si>
  <si>
    <t xml:space="preserve">CONECTOR GRAMPO METÁLICO TIPO OLHAL, PARA SPDA, PARA HASTE DE ATERRAMENTO DE 5/8'' E CABOS DE 10 A 50 MM2 - FORNECIMENTO E INSTALAÇÃO. AF_08/2023 </t>
  </si>
  <si>
    <t xml:space="preserve">MONTAGEM E DESMONTAGEM DE FÔRMA DE PILARES RETANGULARES E ESTRUTURAS SIMILARES, PÉ-DIREITO SIMPLES, EM CHAPA DE MADEIRA COMPENSADA PLASTIFICADA, 18 UTILIZAÇÕES. AF_09/2020 </t>
  </si>
  <si>
    <t xml:space="preserve">CONEXÃO FIXA, ROSCA FÊMEA, METÁLICA, PARA INSTALAÇÕES EM PEX ÁGUA, DN 16 MM X 1/2", COM ANEL DESLIZANTE. FORNECIMENTO E INSTALAÇÃO. AF_02/2023 </t>
  </si>
  <si>
    <t xml:space="preserve">Massa corrida a base de PVA </t>
  </si>
  <si>
    <t xml:space="preserve">FABRICAÇÃO, MONTAGEM E DESMONTAGEM DE FÔRMA PARA VIGA BALDRAME, EM MADEIRA SERRADA, E=25 MM, 4 UTILIZAÇÕES. AF_01/2024 </t>
  </si>
  <si>
    <t xml:space="preserve">CONTRAPISO EM ARGAMASSA TRAÇO 1:4 (CIMENTO E AREIA), PREPARO MANUAL, APLICADO EM ÁREAS MOLHADAS SOBRE LAJE, ADERIDO, ACABAMENTO NÃO REFORÇADO, ESPESSURA 3CM. AF_07/2021 </t>
  </si>
  <si>
    <t xml:space="preserve">Limpeza final da obra </t>
  </si>
  <si>
    <t xml:space="preserve">PINTURA LÁTEX ACRÍLICA STANDARD, APLICAÇÃO MANUAL EM TETO, DUAS DEMÃOS. AF_04/2023 </t>
  </si>
  <si>
    <t xml:space="preserve">CORDOALHA DE COBRE NU 50 MM², ENTERRADA - FORNECIMENTO E INSTALAÇÃO. AF_08/2023 </t>
  </si>
  <si>
    <t xml:space="preserve">Porta lisa de correr suspensa em madeira com batente </t>
  </si>
  <si>
    <t xml:space="preserve">Vergas, contravergas e pilaretes de concreto armado </t>
  </si>
  <si>
    <t xml:space="preserve">Impermeabilização em argamassa impermeável com aditivo hidrófugo </t>
  </si>
  <si>
    <t xml:space="preserve">Lançamento e adensamento de concreto ou massa em estrutura </t>
  </si>
  <si>
    <t xml:space="preserve">DESENVOLVIMENTO DE PROJETO TÉCNICO DE PREVENÇÃO E COMBATE A INCÊNDIO E APROVAÇÃO JUNTO AO CORPO DE BOMBEIROS PARA EDIFICAÇÕES ATÉ 2000 M2 </t>
  </si>
  <si>
    <t xml:space="preserve">Disjuntor termomagnético, tripolar 220/380 V, corrente de 60 A até 100 A </t>
  </si>
  <si>
    <t xml:space="preserve">GUARDA-CORPO DE AÇO GALVANIZADO DE 1,10M DE ALTURA, MONTANTES TUBULARES DE 1.1/2 ESPAÇADOS DE 1,20M, TRAVESSA SUPERIOR DE 2, GRADIL FORMADO POR BARRAS CHATAS EM FERRO DE 32X4,8MM, FIXADO COM CHUMBADOR MECÂNICO. AF_04/2019_PS </t>
  </si>
  <si>
    <t xml:space="preserve">Dispositivo diferencial residual de 25 A x 30 mA - 2 polos </t>
  </si>
  <si>
    <t xml:space="preserve">Eletroduto corrugado em polietileno de alta densidade, DN= 40 mm, com acessórios </t>
  </si>
  <si>
    <t xml:space="preserve">Eletroduto corrugado em polietileno de alta densidade, DN= 50 mm, com acessórios </t>
  </si>
  <si>
    <t xml:space="preserve">LÂMPADA TUBULAR LED DE 18/20 W, COM SOQUETE, BASE G13 - FORNECIMENTO E INSTALAÇÃO. AF_09/2024_PS </t>
  </si>
  <si>
    <t xml:space="preserve">Eletroduto corrugado em polietileno de alta densidade, DN= 75 mm, com acessórios </t>
  </si>
  <si>
    <t xml:space="preserve">Luminária retangular de sobrepor tipo calha aberta, para 2 lâmpadas fluorescentes tubulares de 32 W </t>
  </si>
  <si>
    <t xml:space="preserve">Eletroduto de PVC corrugado flexível leve, diâmetro externo de 25 mm </t>
  </si>
  <si>
    <t xml:space="preserve">ESCADA EM CONCRETO ARMADO MOLDADO IN LOCO, FCK 25 MPA, COM 1 LANCE E LAJE PLANA, FÔRMA EM CHAPA DE MADEIRA COMPENSADA RESINADA. AF_11/2020 </t>
  </si>
  <si>
    <t xml:space="preserve">Eletroduto de PVC corrugado flexível leve, diâmetro externo de 32 mm </t>
  </si>
  <si>
    <t xml:space="preserve">Emboço comum </t>
  </si>
  <si>
    <t xml:space="preserve">Nivelamento de piso em concreto com acabadora de superfície </t>
  </si>
  <si>
    <t xml:space="preserve">Plantio de grama esmeralda em placas (jardins e canteiros) </t>
  </si>
  <si>
    <t xml:space="preserve">Porta lisa com batente madeira - 80 x 210 cm </t>
  </si>
  <si>
    <t xml:space="preserve">Porta lisa com batente madeira - 70 x 210 cm </t>
  </si>
  <si>
    <t xml:space="preserve">ESCAVAÇÃO MANUAL DE VALA. AF_09/2024 </t>
  </si>
  <si>
    <t xml:space="preserve">Porta de entrada de abrir em alumínio, sob medida </t>
  </si>
  <si>
    <t xml:space="preserve">Porta lisa de madeira, interna, resistente a umidade "PIM RU", para acabamento em pintura, tipo acessível, padrão dimensional médio/pesado, com ferragens, completo - 90 x 210 cm </t>
  </si>
  <si>
    <t xml:space="preserve">ESMALTE SINTÉTICO - ESQUADRIAS E PEÇAS DE MARCENARIA, SEM EMASSAMENTO </t>
  </si>
  <si>
    <t xml:space="preserve">Porta/portão tipo gradil sob medida </t>
  </si>
  <si>
    <t xml:space="preserve">Exaustor elétrico em plástico, vazão de 150 a 190m³/h </t>
  </si>
  <si>
    <t xml:space="preserve">EXECUÇÃO DE PASSEIO (CALÇADA) OU PISO DE CONCRETO COM CONCRETO MOLDADO IN LOCO, USINADO C25, ACABAMENTO CONVENCIONAL, NÃO ARMADO. AF_03/2023 </t>
  </si>
  <si>
    <t xml:space="preserve">SERVIÇOS TÉCNICOS PROFISSIONAIS PARA OBTENÇÃO DO AVCB JUNTO AO CORPO DE BOMBEIROS PARA EDIFICAÇÕES ATÉ 2000 M2 </t>
  </si>
  <si>
    <t xml:space="preserve">EXTINTOR DE INCÊNDIO PORTÁTIL COM CARGA DE PQS DE 4 KG, CLASSE BC - FORNECIMENTO E INSTALAÇÃO. AF_10/2020_PE </t>
  </si>
  <si>
    <t xml:space="preserve">Extintor manual de pó químico seco ABC - capacidade de 6 kg </t>
  </si>
  <si>
    <t xml:space="preserve">Lavatório de louça para canto sem coluna para pessoas com mobilidade reduzida </t>
  </si>
  <si>
    <t xml:space="preserve">Quadro de distribuição universal de embutir, para disjuntores 70 DIN / 50 Bolt-on - 225 A - sem componentes </t>
  </si>
  <si>
    <t xml:space="preserve">Guia pré-moldada curva tipo PMSP 100 - fck 25 MPa </t>
  </si>
  <si>
    <t xml:space="preserve">Guia pré-moldada reta tipo PMSP 100 - fck 25 MPa </t>
  </si>
  <si>
    <t xml:space="preserve">HASTE DE ATERRAMENTO, DIÂMETRO 5/8", COM 3 METROS - FORNECIMENTO E INSTALAÇÃO. AF_08/2023 </t>
  </si>
  <si>
    <t xml:space="preserve">Sondagem do terreno à percussão (mínimo de 30 m) </t>
  </si>
  <si>
    <t xml:space="preserve">PINTURA COM TINTA ALQUÍDICA DE ACABAMENTO (ESMALTE SINTÉTICO ACETINADO) APLICADA A ROLO OU PINCEL SOBRE SUPERFÍCIES METÁLICAS (EXCETO PERFIL) EXECUTADO EM OBRA (02 DEMÃOS). AF_01/2020 </t>
  </si>
  <si>
    <t xml:space="preserve">INTERRUPTOR PARALELO (1 MÓDULO), 10A/250V, INCLUINDO SUPORTE E PLACA - FORNECIMENTO E INSTALAÇÃO. AF_03/2023 </t>
  </si>
  <si>
    <t xml:space="preserve">INTERRUPTOR SIMPLES (1 MÓDULO) COM 1 TOMADA DE EMBUTIR 2P+T 10 A, INCLUINDO SUPORTE E PLACA - FORNECIMENTO E INSTALAÇÃO. AF_03/2023 </t>
  </si>
  <si>
    <t xml:space="preserve">INTERRUPTOR SIMPLES (1 MÓDULO), 10A/250V, INCLUINDO SUPORTE E PLACA - FORNECIMENTO E INSTALAÇÃO. AF_03/2023 </t>
  </si>
  <si>
    <t xml:space="preserve">INTERRUPTOR SIMPLES (2 MÓDULOS), 10A/250V, INCLUINDO SUPORTE E PLACA - FORNECIMENTO E INSTALAÇÃO. AF_03/2023 </t>
  </si>
  <si>
    <t xml:space="preserve">Luminária blindada oval de sobrepor ou arandela, para lâmpada fluorescentes compacta </t>
  </si>
  <si>
    <t xml:space="preserve">INTERRUPTOR SIMPLES (3 MÓDULOS), 10A/250V, INCLUINDO SUPORTE E PLACA - FORNECIMENTO E INSTALAÇÃO. AF_03/2023 </t>
  </si>
  <si>
    <t xml:space="preserve">JOELHO 90 GRAUS, METÁLICO, PARA INSTALAÇÕES EM PEX ÁGUA, DN 16 MM, CONEXÃO POR ANEL DESLIZANTE - FORNECIMENTO E INSTALAÇÃO. AF_02/2023 </t>
  </si>
  <si>
    <t xml:space="preserve">LAVATÓRIO LOUÇA BRANCA SUSPENSO, 29,5 X 39CM OU EQUIVALENTE, PADRÃO POPULAR, INCLUSO SIFÃO FLEXÍVEL EM PVC, VÁLVULA E ENGATE FLEXÍVEL 30CM EM PLÁSTICO E TORNEIRA CROMADA DE MESA, PADRÃO POPULAR - FORNECIMENTO E INSTALAÇÃO. AF_01/2020 </t>
  </si>
  <si>
    <t xml:space="preserve">PAPELEIRA DE PAREDE EM METAL CROMADO SEM TAMPA, INCLUSO FIXAÇÃO. AF_01/2020 </t>
  </si>
  <si>
    <t xml:space="preserve">Supressor de surto monofásico, corrente nominal 20 kA, Imax. de surto 50 até 80 kA </t>
  </si>
  <si>
    <t xml:space="preserve">SABONETEIRA PLASTICA TIPO DISPENSER PARA SABONETE LIQUIDO COM RESERVATORIO 800 A 1500 ML, INCLUSO FIXAÇÃO. AF_01/2020 </t>
  </si>
  <si>
    <t xml:space="preserve">Tubo de PVC rígido PxB com virola e anel de borracha, linha esgoto série reforçada ´R´, DN= 75 mm, inclusive conexões </t>
  </si>
  <si>
    <t xml:space="preserve">Tubo PVC rígido, tipo Coletor Esgoto, junta elástica, DN= 200 mm, inclusive conexões </t>
  </si>
  <si>
    <t xml:space="preserve">TOMADA MÉDIA DE EMBUTIR (1 MÓDULO), 2P+T 10 A, INCLUINDO SUPORTE E PLACA - FORNECIMENTO E INSTALAÇÃO. AF_03/2023 </t>
  </si>
  <si>
    <t xml:space="preserve">LUMINÁRIA DE EMERGÊNCIA, COM 30 LÂMPADAS LED DE 2 W, SEM REATOR - FORNECIMENTO E INSTALAÇÃO. AF_09/2024 </t>
  </si>
  <si>
    <t xml:space="preserve">Tubo de PVC rígido soldável marrom, DN= 25 mm, (3/4´), inclusive conexões </t>
  </si>
  <si>
    <t xml:space="preserve">Luminária LED redonda de embutir para parede ou piso, área interna ou externa, bivolt - potência 6 W </t>
  </si>
  <si>
    <t xml:space="preserve">Tubo de PVC rígido soldável marrom, DN= 50 mm, (1 1/2´), inclusive conexões </t>
  </si>
  <si>
    <t xml:space="preserve">REGISTRO DE ESFERA, PVC, SOLDÁVEL, COM VOLANTE, DN 50 MM - FORNECIMENTO E INSTALAÇÃO. AF_08/2021 </t>
  </si>
  <si>
    <t xml:space="preserve">VÁLVULA DE DESCARGA METÁLICA, BASE 1 1/2", ACABAMENTO METALICO CROMADO - FORNECIMENTO E INSTALAÇÃO. AF_08/2021 </t>
  </si>
  <si>
    <t xml:space="preserve">Tubo de PVC rígido soldável marrom, DN= 32 mm, (1´), inclusive conexões </t>
  </si>
  <si>
    <t xml:space="preserve">REGISTRO DE ESFERA, PVC, SOLDÁVEL, COM VOLANTE, DN 25 MM - FORNECIMENTO E INSTALAÇÃO. AF_08/2021 </t>
  </si>
  <si>
    <t xml:space="preserve">Tubo de PVC rígido, pontas lisas, soldável, linha esgoto série reforçada ´R´, DN= 40 mm, inclusive conexões </t>
  </si>
  <si>
    <t xml:space="preserve">RALO SIFONADO REDONDO, PVC, DN 100 X 40 MM, JUNTA SOLDÁVEL, FORNECIDO E INSTALADO EM RAMAL DE DESCARGA OU EM RAMAL DE ESGOTO SANITÁRIO. AF_08/2022 </t>
  </si>
  <si>
    <t xml:space="preserve">Tubo de PVC rígido PxB com virola e anel de borracha, linha esgoto série reforçada ´R´, DN= 50 mm, inclusive conexões </t>
  </si>
  <si>
    <t xml:space="preserve">Taxa de mobilização e desmobilização de equipamentos para execução de sondagem </t>
  </si>
  <si>
    <t xml:space="preserve">Tubo de PVC rígido branco PxB com virola e anel de borracha, linha esgoto série normal, DN= 50 mm, inclusive conexões </t>
  </si>
  <si>
    <t xml:space="preserve">Pigtail flexível, revestido com borracha sintética resistente, DN= 7/16´ comprimento até 1,00 m </t>
  </si>
  <si>
    <t xml:space="preserve">TERMINAL DE VENTILAÇÃO, PVC, SÉRIE NORMAL, ESGOTO PREDIAL, DN 50 MM, JUNTA SOLDÁVEL, FORNECIDO E INSTALADO EM PRUMADA DE ESGOTO SANITÁRIO OU VENTILAÇÃO. AF_08/2022 </t>
  </si>
  <si>
    <t xml:space="preserve">Placa de sinalização em PVC, com indicação de alerta </t>
  </si>
  <si>
    <t xml:space="preserve">TOMADA BAIXA DE EMBUTIR (1 MÓDULO), 2P+T 10 A, INCLUINDO SUPORTE E PLACA - FORNECIMENTO E INSTALAÇÃO. AF_03/2023 </t>
  </si>
  <si>
    <t xml:space="preserve">Placa de sinalização em PVC, com indicação de proibição normativa </t>
  </si>
  <si>
    <t xml:space="preserve">Placa de sinalização em PVC fotoluminescente (200x200mm), com indicação de equipamentos de alarme, detecção e extinção de incêndio </t>
  </si>
  <si>
    <t xml:space="preserve">Quadro de distribuição universal de embutir, para disjuntores 56 DIN / 40 Bolt-on - 225 A - sem componentes </t>
  </si>
  <si>
    <t xml:space="preserve">TUBO, PEX, MULTICAMADA, DN 16, INSTALADO EM RAMAL INTERNO DE INSTALAÇÕES DE GÁS - FORNECIMENTO E INSTALAÇÃO. AF_01/2020 </t>
  </si>
  <si>
    <t xml:space="preserve">Placa de sinalização em PVC fotoluminescente (240x120mm), com indicação de rota de evacuação e saída de emergência </t>
  </si>
  <si>
    <t xml:space="preserve">REGISTRO OU REGULADOR DE GÁS DE COZINHA - FORNECIMENTO E INSTALAÇÃO. AF_08/2021 </t>
  </si>
  <si>
    <t xml:space="preserve">Válvula de esfera monobloco em latão, passagem plena, acionamento com alavanca, DN= 1/2´ </t>
  </si>
  <si>
    <t xml:space="preserve">TOMADA BAIXA DE EMBUTIR (4 MÓDULOS), 2P+T 10 A, INCLUINDO SUPORTE E PLACA - FORNECIMENTO E INSTALAÇÃO. AF_03/2023 </t>
  </si>
  <si>
    <t xml:space="preserve">TOMADA BAIXA DE EMBUTIR (2 MÓDULOS), 2P+T 10 A, INCLUINDO SUPORTE E PLACA - FORNECIMENTO E INSTALAÇÃO. AF_03/2023 </t>
  </si>
  <si>
    <t xml:space="preserve">TOMADA ALTA DE EMBUTIR (1 MÓDULO), 2P+T 10 A, INCLUINDO SUPORTE E PLACA - FORNECIMENTO E INSTALAÇÃO. AF_03/2023 </t>
  </si>
  <si>
    <t xml:space="preserve">SUPORTE PARAFUSADO COM PLACA DE ENCAIXE 4" X 2" ALTO (2,00 M DO PISO) PARA PONTO ELÉTRICO - FORNECIMENTO E INSTALAÇÃO. AF_03/2023 </t>
  </si>
  <si>
    <t xml:space="preserve">Terra vegetal orgânica comum </t>
  </si>
  <si>
    <t>Secretaria de Serviços Públicos e Obras</t>
  </si>
  <si>
    <t>REV. 09</t>
  </si>
  <si>
    <t>TABELAS DE REFERÊNCIA: CDHU 199 (08/25), SINAPI (08/25), FDE (07/25), SIURB (07/25 – publicado 11/25); – SEM DESONERAÇÃO</t>
  </si>
  <si>
    <t xml:space="preserve">Fornecimento e montagem de estrutura em aço ASTM-A36, sem pintura </t>
  </si>
  <si>
    <t xml:space="preserve">Cumeeira em chapa de aço pré-pintada, perfil trapezoidal, com espessura de 0,50mm </t>
  </si>
  <si>
    <t xml:space="preserve">CAIXA COM GRELHA RETANGULAR DE FERRO FUNDIDO, EM ALVENARIA COM TIJOLOS CERÂMICOS MACIÇOS, DIMENSÕES INTERNAS: 0,15 X 1,00 X 0,3 M. AF_05/2025 </t>
  </si>
  <si>
    <t xml:space="preserve">DISJUNTOR MONOPOLAR TIPO DIN, CORRENTE NOMINAL DE 20A - FORNECIMENTO E INSTALAÇÃO. AF_07/2025 </t>
  </si>
  <si>
    <t xml:space="preserve">DISJUNTOR MONOPOLAR TIPO DIN, CORRENTE NOMINAL DE 10A - FORNECIMENTO E INSTALAÇÃO. AF_07/2025 </t>
  </si>
  <si>
    <t xml:space="preserve">DISJUNTOR MONOPOLAR TIPO DIN, CORRENTE NOMINAL DE 25A - FORNECIMENTO E INSTALAÇÃO. AF_07/2025 </t>
  </si>
  <si>
    <t xml:space="preserve">DISJUNTOR MONOPOLAR TIPO DIN, CORRENTE NOMINAL DE 16A - FORNECIMENTO E INSTALAÇÃO. AF_07/2025 </t>
  </si>
  <si>
    <t xml:space="preserve">DISJUNTOR BIPOLAR TIPO DIN, CORRENTE NOMINAL DE 20A - FORNECIMENTO E INSTALAÇÃO. AF_07/2025 </t>
  </si>
  <si>
    <t xml:space="preserve">DISJUNTOR BIPOLAR TIPO DIN, CORRENTE NOMINAL DE 10A - FORNECIMENTO E INSTALAÇÃO. AF_07/2025 </t>
  </si>
  <si>
    <t xml:space="preserve">DISJUNTOR TRIPOLAR TIPO DIN, CORRENTE NOMINAL DE 50A - FORNECIMENTO E INSTALAÇÃO. AF_07/2025 </t>
  </si>
  <si>
    <t xml:space="preserve">DISJUNTOR TERMOMAGNÉTICO TRIPOLAR, CORRENTE NOMINAL DE 125A - FORNECIMENTO E INSTALAÇÃO. AF_07/2025 </t>
  </si>
  <si>
    <t xml:space="preserve">DISJUNTOR TERMOMAGNÉTICO TRIPOLAR, CORRENTE NOMINAL DE 200A - FORNECIMENTO E INSTALAÇÃO. AF_07/2025 </t>
  </si>
  <si>
    <t xml:space="preserve">CABO ELETRÔNICO CATEGORIA 5E, INSTALADO EM EDIFICAÇÃO INSTITUCIONAL - FORNECIMENTO E INSTALAÇÃO. AF_08/2025 </t>
  </si>
  <si>
    <t xml:space="preserve">TOMADA DE REDE RJ45 - FORNECIMENTO E INSTALAÇÃO. AF_08/2025 </t>
  </si>
  <si>
    <t xml:space="preserve">PATCH PANEL 48 PORTAS, CATEGORIA 5E - FORNECIMENTO E INSTALAÇÃO. AF_08/2025 </t>
  </si>
  <si>
    <t xml:space="preserve">Tinta acrílica antimofo em massa, inclusive preparo </t>
  </si>
  <si>
    <t xml:space="preserve">LEVANTAMENTO CADASTRAL DE EDIFICAÇÃO ATÉ 500M2 </t>
  </si>
  <si>
    <t xml:space="preserve">Projeto executivo de arquitetura em formato A1 </t>
  </si>
  <si>
    <t xml:space="preserve">Projeto executivo de estrutura em formato A1 </t>
  </si>
  <si>
    <t xml:space="preserve">Projeto executivo de instalações elétricas em formato A1 </t>
  </si>
  <si>
    <t xml:space="preserve">Projeto executivo de instalações hidráulicas em formato A1 </t>
  </si>
</sst>
</file>

<file path=xl/styles.xml><?xml version="1.0" encoding="utf-8"?>
<styleSheet xmlns="http://schemas.openxmlformats.org/spreadsheetml/2006/main">
  <numFmts count="4">
    <numFmt numFmtId="164" formatCode="[$R$-416]\ #,##0.00;[Red]\-[$R$-416]\ #,##0.00"/>
    <numFmt numFmtId="165" formatCode="#,##0.00\ ;\(#,##0.00\);\-#\ ;@\ "/>
    <numFmt numFmtId="166" formatCode="d/m/yyyy"/>
    <numFmt numFmtId="167" formatCode="0.0"/>
  </numFmts>
  <fonts count="32">
    <font>
      <sz val="10"/>
      <color rgb="FF000000"/>
      <name val="Liberation Sans1"/>
      <charset val="1"/>
    </font>
    <font>
      <sz val="10"/>
      <color rgb="FFFFFFFF"/>
      <name val="Liberation Sans1"/>
      <charset val="1"/>
    </font>
    <font>
      <b/>
      <sz val="10"/>
      <color rgb="FF000000"/>
      <name val="Liberation Sans1"/>
      <charset val="1"/>
    </font>
    <font>
      <sz val="10"/>
      <color rgb="FFCC0000"/>
      <name val="Liberation Sans1"/>
      <charset val="1"/>
    </font>
    <font>
      <sz val="10"/>
      <color rgb="FFDDDDDD"/>
      <name val="Liberation Sans1"/>
      <charset val="1"/>
    </font>
    <font>
      <sz val="10"/>
      <color rgb="FF9C0006"/>
      <name val="Liberation Sans1"/>
      <charset val="1"/>
    </font>
    <font>
      <b/>
      <sz val="10"/>
      <color rgb="FFFFFFFF"/>
      <name val="Liberation Sans1"/>
      <charset val="1"/>
    </font>
    <font>
      <i/>
      <sz val="10"/>
      <color rgb="FF808080"/>
      <name val="Liberation Sans1"/>
      <charset val="1"/>
    </font>
    <font>
      <sz val="10"/>
      <color rgb="FF006600"/>
      <name val="Liberation Sans1"/>
      <charset val="1"/>
    </font>
    <font>
      <sz val="18"/>
      <color rgb="FF000000"/>
      <name val="Liberation Sans1"/>
      <charset val="1"/>
    </font>
    <font>
      <b/>
      <sz val="24"/>
      <color rgb="FF000000"/>
      <name val="Liberation Sans1"/>
      <charset val="1"/>
    </font>
    <font>
      <sz val="12"/>
      <color rgb="FF000000"/>
      <name val="Liberation Sans1"/>
      <charset val="1"/>
    </font>
    <font>
      <u/>
      <sz val="10"/>
      <color rgb="FF0000EE"/>
      <name val="Liberation Sans1"/>
      <charset val="1"/>
    </font>
    <font>
      <sz val="10"/>
      <color rgb="FF996600"/>
      <name val="Liberation Sans1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333333"/>
      <name val="Liberation Sans1"/>
      <charset val="1"/>
    </font>
    <font>
      <sz val="12"/>
      <color rgb="FF000000"/>
      <name val="Arial"/>
      <family val="2"/>
      <charset val="1"/>
    </font>
    <font>
      <b/>
      <i/>
      <u/>
      <sz val="10"/>
      <color rgb="FF000000"/>
      <name val="Liberation Sans1"/>
      <charset val="1"/>
    </font>
    <font>
      <sz val="12"/>
      <color rgb="FFDDDDDD"/>
      <name val="Arial"/>
      <family val="2"/>
      <charset val="1"/>
    </font>
    <font>
      <b/>
      <sz val="16"/>
      <color rgb="FF000000"/>
      <name val="Arial"/>
      <family val="2"/>
      <charset val="1"/>
    </font>
    <font>
      <sz val="16"/>
      <color rgb="FF000000"/>
      <name val="Arial"/>
      <family val="2"/>
      <charset val="1"/>
    </font>
    <font>
      <sz val="12"/>
      <color rgb="FFC9211E"/>
      <name val="Arial"/>
      <family val="2"/>
      <charset val="1"/>
    </font>
    <font>
      <b/>
      <u/>
      <sz val="16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color rgb="FF000000"/>
      <name val="Arial"/>
      <family val="2"/>
      <charset val="1"/>
    </font>
    <font>
      <b/>
      <sz val="12"/>
      <color rgb="FF000000"/>
      <name val="Liberation Sans1"/>
      <charset val="1"/>
    </font>
    <font>
      <sz val="12"/>
      <color rgb="FF000000"/>
      <name val="Arial11"/>
      <charset val="1"/>
    </font>
    <font>
      <sz val="10"/>
      <color rgb="FF000000"/>
      <name val="Liberation Sans1"/>
      <charset val="1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4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00000"/>
        <bgColor rgb="FF221F1F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FFC7CE"/>
      </patternFill>
    </fill>
    <fill>
      <patternFill patternType="solid">
        <fgColor rgb="FFD9D9D9"/>
        <bgColor rgb="FFDDDDDD"/>
      </patternFill>
    </fill>
    <fill>
      <patternFill patternType="solid">
        <fgColor rgb="FFFFFFD7"/>
        <bgColor rgb="FFFFFFCC"/>
      </patternFill>
    </fill>
    <fill>
      <patternFill patternType="solid">
        <fgColor rgb="FFFFC7CE"/>
        <bgColor rgb="FFFFCCCC"/>
      </patternFill>
    </fill>
    <fill>
      <patternFill patternType="solid">
        <fgColor rgb="FFCC0000"/>
        <bgColor rgb="FF9C0006"/>
      </patternFill>
    </fill>
    <fill>
      <patternFill patternType="solid">
        <fgColor rgb="FFCCFFCC"/>
        <bgColor rgb="FFFFFFCC"/>
      </patternFill>
    </fill>
    <fill>
      <patternFill patternType="solid">
        <fgColor rgb="FFFFFFCC"/>
        <bgColor rgb="FFFFFFD7"/>
      </patternFill>
    </fill>
    <fill>
      <patternFill patternType="solid">
        <fgColor theme="0"/>
        <bgColor rgb="FFFFFFD7"/>
      </patternFill>
    </fill>
    <fill>
      <patternFill patternType="solid">
        <fgColor rgb="FFCCCCCC"/>
        <bgColor rgb="FFC0C0C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72">
    <xf numFmtId="0" fontId="0" fillId="0" borderId="0"/>
    <xf numFmtId="9" fontId="28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>
      <alignment horizontal="left"/>
    </xf>
    <xf numFmtId="0" fontId="28" fillId="6" borderId="0" applyBorder="0" applyProtection="0"/>
    <xf numFmtId="164" fontId="4" fillId="4" borderId="1" applyProtection="0"/>
    <xf numFmtId="0" fontId="28" fillId="6" borderId="0" applyBorder="0" applyProtection="0"/>
    <xf numFmtId="10" fontId="28" fillId="7" borderId="2" applyProtection="0"/>
    <xf numFmtId="164" fontId="4" fillId="4" borderId="1" applyProtection="0"/>
    <xf numFmtId="0" fontId="28" fillId="6" borderId="0" applyBorder="0" applyProtection="0"/>
    <xf numFmtId="10" fontId="28" fillId="7" borderId="2" applyProtection="0"/>
    <xf numFmtId="164" fontId="4" fillId="4" borderId="1" applyProtection="0"/>
    <xf numFmtId="0" fontId="28" fillId="6" borderId="0" applyBorder="0" applyProtection="0"/>
    <xf numFmtId="10" fontId="28" fillId="7" borderId="2" applyProtection="0"/>
    <xf numFmtId="164" fontId="4" fillId="4" borderId="1" applyProtection="0"/>
    <xf numFmtId="0" fontId="28" fillId="6" borderId="0" applyBorder="0" applyProtection="0"/>
    <xf numFmtId="0" fontId="5" fillId="8" borderId="0" applyBorder="0" applyProtection="0"/>
    <xf numFmtId="0" fontId="28" fillId="6" borderId="0" applyBorder="0" applyProtection="0"/>
    <xf numFmtId="10" fontId="28" fillId="7" borderId="2" applyProtection="0"/>
    <xf numFmtId="164" fontId="4" fillId="4" borderId="1" applyProtection="0"/>
    <xf numFmtId="10" fontId="28" fillId="7" borderId="2" applyProtection="0"/>
    <xf numFmtId="164" fontId="4" fillId="4" borderId="1" applyProtection="0"/>
    <xf numFmtId="10" fontId="28" fillId="7" borderId="2" applyProtection="0"/>
    <xf numFmtId="164" fontId="4" fillId="4" borderId="1" applyProtection="0"/>
    <xf numFmtId="10" fontId="28" fillId="7" borderId="2" applyProtection="0"/>
    <xf numFmtId="164" fontId="4" fillId="4" borderId="1" applyProtection="0"/>
    <xf numFmtId="10" fontId="28" fillId="7" borderId="2" applyProtection="0"/>
    <xf numFmtId="10" fontId="28" fillId="7" borderId="2" applyProtection="0"/>
    <xf numFmtId="164" fontId="4" fillId="4" borderId="1" applyProtection="0"/>
    <xf numFmtId="10" fontId="28" fillId="7" borderId="2" applyProtection="0"/>
    <xf numFmtId="164" fontId="4" fillId="4" borderId="1" applyProtection="0"/>
    <xf numFmtId="0" fontId="28" fillId="6" borderId="0" applyBorder="0" applyProtection="0"/>
    <xf numFmtId="0" fontId="5" fillId="8" borderId="0" applyBorder="0" applyProtection="0"/>
    <xf numFmtId="10" fontId="28" fillId="7" borderId="2" applyProtection="0"/>
    <xf numFmtId="164" fontId="4" fillId="4" borderId="1" applyProtection="0"/>
    <xf numFmtId="164" fontId="4" fillId="4" borderId="1" applyProtection="0"/>
    <xf numFmtId="0" fontId="28" fillId="6" borderId="0" applyBorder="0" applyProtection="0"/>
    <xf numFmtId="10" fontId="28" fillId="7" borderId="2" applyProtection="0"/>
    <xf numFmtId="164" fontId="4" fillId="4" borderId="1" applyProtection="0"/>
    <xf numFmtId="0" fontId="28" fillId="6" borderId="0" applyBorder="0" applyProtection="0"/>
    <xf numFmtId="10" fontId="28" fillId="7" borderId="2" applyProtection="0"/>
    <xf numFmtId="0" fontId="6" fillId="9" borderId="0" applyBorder="0" applyProtection="0"/>
    <xf numFmtId="0" fontId="7" fillId="0" borderId="0" applyBorder="0" applyProtection="0"/>
    <xf numFmtId="0" fontId="8" fillId="10" borderId="0" applyBorder="0" applyProtection="0"/>
    <xf numFmtId="0" fontId="9" fillId="0" borderId="0" applyBorder="0" applyProtection="0"/>
    <xf numFmtId="0" fontId="10" fillId="0" borderId="0" applyBorder="0" applyProtection="0"/>
    <xf numFmtId="0" fontId="11" fillId="0" borderId="0" applyBorder="0" applyProtection="0"/>
    <xf numFmtId="0" fontId="10" fillId="0" borderId="0" applyBorder="0" applyProtection="0"/>
    <xf numFmtId="0" fontId="12" fillId="0" borderId="0" applyBorder="0" applyProtection="0"/>
    <xf numFmtId="0" fontId="13" fillId="11" borderId="0" applyBorder="0" applyProtection="0"/>
    <xf numFmtId="0" fontId="14" fillId="0" borderId="0" applyBorder="0" applyProtection="0"/>
    <xf numFmtId="0" fontId="15" fillId="0" borderId="0" applyBorder="0" applyProtection="0"/>
    <xf numFmtId="0" fontId="15" fillId="0" borderId="0" applyBorder="0" applyProtection="0"/>
    <xf numFmtId="0" fontId="15" fillId="0" borderId="0" applyBorder="0" applyProtection="0"/>
    <xf numFmtId="0" fontId="15" fillId="0" borderId="0" applyBorder="0" applyProtection="0"/>
    <xf numFmtId="0" fontId="16" fillId="11" borderId="3" applyProtection="0"/>
    <xf numFmtId="10" fontId="17" fillId="7" borderId="2" applyProtection="0">
      <alignment horizontal="center"/>
    </xf>
    <xf numFmtId="0" fontId="18" fillId="0" borderId="0" applyBorder="0" applyProtection="0"/>
    <xf numFmtId="0" fontId="2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" fillId="0" borderId="0" applyBorder="0" applyProtection="0">
      <alignment horizontal="left"/>
    </xf>
    <xf numFmtId="164" fontId="19" fillId="4" borderId="1" applyProtection="0">
      <alignment horizontal="center"/>
    </xf>
    <xf numFmtId="0" fontId="28" fillId="0" borderId="0" applyBorder="0" applyProtection="0"/>
    <xf numFmtId="165" fontId="28" fillId="0" borderId="0" applyBorder="0" applyProtection="0"/>
    <xf numFmtId="0" fontId="3" fillId="0" borderId="0" applyBorder="0" applyProtection="0"/>
  </cellStyleXfs>
  <cellXfs count="148">
    <xf numFmtId="0" fontId="0" fillId="0" borderId="0" xfId="0"/>
    <xf numFmtId="0" fontId="17" fillId="0" borderId="0" xfId="0" applyFont="1" applyAlignment="1" applyProtection="1"/>
    <xf numFmtId="0" fontId="17" fillId="0" borderId="0" xfId="0" applyFont="1" applyAlignment="1" applyProtection="1">
      <alignment wrapText="1"/>
    </xf>
    <xf numFmtId="4" fontId="17" fillId="0" borderId="0" xfId="0" applyNumberFormat="1" applyFont="1" applyAlignment="1" applyProtection="1">
      <alignment horizontal="center"/>
    </xf>
    <xf numFmtId="164" fontId="17" fillId="0" borderId="0" xfId="0" applyNumberFormat="1" applyFont="1" applyAlignment="1" applyProtection="1"/>
    <xf numFmtId="0" fontId="0" fillId="0" borderId="0" xfId="0" applyAlignment="1" applyProtection="1"/>
    <xf numFmtId="0" fontId="20" fillId="12" borderId="5" xfId="0" applyFont="1" applyFill="1" applyBorder="1" applyAlignment="1" applyProtection="1"/>
    <xf numFmtId="0" fontId="20" fillId="12" borderId="6" xfId="0" applyFont="1" applyFill="1" applyBorder="1" applyAlignment="1" applyProtection="1"/>
    <xf numFmtId="166" fontId="20" fillId="12" borderId="7" xfId="0" applyNumberFormat="1" applyFont="1" applyFill="1" applyBorder="1" applyAlignment="1" applyProtection="1"/>
    <xf numFmtId="0" fontId="20" fillId="12" borderId="8" xfId="0" applyFont="1" applyFill="1" applyBorder="1" applyAlignment="1" applyProtection="1"/>
    <xf numFmtId="0" fontId="20" fillId="12" borderId="9" xfId="0" applyFont="1" applyFill="1" applyBorder="1" applyAlignment="1" applyProtection="1"/>
    <xf numFmtId="10" fontId="20" fillId="12" borderId="10" xfId="0" applyNumberFormat="1" applyFont="1" applyFill="1" applyBorder="1" applyAlignment="1" applyProtection="1"/>
    <xf numFmtId="2" fontId="20" fillId="12" borderId="10" xfId="0" applyNumberFormat="1" applyFont="1" applyFill="1" applyBorder="1" applyAlignment="1" applyProtection="1"/>
    <xf numFmtId="0" fontId="17" fillId="12" borderId="5" xfId="0" applyFont="1" applyFill="1" applyBorder="1" applyAlignment="1" applyProtection="1"/>
    <xf numFmtId="0" fontId="0" fillId="12" borderId="0" xfId="0" applyFill="1" applyBorder="1" applyAlignment="1" applyProtection="1"/>
    <xf numFmtId="0" fontId="17" fillId="12" borderId="9" xfId="0" applyFont="1" applyFill="1" applyBorder="1" applyAlignment="1" applyProtection="1">
      <alignment wrapText="1"/>
    </xf>
    <xf numFmtId="0" fontId="17" fillId="12" borderId="9" xfId="0" applyFont="1" applyFill="1" applyBorder="1" applyAlignment="1" applyProtection="1"/>
    <xf numFmtId="4" fontId="17" fillId="12" borderId="9" xfId="0" applyNumberFormat="1" applyFont="1" applyFill="1" applyBorder="1" applyAlignment="1" applyProtection="1">
      <alignment horizontal="center"/>
    </xf>
    <xf numFmtId="164" fontId="17" fillId="12" borderId="9" xfId="0" applyNumberFormat="1" applyFont="1" applyFill="1" applyBorder="1" applyAlignment="1" applyProtection="1"/>
    <xf numFmtId="0" fontId="17" fillId="12" borderId="10" xfId="0" applyFont="1" applyFill="1" applyBorder="1" applyAlignment="1" applyProtection="1"/>
    <xf numFmtId="0" fontId="22" fillId="0" borderId="0" xfId="0" applyFont="1" applyAlignment="1" applyProtection="1">
      <alignment vertical="center" wrapText="1"/>
    </xf>
    <xf numFmtId="0" fontId="23" fillId="4" borderId="4" xfId="0" applyFont="1" applyFill="1" applyBorder="1" applyAlignment="1" applyProtection="1">
      <alignment horizontal="center" vertical="center"/>
    </xf>
    <xf numFmtId="0" fontId="23" fillId="4" borderId="4" xfId="0" applyFont="1" applyFill="1" applyBorder="1" applyAlignment="1" applyProtection="1">
      <alignment horizontal="center" vertical="center" wrapText="1"/>
    </xf>
    <xf numFmtId="4" fontId="23" fillId="4" borderId="4" xfId="0" applyNumberFormat="1" applyFont="1" applyFill="1" applyBorder="1" applyAlignment="1" applyProtection="1">
      <alignment horizontal="center" vertical="center"/>
    </xf>
    <xf numFmtId="164" fontId="23" fillId="4" borderId="4" xfId="0" applyNumberFormat="1" applyFont="1" applyFill="1" applyBorder="1" applyAlignment="1" applyProtection="1">
      <alignment horizontal="center" vertical="center" wrapText="1"/>
    </xf>
    <xf numFmtId="0" fontId="20" fillId="4" borderId="8" xfId="0" applyFont="1" applyFill="1" applyBorder="1" applyAlignment="1" applyProtection="1">
      <alignment horizontal="center" vertical="center"/>
    </xf>
    <xf numFmtId="0" fontId="20" fillId="4" borderId="6" xfId="0" applyFont="1" applyFill="1" applyBorder="1" applyAlignment="1" applyProtection="1">
      <alignment horizontal="center" vertical="center"/>
    </xf>
    <xf numFmtId="0" fontId="20" fillId="4" borderId="6" xfId="0" applyFont="1" applyFill="1" applyBorder="1" applyAlignment="1" applyProtection="1">
      <alignment horizontal="center" vertical="center" wrapText="1"/>
    </xf>
    <xf numFmtId="4" fontId="20" fillId="4" borderId="6" xfId="0" applyNumberFormat="1" applyFont="1" applyFill="1" applyBorder="1" applyAlignment="1" applyProtection="1">
      <alignment horizontal="center" vertical="center"/>
    </xf>
    <xf numFmtId="164" fontId="20" fillId="4" borderId="6" xfId="0" applyNumberFormat="1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 applyProtection="1">
      <alignment horizontal="center" vertical="center"/>
    </xf>
    <xf numFmtId="164" fontId="17" fillId="0" borderId="0" xfId="0" applyNumberFormat="1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20" fillId="0" borderId="8" xfId="0" applyFont="1" applyBorder="1" applyAlignment="1" applyProtection="1">
      <alignment horizontal="center" vertical="center"/>
    </xf>
    <xf numFmtId="0" fontId="20" fillId="12" borderId="6" xfId="0" applyFont="1" applyFill="1" applyBorder="1" applyAlignment="1" applyProtection="1">
      <alignment horizontal="center" vertical="center"/>
    </xf>
    <xf numFmtId="0" fontId="20" fillId="12" borderId="6" xfId="0" applyFont="1" applyFill="1" applyBorder="1" applyAlignment="1" applyProtection="1">
      <alignment horizontal="center" vertical="center" wrapText="1"/>
    </xf>
    <xf numFmtId="0" fontId="20" fillId="12" borderId="6" xfId="0" applyFont="1" applyFill="1" applyBorder="1" applyAlignment="1" applyProtection="1">
      <alignment horizontal="left" vertical="center" wrapText="1"/>
    </xf>
    <xf numFmtId="4" fontId="20" fillId="12" borderId="6" xfId="0" applyNumberFormat="1" applyFont="1" applyFill="1" applyBorder="1" applyAlignment="1" applyProtection="1">
      <alignment horizontal="center" vertical="center"/>
    </xf>
    <xf numFmtId="164" fontId="20" fillId="12" borderId="6" xfId="0" applyNumberFormat="1" applyFont="1" applyFill="1" applyBorder="1" applyAlignment="1" applyProtection="1">
      <alignment horizontal="center" vertical="center"/>
    </xf>
    <xf numFmtId="164" fontId="20" fillId="12" borderId="7" xfId="0" applyNumberFormat="1" applyFont="1" applyFill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center" vertical="center"/>
    </xf>
    <xf numFmtId="0" fontId="21" fillId="12" borderId="4" xfId="0" applyFont="1" applyFill="1" applyBorder="1" applyAlignment="1" applyProtection="1">
      <alignment horizontal="center" vertical="center"/>
    </xf>
    <xf numFmtId="0" fontId="21" fillId="12" borderId="4" xfId="0" applyFont="1" applyFill="1" applyBorder="1" applyAlignment="1" applyProtection="1">
      <alignment horizontal="center" vertical="center" wrapText="1"/>
    </xf>
    <xf numFmtId="0" fontId="21" fillId="12" borderId="4" xfId="0" applyFont="1" applyFill="1" applyBorder="1" applyAlignment="1" applyProtection="1">
      <alignment horizontal="left" vertical="center" wrapText="1"/>
    </xf>
    <xf numFmtId="4" fontId="21" fillId="12" borderId="4" xfId="0" applyNumberFormat="1" applyFont="1" applyFill="1" applyBorder="1" applyAlignment="1" applyProtection="1">
      <alignment horizontal="center" vertical="center" wrapText="1"/>
    </xf>
    <xf numFmtId="164" fontId="21" fillId="12" borderId="4" xfId="0" applyNumberFormat="1" applyFont="1" applyFill="1" applyBorder="1" applyAlignment="1" applyProtection="1">
      <alignment horizontal="center" vertical="center"/>
    </xf>
    <xf numFmtId="2" fontId="21" fillId="12" borderId="4" xfId="0" applyNumberFormat="1" applyFont="1" applyFill="1" applyBorder="1" applyAlignment="1" applyProtection="1">
      <alignment horizontal="center" vertical="center"/>
    </xf>
    <xf numFmtId="0" fontId="21" fillId="0" borderId="8" xfId="0" applyFont="1" applyBorder="1" applyAlignment="1" applyProtection="1"/>
    <xf numFmtId="0" fontId="21" fillId="12" borderId="6" xfId="0" applyFont="1" applyFill="1" applyBorder="1" applyAlignment="1" applyProtection="1"/>
    <xf numFmtId="0" fontId="21" fillId="12" borderId="6" xfId="0" applyFont="1" applyFill="1" applyBorder="1" applyAlignment="1" applyProtection="1">
      <alignment horizontal="center" vertical="center" wrapText="1"/>
    </xf>
    <xf numFmtId="0" fontId="21" fillId="12" borderId="6" xfId="0" applyFont="1" applyFill="1" applyBorder="1" applyAlignment="1" applyProtection="1">
      <alignment horizontal="left" vertical="center" wrapText="1"/>
    </xf>
    <xf numFmtId="167" fontId="21" fillId="12" borderId="6" xfId="0" applyNumberFormat="1" applyFont="1" applyFill="1" applyBorder="1" applyAlignment="1" applyProtection="1">
      <alignment horizontal="center" vertical="center"/>
    </xf>
    <xf numFmtId="4" fontId="21" fillId="12" borderId="6" xfId="0" applyNumberFormat="1" applyFont="1" applyFill="1" applyBorder="1" applyAlignment="1" applyProtection="1">
      <alignment horizontal="center" vertical="center"/>
    </xf>
    <xf numFmtId="164" fontId="21" fillId="12" borderId="6" xfId="0" applyNumberFormat="1" applyFont="1" applyFill="1" applyBorder="1" applyAlignment="1" applyProtection="1">
      <alignment horizontal="center" vertical="center"/>
    </xf>
    <xf numFmtId="164" fontId="20" fillId="12" borderId="4" xfId="0" applyNumberFormat="1" applyFont="1" applyFill="1" applyBorder="1" applyAlignment="1" applyProtection="1">
      <alignment horizontal="center" vertical="center"/>
    </xf>
    <xf numFmtId="0" fontId="0" fillId="12" borderId="0" xfId="0" applyFill="1" applyAlignment="1" applyProtection="1"/>
    <xf numFmtId="0" fontId="17" fillId="12" borderId="0" xfId="0" applyFont="1" applyFill="1" applyAlignment="1" applyProtection="1"/>
    <xf numFmtId="164" fontId="21" fillId="12" borderId="8" xfId="0" applyNumberFormat="1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horizontal="center" vertical="center"/>
    </xf>
    <xf numFmtId="2" fontId="21" fillId="12" borderId="4" xfId="0" applyNumberFormat="1" applyFont="1" applyFill="1" applyBorder="1" applyAlignment="1" applyProtection="1">
      <alignment horizontal="center" vertical="center" wrapText="1"/>
    </xf>
    <xf numFmtId="0" fontId="21" fillId="4" borderId="8" xfId="0" applyFont="1" applyFill="1" applyBorder="1" applyAlignment="1" applyProtection="1"/>
    <xf numFmtId="0" fontId="21" fillId="4" borderId="6" xfId="0" applyFont="1" applyFill="1" applyBorder="1" applyAlignment="1" applyProtection="1"/>
    <xf numFmtId="0" fontId="21" fillId="4" borderId="6" xfId="0" applyFont="1" applyFill="1" applyBorder="1" applyAlignment="1" applyProtection="1">
      <alignment horizontal="center" vertical="center" wrapText="1"/>
    </xf>
    <xf numFmtId="0" fontId="21" fillId="4" borderId="6" xfId="0" applyFont="1" applyFill="1" applyBorder="1" applyAlignment="1" applyProtection="1">
      <alignment horizontal="left" vertical="center" wrapText="1"/>
    </xf>
    <xf numFmtId="167" fontId="21" fillId="4" borderId="6" xfId="0" applyNumberFormat="1" applyFont="1" applyFill="1" applyBorder="1" applyAlignment="1" applyProtection="1">
      <alignment horizontal="center" vertical="center"/>
    </xf>
    <xf numFmtId="4" fontId="21" fillId="4" borderId="6" xfId="0" applyNumberFormat="1" applyFont="1" applyFill="1" applyBorder="1" applyAlignment="1" applyProtection="1">
      <alignment horizontal="center" vertical="center"/>
    </xf>
    <xf numFmtId="164" fontId="21" fillId="4" borderId="6" xfId="0" applyNumberFormat="1" applyFont="1" applyFill="1" applyBorder="1" applyAlignment="1" applyProtection="1">
      <alignment horizontal="center" vertical="center"/>
    </xf>
    <xf numFmtId="164" fontId="20" fillId="4" borderId="7" xfId="0" applyNumberFormat="1" applyFont="1" applyFill="1" applyBorder="1" applyAlignment="1" applyProtection="1">
      <alignment horizontal="center" vertical="center"/>
    </xf>
    <xf numFmtId="164" fontId="20" fillId="4" borderId="4" xfId="0" applyNumberFormat="1" applyFont="1" applyFill="1" applyBorder="1" applyAlignment="1" applyProtection="1">
      <alignment horizontal="center" vertical="center" wrapText="1"/>
    </xf>
    <xf numFmtId="164" fontId="20" fillId="4" borderId="4" xfId="0" applyNumberFormat="1" applyFont="1" applyFill="1" applyBorder="1" applyAlignment="1" applyProtection="1">
      <alignment horizontal="center" vertical="center"/>
    </xf>
    <xf numFmtId="10" fontId="21" fillId="12" borderId="4" xfId="1" applyNumberFormat="1" applyFont="1" applyFill="1" applyBorder="1" applyAlignment="1" applyProtection="1">
      <alignment horizontal="center" vertical="center"/>
    </xf>
    <xf numFmtId="164" fontId="21" fillId="12" borderId="7" xfId="0" applyNumberFormat="1" applyFont="1" applyFill="1" applyBorder="1" applyAlignment="1" applyProtection="1">
      <alignment horizontal="center" vertical="center"/>
    </xf>
    <xf numFmtId="164" fontId="20" fillId="12" borderId="8" xfId="0" applyNumberFormat="1" applyFont="1" applyFill="1" applyBorder="1" applyAlignment="1" applyProtection="1">
      <alignment horizontal="center" vertical="center"/>
    </xf>
    <xf numFmtId="164" fontId="20" fillId="4" borderId="8" xfId="0" applyNumberFormat="1" applyFont="1" applyFill="1" applyBorder="1" applyAlignment="1" applyProtection="1">
      <alignment horizontal="center" vertical="center" wrapText="1"/>
    </xf>
    <xf numFmtId="164" fontId="20" fillId="4" borderId="7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Alignment="1" applyProtection="1"/>
    <xf numFmtId="164" fontId="20" fillId="4" borderId="8" xfId="0" applyNumberFormat="1" applyFont="1" applyFill="1" applyBorder="1" applyAlignment="1" applyProtection="1">
      <alignment horizontal="center" vertical="center"/>
    </xf>
    <xf numFmtId="10" fontId="0" fillId="0" borderId="0" xfId="0" applyNumberFormat="1" applyAlignment="1" applyProtection="1"/>
    <xf numFmtId="0" fontId="17" fillId="12" borderId="13" xfId="0" applyFont="1" applyFill="1" applyBorder="1" applyAlignment="1" applyProtection="1"/>
    <xf numFmtId="0" fontId="17" fillId="12" borderId="14" xfId="0" applyFont="1" applyFill="1" applyBorder="1" applyAlignment="1" applyProtection="1"/>
    <xf numFmtId="0" fontId="17" fillId="12" borderId="12" xfId="0" applyFont="1" applyFill="1" applyBorder="1" applyAlignment="1" applyProtection="1"/>
    <xf numFmtId="0" fontId="24" fillId="12" borderId="14" xfId="0" applyFont="1" applyFill="1" applyBorder="1" applyAlignment="1" applyProtection="1">
      <alignment horizontal="right" vertical="center"/>
    </xf>
    <xf numFmtId="0" fontId="17" fillId="12" borderId="14" xfId="0" applyFont="1" applyFill="1" applyBorder="1" applyAlignment="1" applyProtection="1">
      <alignment horizontal="right"/>
    </xf>
    <xf numFmtId="0" fontId="17" fillId="12" borderId="15" xfId="0" applyFont="1" applyFill="1" applyBorder="1" applyAlignment="1" applyProtection="1">
      <alignment horizontal="right"/>
    </xf>
    <xf numFmtId="0" fontId="0" fillId="12" borderId="14" xfId="0" applyFill="1" applyBorder="1" applyAlignment="1" applyProtection="1"/>
    <xf numFmtId="0" fontId="17" fillId="12" borderId="0" xfId="0" applyFont="1" applyFill="1" applyBorder="1" applyAlignment="1" applyProtection="1"/>
    <xf numFmtId="0" fontId="24" fillId="12" borderId="6" xfId="0" applyFont="1" applyFill="1" applyBorder="1" applyAlignment="1" applyProtection="1"/>
    <xf numFmtId="166" fontId="24" fillId="12" borderId="7" xfId="0" applyNumberFormat="1" applyFont="1" applyFill="1" applyBorder="1" applyAlignment="1" applyProtection="1"/>
    <xf numFmtId="0" fontId="24" fillId="12" borderId="4" xfId="0" applyFont="1" applyFill="1" applyBorder="1" applyAlignment="1" applyProtection="1">
      <alignment vertical="center"/>
    </xf>
    <xf numFmtId="0" fontId="24" fillId="12" borderId="4" xfId="0" applyFont="1" applyFill="1" applyBorder="1" applyAlignment="1" applyProtection="1"/>
    <xf numFmtId="10" fontId="24" fillId="12" borderId="7" xfId="0" applyNumberFormat="1" applyFont="1" applyFill="1" applyBorder="1" applyAlignment="1" applyProtection="1"/>
    <xf numFmtId="0" fontId="27" fillId="12" borderId="4" xfId="0" applyFont="1" applyFill="1" applyBorder="1" applyAlignment="1" applyProtection="1"/>
    <xf numFmtId="2" fontId="24" fillId="12" borderId="7" xfId="0" applyNumberFormat="1" applyFont="1" applyFill="1" applyBorder="1" applyAlignment="1" applyProtection="1"/>
    <xf numFmtId="0" fontId="27" fillId="0" borderId="6" xfId="0" applyFont="1" applyBorder="1" applyAlignment="1" applyProtection="1"/>
    <xf numFmtId="0" fontId="27" fillId="0" borderId="7" xfId="0" applyFont="1" applyBorder="1" applyAlignment="1" applyProtection="1"/>
    <xf numFmtId="0" fontId="24" fillId="12" borderId="8" xfId="0" applyFont="1" applyFill="1" applyBorder="1" applyAlignment="1" applyProtection="1"/>
    <xf numFmtId="0" fontId="24" fillId="12" borderId="2" xfId="0" applyFont="1" applyFill="1" applyBorder="1" applyAlignment="1" applyProtection="1"/>
    <xf numFmtId="0" fontId="25" fillId="13" borderId="4" xfId="0" applyFont="1" applyFill="1" applyBorder="1" applyAlignment="1" applyProtection="1">
      <alignment horizontal="center" vertical="center"/>
    </xf>
    <xf numFmtId="0" fontId="25" fillId="13" borderId="4" xfId="0" applyFont="1" applyFill="1" applyBorder="1" applyAlignment="1" applyProtection="1">
      <alignment horizontal="center" vertical="center" wrapText="1"/>
    </xf>
    <xf numFmtId="0" fontId="24" fillId="13" borderId="4" xfId="0" applyFont="1" applyFill="1" applyBorder="1" applyAlignment="1" applyProtection="1">
      <alignment horizontal="center" vertical="center"/>
    </xf>
    <xf numFmtId="0" fontId="24" fillId="13" borderId="13" xfId="0" applyFont="1" applyFill="1" applyBorder="1" applyAlignment="1" applyProtection="1">
      <alignment horizontal="center" vertical="center"/>
    </xf>
    <xf numFmtId="0" fontId="24" fillId="13" borderId="1" xfId="0" applyFont="1" applyFill="1" applyBorder="1" applyAlignment="1" applyProtection="1">
      <alignment horizontal="center" vertical="center"/>
    </xf>
    <xf numFmtId="164" fontId="24" fillId="13" borderId="14" xfId="0" applyNumberFormat="1" applyFont="1" applyFill="1" applyBorder="1" applyAlignment="1" applyProtection="1">
      <alignment horizontal="center" vertical="center"/>
    </xf>
    <xf numFmtId="164" fontId="24" fillId="13" borderId="15" xfId="0" applyNumberFormat="1" applyFont="1" applyFill="1" applyBorder="1" applyAlignment="1" applyProtection="1">
      <alignment horizontal="center" vertical="center"/>
    </xf>
    <xf numFmtId="10" fontId="24" fillId="13" borderId="1" xfId="0" applyNumberFormat="1" applyFont="1" applyFill="1" applyBorder="1" applyAlignment="1" applyProtection="1">
      <alignment horizontal="center" vertical="center"/>
    </xf>
    <xf numFmtId="164" fontId="17" fillId="4" borderId="1" xfId="0" applyNumberFormat="1" applyFont="1" applyFill="1" applyBorder="1" applyAlignment="1" applyProtection="1">
      <alignment horizontal="center"/>
    </xf>
    <xf numFmtId="0" fontId="24" fillId="12" borderId="5" xfId="0" applyFont="1" applyFill="1" applyBorder="1" applyAlignment="1" applyProtection="1">
      <alignment horizontal="center" vertical="center"/>
    </xf>
    <xf numFmtId="0" fontId="24" fillId="12" borderId="2" xfId="0" applyFont="1" applyFill="1" applyBorder="1" applyAlignment="1" applyProtection="1">
      <alignment horizontal="center" vertical="center"/>
    </xf>
    <xf numFmtId="164" fontId="24" fillId="12" borderId="9" xfId="0" applyNumberFormat="1" applyFont="1" applyFill="1" applyBorder="1" applyAlignment="1" applyProtection="1">
      <alignment horizontal="center" vertical="center"/>
    </xf>
    <xf numFmtId="164" fontId="24" fillId="12" borderId="10" xfId="0" applyNumberFormat="1" applyFont="1" applyFill="1" applyBorder="1" applyAlignment="1" applyProtection="1">
      <alignment horizontal="center" vertical="center"/>
    </xf>
    <xf numFmtId="164" fontId="24" fillId="12" borderId="2" xfId="0" applyNumberFormat="1" applyFont="1" applyFill="1" applyBorder="1" applyAlignment="1" applyProtection="1">
      <alignment horizontal="center" vertical="center"/>
    </xf>
    <xf numFmtId="10" fontId="17" fillId="12" borderId="2" xfId="0" applyNumberFormat="1" applyFont="1" applyFill="1" applyBorder="1" applyAlignment="1" applyProtection="1">
      <alignment horizontal="center"/>
    </xf>
    <xf numFmtId="0" fontId="17" fillId="13" borderId="13" xfId="0" applyFont="1" applyFill="1" applyBorder="1" applyAlignment="1" applyProtection="1">
      <alignment horizontal="center" vertical="center"/>
    </xf>
    <xf numFmtId="0" fontId="24" fillId="13" borderId="15" xfId="0" applyFont="1" applyFill="1" applyBorder="1" applyAlignment="1" applyProtection="1">
      <alignment horizontal="center" vertical="center"/>
    </xf>
    <xf numFmtId="164" fontId="24" fillId="13" borderId="13" xfId="0" applyNumberFormat="1" applyFont="1" applyFill="1" applyBorder="1" applyAlignment="1" applyProtection="1">
      <alignment horizontal="center" vertical="center"/>
    </xf>
    <xf numFmtId="164" fontId="26" fillId="13" borderId="1" xfId="0" applyNumberFormat="1" applyFont="1" applyFill="1" applyBorder="1" applyAlignment="1" applyProtection="1"/>
    <xf numFmtId="0" fontId="24" fillId="13" borderId="5" xfId="0" applyFont="1" applyFill="1" applyBorder="1" applyAlignment="1" applyProtection="1">
      <alignment horizontal="right" vertical="center"/>
    </xf>
    <xf numFmtId="0" fontId="17" fillId="13" borderId="10" xfId="0" applyFont="1" applyFill="1" applyBorder="1" applyAlignment="1" applyProtection="1">
      <alignment horizontal="center" vertical="center"/>
    </xf>
    <xf numFmtId="0" fontId="17" fillId="13" borderId="5" xfId="0" applyFont="1" applyFill="1" applyBorder="1" applyAlignment="1" applyProtection="1"/>
    <xf numFmtId="0" fontId="24" fillId="13" borderId="10" xfId="0" applyFont="1" applyFill="1" applyBorder="1" applyAlignment="1" applyProtection="1">
      <alignment horizontal="center" vertical="center"/>
    </xf>
    <xf numFmtId="0" fontId="24" fillId="13" borderId="2" xfId="0" applyFont="1" applyFill="1" applyBorder="1" applyAlignment="1" applyProtection="1">
      <alignment horizontal="center" vertical="center"/>
    </xf>
    <xf numFmtId="10" fontId="26" fillId="13" borderId="2" xfId="0" applyNumberFormat="1" applyFont="1" applyFill="1" applyBorder="1" applyAlignment="1" applyProtection="1"/>
    <xf numFmtId="0" fontId="24" fillId="13" borderId="12" xfId="0" applyFont="1" applyFill="1" applyBorder="1" applyAlignment="1" applyProtection="1">
      <alignment horizontal="right" vertical="center"/>
    </xf>
    <xf numFmtId="0" fontId="17" fillId="13" borderId="0" xfId="0" applyFont="1" applyFill="1" applyAlignment="1" applyProtection="1">
      <alignment horizontal="center" vertical="center"/>
    </xf>
    <xf numFmtId="0" fontId="17" fillId="13" borderId="0" xfId="0" applyFont="1" applyFill="1" applyAlignment="1" applyProtection="1"/>
    <xf numFmtId="0" fontId="17" fillId="13" borderId="9" xfId="0" applyFont="1" applyFill="1" applyBorder="1" applyAlignment="1" applyProtection="1">
      <alignment horizontal="center" vertical="center"/>
    </xf>
    <xf numFmtId="0" fontId="17" fillId="13" borderId="9" xfId="0" applyFont="1" applyFill="1" applyBorder="1" applyAlignment="1" applyProtection="1"/>
    <xf numFmtId="10" fontId="0" fillId="0" borderId="0" xfId="1" applyNumberFormat="1" applyFont="1" applyBorder="1" applyAlignment="1" applyProtection="1"/>
    <xf numFmtId="0" fontId="30" fillId="12" borderId="0" xfId="0" applyFont="1" applyFill="1" applyBorder="1" applyAlignment="1" applyProtection="1">
      <alignment vertical="center"/>
    </xf>
    <xf numFmtId="0" fontId="29" fillId="14" borderId="0" xfId="0" applyFont="1" applyFill="1" applyAlignment="1"/>
    <xf numFmtId="0" fontId="29" fillId="14" borderId="9" xfId="0" applyFont="1" applyFill="1" applyBorder="1" applyAlignment="1"/>
    <xf numFmtId="0" fontId="21" fillId="12" borderId="4" xfId="0" applyFont="1" applyFill="1" applyBorder="1" applyAlignment="1" applyProtection="1">
      <alignment horizontal="left" vertical="center"/>
    </xf>
    <xf numFmtId="0" fontId="21" fillId="12" borderId="4" xfId="0" applyFont="1" applyFill="1" applyBorder="1" applyAlignment="1" applyProtection="1">
      <alignment horizontal="center" vertical="center" wrapText="1"/>
    </xf>
    <xf numFmtId="0" fontId="21" fillId="12" borderId="4" xfId="0" applyFont="1" applyFill="1" applyBorder="1" applyAlignment="1" applyProtection="1">
      <alignment horizontal="left"/>
    </xf>
    <xf numFmtId="2" fontId="21" fillId="12" borderId="4" xfId="0" applyNumberFormat="1" applyFont="1" applyFill="1" applyBorder="1" applyAlignment="1" applyProtection="1">
      <alignment horizontal="left"/>
    </xf>
    <xf numFmtId="0" fontId="31" fillId="14" borderId="0" xfId="0" applyFont="1" applyFill="1" applyAlignment="1">
      <alignment horizontal="right"/>
    </xf>
    <xf numFmtId="0" fontId="30" fillId="12" borderId="0" xfId="0" applyFont="1" applyFill="1" applyBorder="1" applyAlignment="1" applyProtection="1">
      <alignment horizontal="center" vertical="center"/>
    </xf>
    <xf numFmtId="0" fontId="30" fillId="12" borderId="9" xfId="0" applyFont="1" applyFill="1" applyBorder="1" applyAlignment="1" applyProtection="1">
      <alignment horizontal="center" vertical="center"/>
    </xf>
    <xf numFmtId="0" fontId="21" fillId="12" borderId="4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/>
    <xf numFmtId="2" fontId="27" fillId="0" borderId="2" xfId="0" applyNumberFormat="1" applyFont="1" applyBorder="1" applyAlignment="1" applyProtection="1"/>
    <xf numFmtId="0" fontId="24" fillId="13" borderId="1" xfId="0" applyFont="1" applyFill="1" applyBorder="1" applyAlignment="1" applyProtection="1">
      <alignment horizontal="center" vertical="center"/>
    </xf>
    <xf numFmtId="0" fontId="24" fillId="13" borderId="2" xfId="0" applyFont="1" applyFill="1" applyBorder="1" applyAlignment="1" applyProtection="1">
      <alignment horizontal="center" vertical="center"/>
    </xf>
    <xf numFmtId="0" fontId="24" fillId="12" borderId="11" xfId="0" applyFont="1" applyFill="1" applyBorder="1" applyAlignment="1" applyProtection="1">
      <alignment horizontal="right" vertical="center"/>
    </xf>
    <xf numFmtId="0" fontId="17" fillId="12" borderId="11" xfId="0" applyFont="1" applyFill="1" applyBorder="1" applyAlignment="1" applyProtection="1">
      <alignment horizontal="right" vertical="center"/>
    </xf>
    <xf numFmtId="0" fontId="24" fillId="0" borderId="4" xfId="0" applyFont="1" applyBorder="1" applyAlignment="1" applyProtection="1">
      <alignment horizontal="center" vertical="center"/>
    </xf>
    <xf numFmtId="0" fontId="27" fillId="0" borderId="4" xfId="0" applyFont="1" applyBorder="1" applyAlignment="1" applyProtection="1">
      <alignment horizontal="left"/>
    </xf>
  </cellXfs>
  <cellStyles count="72">
    <cellStyle name="Accent 1 5" xfId="2"/>
    <cellStyle name="Accent 2 6" xfId="3"/>
    <cellStyle name="Accent 3 7" xfId="4"/>
    <cellStyle name="Accent 4" xfId="5"/>
    <cellStyle name="Bad 8" xfId="6"/>
    <cellStyle name="Campo da tabela dinâmica" xfId="7"/>
    <cellStyle name="Canto da tabela dinâmica" xfId="8"/>
    <cellStyle name="Categoria da tabela dinâmica" xfId="9"/>
    <cellStyle name="cf1" xfId="10"/>
    <cellStyle name="cf10" xfId="11"/>
    <cellStyle name="cf11" xfId="12"/>
    <cellStyle name="cf12" xfId="13"/>
    <cellStyle name="cf13" xfId="14"/>
    <cellStyle name="cf14" xfId="15"/>
    <cellStyle name="cf15" xfId="16"/>
    <cellStyle name="cf16" xfId="17"/>
    <cellStyle name="cf17" xfId="18"/>
    <cellStyle name="cf18" xfId="19"/>
    <cellStyle name="cf19" xfId="20"/>
    <cellStyle name="cf2" xfId="21"/>
    <cellStyle name="cf20" xfId="22"/>
    <cellStyle name="cf21" xfId="23"/>
    <cellStyle name="cf22" xfId="24"/>
    <cellStyle name="cf23" xfId="25"/>
    <cellStyle name="cf24" xfId="26"/>
    <cellStyle name="cf25" xfId="27"/>
    <cellStyle name="cf26" xfId="28"/>
    <cellStyle name="cf27" xfId="29"/>
    <cellStyle name="cf28" xfId="30"/>
    <cellStyle name="cf29" xfId="31"/>
    <cellStyle name="cf3" xfId="32"/>
    <cellStyle name="cf30" xfId="33"/>
    <cellStyle name="cf31" xfId="34"/>
    <cellStyle name="cf32" xfId="35"/>
    <cellStyle name="cf33" xfId="36"/>
    <cellStyle name="cf34" xfId="37"/>
    <cellStyle name="cf35" xfId="38"/>
    <cellStyle name="cf36" xfId="39"/>
    <cellStyle name="cf37" xfId="40"/>
    <cellStyle name="cf4" xfId="41"/>
    <cellStyle name="cf5" xfId="42"/>
    <cellStyle name="cf6" xfId="43"/>
    <cellStyle name="cf7" xfId="44"/>
    <cellStyle name="cf8" xfId="45"/>
    <cellStyle name="cf9" xfId="46"/>
    <cellStyle name="Error 9" xfId="47"/>
    <cellStyle name="Footnote 10" xfId="48"/>
    <cellStyle name="Good 11" xfId="49"/>
    <cellStyle name="Heading 1 13" xfId="50"/>
    <cellStyle name="Heading 12" xfId="51"/>
    <cellStyle name="Heading 2 14" xfId="52"/>
    <cellStyle name="Heading 3" xfId="53"/>
    <cellStyle name="Hyperlink 15" xfId="54"/>
    <cellStyle name="Neutral 16" xfId="55"/>
    <cellStyle name="Normal" xfId="0" builtinId="0"/>
    <cellStyle name="Normal 2" xfId="56"/>
    <cellStyle name="Normal 3" xfId="57"/>
    <cellStyle name="Normal 5" xfId="58"/>
    <cellStyle name="Normal 6" xfId="59"/>
    <cellStyle name="Normal 7" xfId="60"/>
    <cellStyle name="Note 17" xfId="61"/>
    <cellStyle name="Porcentagem" xfId="1" builtinId="5"/>
    <cellStyle name="Porcentagem Cronograma" xfId="62"/>
    <cellStyle name="Result 18" xfId="63"/>
    <cellStyle name="Resultado da tabela dinâmica" xfId="64"/>
    <cellStyle name="Status 19" xfId="65"/>
    <cellStyle name="Text 20" xfId="66"/>
    <cellStyle name="Título da tabela dinâmica" xfId="67"/>
    <cellStyle name="Valor Cronograma" xfId="68"/>
    <cellStyle name="Valor da tabela dinâmica" xfId="69"/>
    <cellStyle name="Vírgula 2" xfId="70"/>
    <cellStyle name="Warning 21" xfId="71"/>
  </cellStyles>
  <dxfs count="2">
    <dxf>
      <font>
        <color rgb="FFDDDDDD"/>
      </font>
      <numFmt numFmtId="164" formatCode="[$R$-416]\ #,##0.00;[Red]\-[$R$-416]\ #,##0.00"/>
      <fill>
        <patternFill>
          <bgColor rgb="FFDDDDDD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rgb="FF000000"/>
      </font>
      <numFmt numFmtId="14" formatCode="0.00%"/>
      <fill>
        <patternFill>
          <bgColor rgb="FFFFFFD7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9C0006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CC0000"/>
      <rgbColor rgb="FF008080"/>
      <rgbColor rgb="FF0000FF"/>
      <rgbColor rgb="FF00CCFF"/>
      <rgbColor rgb="FFD9D9D9"/>
      <rgbColor rgb="FFCCFFCC"/>
      <rgbColor rgb="FFFFFFD7"/>
      <rgbColor rgb="FFFBE5D6"/>
      <rgbColor rgb="FFFFC7CE"/>
      <rgbColor rgb="FFCC99FF"/>
      <rgbColor rgb="FFFFCCCC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221F1F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57150</xdr:rowOff>
    </xdr:from>
    <xdr:to>
      <xdr:col>1</xdr:col>
      <xdr:colOff>1028700</xdr:colOff>
      <xdr:row>3</xdr:row>
      <xdr:rowOff>209550</xdr:rowOff>
    </xdr:to>
    <xdr:pic>
      <xdr:nvPicPr>
        <xdr:cNvPr id="2" name="image1.jpeg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71450" y="57150"/>
          <a:ext cx="1885950" cy="838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183600</xdr:colOff>
      <xdr:row>0</xdr:row>
      <xdr:rowOff>41040</xdr:rowOff>
    </xdr:from>
    <xdr:to>
      <xdr:col>1</xdr:col>
      <xdr:colOff>770040</xdr:colOff>
      <xdr:row>2</xdr:row>
      <xdr:rowOff>158760</xdr:rowOff>
    </xdr:to>
    <xdr:pic>
      <xdr:nvPicPr>
        <xdr:cNvPr id="7" name="image1.jpeg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83600" y="41040"/>
          <a:ext cx="1301400" cy="5176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>
    <pageSetUpPr fitToPage="1"/>
  </sheetPr>
  <dimension ref="A1:AMG362"/>
  <sheetViews>
    <sheetView view="pageBreakPreview" topLeftCell="A352" zoomScale="50" zoomScaleNormal="60" zoomScalePageLayoutView="50" workbookViewId="0">
      <selection activeCell="J360" sqref="J360"/>
    </sheetView>
  </sheetViews>
  <sheetFormatPr defaultColWidth="8.5703125" defaultRowHeight="15"/>
  <cols>
    <col min="1" max="1" width="15.42578125" style="1" customWidth="1"/>
    <col min="2" max="2" width="18.140625" style="1" customWidth="1"/>
    <col min="3" max="3" width="22.42578125" style="2" customWidth="1"/>
    <col min="4" max="4" width="95" style="1" customWidth="1"/>
    <col min="5" max="5" width="16.140625" style="1" customWidth="1"/>
    <col min="6" max="6" width="22.85546875" style="3" customWidth="1"/>
    <col min="7" max="7" width="22.140625" style="4" customWidth="1"/>
    <col min="8" max="8" width="28.7109375" style="1" customWidth="1"/>
    <col min="9" max="9" width="27.5703125" style="1" customWidth="1"/>
    <col min="10" max="10" width="26.7109375" style="1" customWidth="1"/>
    <col min="11" max="11" width="32.42578125" style="1" customWidth="1"/>
    <col min="12" max="12" width="25" style="1" customWidth="1"/>
    <col min="13" max="61" width="12.140625" style="1" customWidth="1"/>
    <col min="62" max="1020" width="12.140625" style="5" customWidth="1"/>
    <col min="1021" max="1021" width="9.140625" style="5" customWidth="1"/>
  </cols>
  <sheetData>
    <row r="1" spans="1:61" ht="18" customHeight="1">
      <c r="A1" s="129"/>
      <c r="B1" s="130"/>
      <c r="C1" s="137" t="s">
        <v>0</v>
      </c>
      <c r="D1" s="137"/>
      <c r="E1" s="137"/>
      <c r="F1" s="137"/>
      <c r="G1" s="137"/>
      <c r="H1" s="130"/>
      <c r="I1" s="130"/>
      <c r="J1" s="130"/>
    </row>
    <row r="2" spans="1:61" ht="18" customHeight="1">
      <c r="A2" s="130"/>
      <c r="B2" s="130"/>
      <c r="C2" s="137"/>
      <c r="D2" s="137"/>
      <c r="E2" s="137"/>
      <c r="F2" s="137"/>
      <c r="G2" s="137"/>
      <c r="H2" s="130"/>
      <c r="I2" s="136" t="s">
        <v>570</v>
      </c>
      <c r="J2" s="13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</row>
    <row r="3" spans="1:61" ht="18" customHeight="1">
      <c r="A3" s="130"/>
      <c r="B3" s="130"/>
      <c r="C3" s="137"/>
      <c r="D3" s="137"/>
      <c r="E3" s="137"/>
      <c r="F3" s="137"/>
      <c r="G3" s="137"/>
      <c r="H3" s="136" t="s">
        <v>802</v>
      </c>
      <c r="I3" s="136"/>
      <c r="J3" s="136"/>
    </row>
    <row r="4" spans="1:61" ht="25.5" customHeight="1">
      <c r="A4" s="131"/>
      <c r="B4" s="131"/>
      <c r="C4" s="138"/>
      <c r="D4" s="138"/>
      <c r="E4" s="138"/>
      <c r="F4" s="138"/>
      <c r="G4" s="138"/>
      <c r="H4" s="131"/>
      <c r="I4" s="131"/>
      <c r="J4" s="131"/>
    </row>
    <row r="5" spans="1:61" ht="19.5" customHeight="1">
      <c r="A5" s="6" t="s">
        <v>1</v>
      </c>
      <c r="B5" s="134" t="s">
        <v>2</v>
      </c>
      <c r="C5" s="134"/>
      <c r="D5" s="134"/>
      <c r="E5" s="134"/>
      <c r="F5" s="134"/>
      <c r="G5" s="134"/>
      <c r="H5" s="134"/>
      <c r="I5" s="7" t="s">
        <v>803</v>
      </c>
      <c r="J5" s="8">
        <v>46044</v>
      </c>
    </row>
    <row r="6" spans="1:61" ht="21.75" customHeight="1">
      <c r="A6" s="9" t="s">
        <v>3</v>
      </c>
      <c r="B6" s="134" t="s">
        <v>4</v>
      </c>
      <c r="C6" s="134"/>
      <c r="D6" s="134"/>
      <c r="E6" s="134"/>
      <c r="F6" s="134"/>
      <c r="G6" s="134"/>
      <c r="H6" s="134"/>
      <c r="I6" s="10" t="s">
        <v>5</v>
      </c>
      <c r="J6" s="11">
        <v>0.2354</v>
      </c>
    </row>
    <row r="7" spans="1:61" ht="21.75" customHeight="1">
      <c r="A7" s="9" t="s">
        <v>6</v>
      </c>
      <c r="B7" s="135" t="s">
        <v>7</v>
      </c>
      <c r="C7" s="135"/>
      <c r="D7" s="135"/>
      <c r="E7" s="135"/>
      <c r="F7" s="135"/>
      <c r="G7" s="135"/>
      <c r="H7" s="135"/>
      <c r="I7" s="10" t="s">
        <v>8</v>
      </c>
      <c r="J7" s="12">
        <v>2.27</v>
      </c>
    </row>
    <row r="8" spans="1:61" ht="13.5" customHeight="1">
      <c r="A8" s="13"/>
      <c r="B8" s="14"/>
      <c r="C8" s="15"/>
      <c r="D8" s="16"/>
      <c r="E8" s="16"/>
      <c r="F8" s="17"/>
      <c r="G8" s="18"/>
      <c r="H8" s="16"/>
      <c r="I8" s="16"/>
      <c r="J8" s="19"/>
      <c r="K8" s="140"/>
      <c r="L8" s="140"/>
      <c r="M8" s="20"/>
    </row>
    <row r="9" spans="1:61" ht="60.75">
      <c r="A9" s="21" t="s">
        <v>9</v>
      </c>
      <c r="B9" s="21" t="s">
        <v>10</v>
      </c>
      <c r="C9" s="22" t="s">
        <v>11</v>
      </c>
      <c r="D9" s="21" t="s">
        <v>12</v>
      </c>
      <c r="E9" s="21" t="s">
        <v>13</v>
      </c>
      <c r="F9" s="23" t="s">
        <v>14</v>
      </c>
      <c r="G9" s="24" t="s">
        <v>15</v>
      </c>
      <c r="H9" s="22" t="s">
        <v>16</v>
      </c>
      <c r="I9" s="22" t="s">
        <v>17</v>
      </c>
      <c r="J9" s="22" t="s">
        <v>18</v>
      </c>
      <c r="K9" s="1" t="s">
        <v>19</v>
      </c>
      <c r="L9" s="1" t="s">
        <v>20</v>
      </c>
      <c r="M9" s="20"/>
    </row>
    <row r="10" spans="1:61" ht="41.25" customHeight="1">
      <c r="A10" s="25">
        <v>1</v>
      </c>
      <c r="B10" s="26"/>
      <c r="C10" s="27"/>
      <c r="D10" s="26" t="s">
        <v>21</v>
      </c>
      <c r="E10" s="26"/>
      <c r="F10" s="28"/>
      <c r="G10" s="29"/>
      <c r="H10" s="26"/>
      <c r="I10" s="26"/>
      <c r="J10" s="30"/>
      <c r="K10" s="31">
        <f>I20</f>
        <v>42602.950000000004</v>
      </c>
      <c r="L10" s="31">
        <f>J20</f>
        <v>52627.650000000009</v>
      </c>
      <c r="M10" s="33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</row>
    <row r="11" spans="1:61" ht="41.25" customHeight="1">
      <c r="A11" s="34" t="s">
        <v>22</v>
      </c>
      <c r="B11" s="35"/>
      <c r="C11" s="36" t="s">
        <v>569</v>
      </c>
      <c r="D11" s="37" t="s">
        <v>23</v>
      </c>
      <c r="E11" s="36"/>
      <c r="F11" s="38"/>
      <c r="G11" s="39"/>
      <c r="H11" s="39"/>
      <c r="I11" s="39"/>
      <c r="J11" s="40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</row>
    <row r="12" spans="1:61" ht="41.25" customHeight="1">
      <c r="A12" s="41" t="s">
        <v>24</v>
      </c>
      <c r="B12" s="42" t="s">
        <v>25</v>
      </c>
      <c r="C12" s="43" t="s">
        <v>555</v>
      </c>
      <c r="D12" s="44" t="s">
        <v>592</v>
      </c>
      <c r="E12" s="42" t="s">
        <v>557</v>
      </c>
      <c r="F12" s="45">
        <v>6</v>
      </c>
      <c r="G12" s="46">
        <v>431.48</v>
      </c>
      <c r="H12" s="46">
        <f>TRUNC(G12*(1+$J$6),2)</f>
        <v>533.04999999999995</v>
      </c>
      <c r="I12" s="46">
        <f>TRUNC(G12*F12,2)</f>
        <v>2588.88</v>
      </c>
      <c r="J12" s="46">
        <f>TRUNC(H12*F12,2)</f>
        <v>3198.3</v>
      </c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</row>
    <row r="13" spans="1:61" ht="41.25" customHeight="1">
      <c r="A13" s="41" t="s">
        <v>26</v>
      </c>
      <c r="B13" s="47" t="s">
        <v>27</v>
      </c>
      <c r="C13" s="43" t="s">
        <v>555</v>
      </c>
      <c r="D13" s="44" t="s">
        <v>593</v>
      </c>
      <c r="E13" s="42" t="s">
        <v>557</v>
      </c>
      <c r="F13" s="45">
        <v>355.45</v>
      </c>
      <c r="G13" s="46">
        <v>18.03</v>
      </c>
      <c r="H13" s="46">
        <f>TRUNC(G13*(1+$J$6),2)</f>
        <v>22.27</v>
      </c>
      <c r="I13" s="46">
        <f>TRUNC(G13*F13,2)</f>
        <v>6408.76</v>
      </c>
      <c r="J13" s="46">
        <f>TRUNC(H13*F13,2)</f>
        <v>7915.87</v>
      </c>
    </row>
    <row r="14" spans="1:61" ht="41.25" customHeight="1">
      <c r="A14" s="41" t="s">
        <v>28</v>
      </c>
      <c r="B14" s="42" t="s">
        <v>29</v>
      </c>
      <c r="C14" s="43" t="s">
        <v>555</v>
      </c>
      <c r="D14" s="44" t="s">
        <v>594</v>
      </c>
      <c r="E14" s="42" t="s">
        <v>557</v>
      </c>
      <c r="F14" s="45">
        <v>224.25</v>
      </c>
      <c r="G14" s="46">
        <v>1.89</v>
      </c>
      <c r="H14" s="46">
        <f>TRUNC(G14*(1+$J$6),2)</f>
        <v>2.33</v>
      </c>
      <c r="I14" s="46">
        <f>TRUNC(G14*F14,2)</f>
        <v>423.83</v>
      </c>
      <c r="J14" s="46">
        <f>TRUNC(H14*F14,2)</f>
        <v>522.5</v>
      </c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</row>
    <row r="15" spans="1:61" ht="41.25" customHeight="1">
      <c r="A15" s="34" t="s">
        <v>30</v>
      </c>
      <c r="B15" s="35"/>
      <c r="C15" s="36"/>
      <c r="D15" s="37" t="s">
        <v>31</v>
      </c>
      <c r="E15" s="36"/>
      <c r="F15" s="38"/>
      <c r="G15" s="39"/>
      <c r="H15" s="39"/>
      <c r="I15" s="39"/>
      <c r="J15" s="40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</row>
    <row r="16" spans="1:61" ht="41.25" customHeight="1">
      <c r="A16" s="41" t="s">
        <v>32</v>
      </c>
      <c r="B16" s="42" t="s">
        <v>33</v>
      </c>
      <c r="C16" s="43" t="s">
        <v>555</v>
      </c>
      <c r="D16" s="44" t="s">
        <v>595</v>
      </c>
      <c r="E16" s="42" t="s">
        <v>560</v>
      </c>
      <c r="F16" s="45">
        <v>10</v>
      </c>
      <c r="G16" s="46">
        <v>1251.8</v>
      </c>
      <c r="H16" s="46">
        <f>TRUNC(G16*(1+$J$6),2)</f>
        <v>1546.47</v>
      </c>
      <c r="I16" s="46">
        <f>TRUNC(G16*F16,2)</f>
        <v>12518</v>
      </c>
      <c r="J16" s="46">
        <f>TRUNC(H16*F16,2)</f>
        <v>15464.7</v>
      </c>
    </row>
    <row r="17" spans="1:61" ht="41.25" customHeight="1">
      <c r="A17" s="41" t="s">
        <v>34</v>
      </c>
      <c r="B17" s="42" t="s">
        <v>35</v>
      </c>
      <c r="C17" s="43" t="s">
        <v>555</v>
      </c>
      <c r="D17" s="44" t="s">
        <v>597</v>
      </c>
      <c r="E17" s="42" t="s">
        <v>560</v>
      </c>
      <c r="F17" s="45">
        <v>10</v>
      </c>
      <c r="G17" s="46">
        <v>975.03</v>
      </c>
      <c r="H17" s="46">
        <f>TRUNC(G17*(1+$J$6),2)</f>
        <v>1204.55</v>
      </c>
      <c r="I17" s="46">
        <f>TRUNC(G17*F17,2)</f>
        <v>9750.2999999999993</v>
      </c>
      <c r="J17" s="46">
        <f>TRUNC(H17*F17,2)</f>
        <v>12045.5</v>
      </c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</row>
    <row r="18" spans="1:61" ht="41.25" customHeight="1">
      <c r="A18" s="41" t="s">
        <v>36</v>
      </c>
      <c r="B18" s="42" t="s">
        <v>37</v>
      </c>
      <c r="C18" s="43" t="s">
        <v>567</v>
      </c>
      <c r="D18" s="44" t="s">
        <v>600</v>
      </c>
      <c r="E18" s="42" t="s">
        <v>557</v>
      </c>
      <c r="F18" s="45">
        <v>117.4</v>
      </c>
      <c r="G18" s="46">
        <v>31.47</v>
      </c>
      <c r="H18" s="46">
        <f>TRUNC(G18*(1+$J$6),2)</f>
        <v>38.869999999999997</v>
      </c>
      <c r="I18" s="46">
        <f>TRUNC(G18*F18,2)</f>
        <v>3694.57</v>
      </c>
      <c r="J18" s="46">
        <f>TRUNC(H18*F18,2)</f>
        <v>4563.33</v>
      </c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ht="41.25" customHeight="1">
      <c r="A19" s="41" t="s">
        <v>38</v>
      </c>
      <c r="B19" s="42">
        <v>98458</v>
      </c>
      <c r="C19" s="43" t="s">
        <v>564</v>
      </c>
      <c r="D19" s="44" t="s">
        <v>603</v>
      </c>
      <c r="E19" s="42" t="s">
        <v>557</v>
      </c>
      <c r="F19" s="45">
        <v>72.599999999999994</v>
      </c>
      <c r="G19" s="46">
        <v>99.43</v>
      </c>
      <c r="H19" s="46">
        <f>TRUNC(G19*(1+$J$6),2)</f>
        <v>122.83</v>
      </c>
      <c r="I19" s="46">
        <f>TRUNC(G19*F19,2)</f>
        <v>7218.61</v>
      </c>
      <c r="J19" s="46">
        <f>TRUNC(H19*F19,2)</f>
        <v>8917.4500000000007</v>
      </c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</row>
    <row r="20" spans="1:61" ht="41.25" customHeight="1">
      <c r="A20" s="48"/>
      <c r="B20" s="49"/>
      <c r="C20" s="50"/>
      <c r="D20" s="51"/>
      <c r="E20" s="52"/>
      <c r="F20" s="53"/>
      <c r="G20" s="54"/>
      <c r="H20" s="40" t="s">
        <v>39</v>
      </c>
      <c r="I20" s="55">
        <f>SUM(I12:I19)</f>
        <v>42602.950000000004</v>
      </c>
      <c r="J20" s="55">
        <f>SUM(J12:J19)</f>
        <v>52627.650000000009</v>
      </c>
    </row>
    <row r="21" spans="1:61" ht="41.25" customHeight="1">
      <c r="A21" s="25">
        <v>2</v>
      </c>
      <c r="B21" s="26"/>
      <c r="C21" s="27"/>
      <c r="D21" s="26" t="s">
        <v>40</v>
      </c>
      <c r="E21" s="26"/>
      <c r="F21" s="28"/>
      <c r="G21" s="29"/>
      <c r="H21" s="26"/>
      <c r="I21" s="26"/>
      <c r="J21" s="30"/>
      <c r="K21" s="31">
        <f>I53</f>
        <v>51854.07</v>
      </c>
      <c r="L21" s="31">
        <f>J53</f>
        <v>64051.45</v>
      </c>
    </row>
    <row r="22" spans="1:61" ht="41.25" customHeight="1">
      <c r="A22" s="34" t="s">
        <v>41</v>
      </c>
      <c r="B22" s="35"/>
      <c r="C22" s="36" t="s">
        <v>569</v>
      </c>
      <c r="D22" s="37" t="s">
        <v>42</v>
      </c>
      <c r="E22" s="36"/>
      <c r="F22" s="38"/>
      <c r="G22" s="39"/>
      <c r="H22" s="39"/>
      <c r="I22" s="39"/>
      <c r="J22" s="40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</row>
    <row r="23" spans="1:61" ht="60.75">
      <c r="A23" s="41" t="s">
        <v>43</v>
      </c>
      <c r="B23" s="42" t="s">
        <v>44</v>
      </c>
      <c r="C23" s="43" t="s">
        <v>555</v>
      </c>
      <c r="D23" s="44" t="s">
        <v>606</v>
      </c>
      <c r="E23" s="42" t="s">
        <v>557</v>
      </c>
      <c r="F23" s="45">
        <v>185</v>
      </c>
      <c r="G23" s="46">
        <v>33.44</v>
      </c>
      <c r="H23" s="46">
        <f t="shared" ref="H23:H30" si="0">TRUNC(G23*(1+$J$6),2)</f>
        <v>41.31</v>
      </c>
      <c r="I23" s="46">
        <f t="shared" ref="I23:I30" si="1">TRUNC(G23*F23,2)</f>
        <v>6186.4</v>
      </c>
      <c r="J23" s="46">
        <f t="shared" ref="J23:J30" si="2">TRUNC(H23*F23,2)</f>
        <v>7642.35</v>
      </c>
    </row>
    <row r="24" spans="1:61" ht="41.25" customHeight="1">
      <c r="A24" s="41" t="s">
        <v>45</v>
      </c>
      <c r="B24" s="42" t="s">
        <v>46</v>
      </c>
      <c r="C24" s="43" t="s">
        <v>555</v>
      </c>
      <c r="D24" s="44" t="s">
        <v>608</v>
      </c>
      <c r="E24" s="42" t="s">
        <v>559</v>
      </c>
      <c r="F24" s="45">
        <v>15.94</v>
      </c>
      <c r="G24" s="46">
        <v>90.84</v>
      </c>
      <c r="H24" s="46">
        <f t="shared" si="0"/>
        <v>112.22</v>
      </c>
      <c r="I24" s="46">
        <f t="shared" si="1"/>
        <v>1447.98</v>
      </c>
      <c r="J24" s="46">
        <f t="shared" si="2"/>
        <v>1788.78</v>
      </c>
    </row>
    <row r="25" spans="1:61" ht="41.25" customHeight="1">
      <c r="A25" s="41" t="s">
        <v>47</v>
      </c>
      <c r="B25" s="42" t="s">
        <v>48</v>
      </c>
      <c r="C25" s="43" t="s">
        <v>555</v>
      </c>
      <c r="D25" s="44" t="s">
        <v>609</v>
      </c>
      <c r="E25" s="42" t="s">
        <v>557</v>
      </c>
      <c r="F25" s="45">
        <v>57.62</v>
      </c>
      <c r="G25" s="46">
        <v>27.14</v>
      </c>
      <c r="H25" s="46">
        <f t="shared" si="0"/>
        <v>33.520000000000003</v>
      </c>
      <c r="I25" s="46">
        <f t="shared" si="1"/>
        <v>1563.8</v>
      </c>
      <c r="J25" s="46">
        <f t="shared" si="2"/>
        <v>1931.42</v>
      </c>
    </row>
    <row r="26" spans="1:61" ht="41.25" customHeight="1">
      <c r="A26" s="41" t="s">
        <v>49</v>
      </c>
      <c r="B26" s="42" t="s">
        <v>50</v>
      </c>
      <c r="C26" s="43" t="s">
        <v>555</v>
      </c>
      <c r="D26" s="44" t="s">
        <v>611</v>
      </c>
      <c r="E26" s="42" t="s">
        <v>557</v>
      </c>
      <c r="F26" s="45">
        <v>52.76</v>
      </c>
      <c r="G26" s="46">
        <v>13.63</v>
      </c>
      <c r="H26" s="46">
        <f t="shared" si="0"/>
        <v>16.829999999999998</v>
      </c>
      <c r="I26" s="46">
        <f t="shared" si="1"/>
        <v>719.11</v>
      </c>
      <c r="J26" s="46">
        <f t="shared" si="2"/>
        <v>887.95</v>
      </c>
    </row>
    <row r="27" spans="1:61" ht="41.25" customHeight="1">
      <c r="A27" s="41" t="s">
        <v>51</v>
      </c>
      <c r="B27" s="42" t="s">
        <v>52</v>
      </c>
      <c r="C27" s="43" t="s">
        <v>555</v>
      </c>
      <c r="D27" s="44" t="s">
        <v>614</v>
      </c>
      <c r="E27" s="42" t="s">
        <v>557</v>
      </c>
      <c r="F27" s="45">
        <v>47.55</v>
      </c>
      <c r="G27" s="46">
        <v>7.49</v>
      </c>
      <c r="H27" s="46">
        <f t="shared" si="0"/>
        <v>9.25</v>
      </c>
      <c r="I27" s="46">
        <f t="shared" si="1"/>
        <v>356.14</v>
      </c>
      <c r="J27" s="46">
        <f t="shared" si="2"/>
        <v>439.83</v>
      </c>
    </row>
    <row r="28" spans="1:61" ht="41.25" customHeight="1">
      <c r="A28" s="41" t="s">
        <v>53</v>
      </c>
      <c r="B28" s="42" t="s">
        <v>54</v>
      </c>
      <c r="C28" s="43" t="s">
        <v>555</v>
      </c>
      <c r="D28" s="44" t="s">
        <v>617</v>
      </c>
      <c r="E28" s="42" t="s">
        <v>559</v>
      </c>
      <c r="F28" s="45">
        <v>3.51</v>
      </c>
      <c r="G28" s="46">
        <v>588.16</v>
      </c>
      <c r="H28" s="46">
        <f t="shared" si="0"/>
        <v>726.61</v>
      </c>
      <c r="I28" s="46">
        <f t="shared" si="1"/>
        <v>2064.44</v>
      </c>
      <c r="J28" s="46">
        <f t="shared" si="2"/>
        <v>2550.4</v>
      </c>
    </row>
    <row r="29" spans="1:61" ht="41.25" customHeight="1">
      <c r="A29" s="41" t="s">
        <v>55</v>
      </c>
      <c r="B29" s="42" t="s">
        <v>56</v>
      </c>
      <c r="C29" s="43" t="s">
        <v>555</v>
      </c>
      <c r="D29" s="44" t="s">
        <v>620</v>
      </c>
      <c r="E29" s="42" t="s">
        <v>554</v>
      </c>
      <c r="F29" s="45">
        <v>10</v>
      </c>
      <c r="G29" s="46">
        <v>29.52</v>
      </c>
      <c r="H29" s="46">
        <f t="shared" si="0"/>
        <v>36.46</v>
      </c>
      <c r="I29" s="46">
        <f t="shared" si="1"/>
        <v>295.2</v>
      </c>
      <c r="J29" s="46">
        <f t="shared" si="2"/>
        <v>364.6</v>
      </c>
    </row>
    <row r="30" spans="1:61" ht="41.25" customHeight="1">
      <c r="A30" s="41" t="s">
        <v>57</v>
      </c>
      <c r="B30" s="42" t="s">
        <v>58</v>
      </c>
      <c r="C30" s="43" t="s">
        <v>555</v>
      </c>
      <c r="D30" s="44" t="s">
        <v>622</v>
      </c>
      <c r="E30" s="42" t="s">
        <v>557</v>
      </c>
      <c r="F30" s="45">
        <v>57.5</v>
      </c>
      <c r="G30" s="46">
        <v>4.79</v>
      </c>
      <c r="H30" s="46">
        <f t="shared" si="0"/>
        <v>5.91</v>
      </c>
      <c r="I30" s="46">
        <f t="shared" si="1"/>
        <v>275.42</v>
      </c>
      <c r="J30" s="46">
        <f t="shared" si="2"/>
        <v>339.82</v>
      </c>
    </row>
    <row r="31" spans="1:61" ht="41.25" customHeight="1">
      <c r="A31" s="34" t="s">
        <v>59</v>
      </c>
      <c r="B31" s="35"/>
      <c r="C31" s="36"/>
      <c r="D31" s="37" t="s">
        <v>60</v>
      </c>
      <c r="E31" s="36"/>
      <c r="F31" s="38"/>
      <c r="G31" s="39"/>
      <c r="H31" s="39"/>
      <c r="I31" s="39"/>
      <c r="J31" s="40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</row>
    <row r="32" spans="1:61" ht="41.25" customHeight="1">
      <c r="A32" s="41" t="s">
        <v>61</v>
      </c>
      <c r="B32" s="42" t="s">
        <v>62</v>
      </c>
      <c r="C32" s="43" t="s">
        <v>555</v>
      </c>
      <c r="D32" s="44" t="s">
        <v>625</v>
      </c>
      <c r="E32" s="42" t="s">
        <v>557</v>
      </c>
      <c r="F32" s="45">
        <v>328.63</v>
      </c>
      <c r="G32" s="46">
        <v>18.170000000000002</v>
      </c>
      <c r="H32" s="46">
        <f>TRUNC(G32*(1+$J$6),2)</f>
        <v>22.44</v>
      </c>
      <c r="I32" s="46">
        <f>TRUNC(G32*F32,2)</f>
        <v>5971.2</v>
      </c>
      <c r="J32" s="46">
        <f>TRUNC(H32*F32,2)</f>
        <v>7374.45</v>
      </c>
    </row>
    <row r="33" spans="1:61" ht="41.25" customHeight="1">
      <c r="A33" s="41" t="s">
        <v>63</v>
      </c>
      <c r="B33" s="42" t="s">
        <v>64</v>
      </c>
      <c r="C33" s="43" t="s">
        <v>555</v>
      </c>
      <c r="D33" s="44" t="s">
        <v>628</v>
      </c>
      <c r="E33" s="42" t="s">
        <v>557</v>
      </c>
      <c r="F33" s="45">
        <v>328.63</v>
      </c>
      <c r="G33" s="46">
        <v>27.69</v>
      </c>
      <c r="H33" s="46">
        <f>TRUNC(G33*(1+$J$6),2)</f>
        <v>34.200000000000003</v>
      </c>
      <c r="I33" s="46">
        <f>TRUNC(G33*F33,2)</f>
        <v>9099.76</v>
      </c>
      <c r="J33" s="46">
        <f>TRUNC(H33*F33,2)</f>
        <v>11239.14</v>
      </c>
    </row>
    <row r="34" spans="1:61" ht="41.25" customHeight="1">
      <c r="A34" s="41" t="s">
        <v>65</v>
      </c>
      <c r="B34" s="42" t="s">
        <v>66</v>
      </c>
      <c r="C34" s="43" t="s">
        <v>555</v>
      </c>
      <c r="D34" s="44" t="s">
        <v>631</v>
      </c>
      <c r="E34" s="42" t="s">
        <v>558</v>
      </c>
      <c r="F34" s="45">
        <v>18.32</v>
      </c>
      <c r="G34" s="46">
        <v>5.22</v>
      </c>
      <c r="H34" s="46">
        <f>TRUNC(G34*(1+$J$6),2)</f>
        <v>6.44</v>
      </c>
      <c r="I34" s="46">
        <f>TRUNC(G34*F34,2)</f>
        <v>95.63</v>
      </c>
      <c r="J34" s="46">
        <f>TRUNC(H34*F34,2)</f>
        <v>117.98</v>
      </c>
    </row>
    <row r="35" spans="1:61" ht="41.25" customHeight="1">
      <c r="A35" s="34" t="s">
        <v>67</v>
      </c>
      <c r="B35" s="35"/>
      <c r="C35" s="36"/>
      <c r="D35" s="37" t="s">
        <v>68</v>
      </c>
      <c r="E35" s="36"/>
      <c r="F35" s="38"/>
      <c r="G35" s="39"/>
      <c r="H35" s="39"/>
      <c r="I35" s="39"/>
      <c r="J35" s="40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</row>
    <row r="36" spans="1:61" ht="41.25" customHeight="1">
      <c r="A36" s="41" t="s">
        <v>69</v>
      </c>
      <c r="B36" s="42" t="s">
        <v>70</v>
      </c>
      <c r="C36" s="43" t="s">
        <v>555</v>
      </c>
      <c r="D36" s="44" t="s">
        <v>634</v>
      </c>
      <c r="E36" s="42" t="s">
        <v>554</v>
      </c>
      <c r="F36" s="45">
        <v>3</v>
      </c>
      <c r="G36" s="46">
        <v>25.18</v>
      </c>
      <c r="H36" s="46">
        <f>TRUNC(G36*(1+$J$6),2)</f>
        <v>31.1</v>
      </c>
      <c r="I36" s="46">
        <f>TRUNC(G36*F36,2)</f>
        <v>75.540000000000006</v>
      </c>
      <c r="J36" s="46">
        <f>TRUNC(H36*F36,2)</f>
        <v>93.3</v>
      </c>
    </row>
    <row r="37" spans="1:61" ht="41.25" customHeight="1">
      <c r="A37" s="41" t="s">
        <v>71</v>
      </c>
      <c r="B37" s="42" t="s">
        <v>72</v>
      </c>
      <c r="C37" s="43" t="s">
        <v>555</v>
      </c>
      <c r="D37" s="44" t="s">
        <v>636</v>
      </c>
      <c r="E37" s="42" t="s">
        <v>558</v>
      </c>
      <c r="F37" s="45">
        <v>15.2</v>
      </c>
      <c r="G37" s="46">
        <v>1.93</v>
      </c>
      <c r="H37" s="46">
        <f>TRUNC(G37*(1+$J$6),2)</f>
        <v>2.38</v>
      </c>
      <c r="I37" s="46">
        <f>TRUNC(G37*F37,2)</f>
        <v>29.33</v>
      </c>
      <c r="J37" s="46">
        <f>TRUNC(H37*F37,2)</f>
        <v>36.17</v>
      </c>
    </row>
    <row r="38" spans="1:61" ht="41.25" customHeight="1">
      <c r="A38" s="41" t="s">
        <v>73</v>
      </c>
      <c r="B38" s="42" t="s">
        <v>74</v>
      </c>
      <c r="C38" s="43" t="s">
        <v>555</v>
      </c>
      <c r="D38" s="44" t="s">
        <v>639</v>
      </c>
      <c r="E38" s="42" t="s">
        <v>557</v>
      </c>
      <c r="F38" s="45">
        <v>37.89</v>
      </c>
      <c r="G38" s="46">
        <v>35.25</v>
      </c>
      <c r="H38" s="46">
        <f>TRUNC(G38*(1+$J$6),2)</f>
        <v>43.54</v>
      </c>
      <c r="I38" s="46">
        <f>TRUNC(G38*F38,2)</f>
        <v>1335.62</v>
      </c>
      <c r="J38" s="46">
        <f>TRUNC(H38*F38,2)</f>
        <v>1649.73</v>
      </c>
    </row>
    <row r="39" spans="1:61" ht="41.25" customHeight="1">
      <c r="A39" s="41" t="s">
        <v>75</v>
      </c>
      <c r="B39" s="42">
        <v>102191</v>
      </c>
      <c r="C39" s="43" t="s">
        <v>564</v>
      </c>
      <c r="D39" s="44" t="s">
        <v>641</v>
      </c>
      <c r="E39" s="42" t="s">
        <v>557</v>
      </c>
      <c r="F39" s="45">
        <v>37.89</v>
      </c>
      <c r="G39" s="46">
        <v>29.51</v>
      </c>
      <c r="H39" s="46">
        <f>TRUNC(G39*(1+$J$6),2)</f>
        <v>36.450000000000003</v>
      </c>
      <c r="I39" s="46">
        <f>TRUNC(G39*F39,2)</f>
        <v>1118.1300000000001</v>
      </c>
      <c r="J39" s="46">
        <f>TRUNC(H39*F39,2)</f>
        <v>1381.09</v>
      </c>
    </row>
    <row r="40" spans="1:61" ht="41.25" customHeight="1">
      <c r="A40" s="34" t="s">
        <v>76</v>
      </c>
      <c r="B40" s="35"/>
      <c r="C40" s="36"/>
      <c r="D40" s="37" t="s">
        <v>77</v>
      </c>
      <c r="E40" s="36"/>
      <c r="F40" s="38"/>
      <c r="G40" s="39"/>
      <c r="H40" s="39"/>
      <c r="I40" s="39"/>
      <c r="J40" s="40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</row>
    <row r="41" spans="1:61" ht="41.25" customHeight="1">
      <c r="A41" s="41" t="s">
        <v>78</v>
      </c>
      <c r="B41" s="42" t="s">
        <v>79</v>
      </c>
      <c r="C41" s="43" t="s">
        <v>555</v>
      </c>
      <c r="D41" s="44" t="s">
        <v>644</v>
      </c>
      <c r="E41" s="42" t="s">
        <v>558</v>
      </c>
      <c r="F41" s="45">
        <v>10</v>
      </c>
      <c r="G41" s="46">
        <v>9.08</v>
      </c>
      <c r="H41" s="46">
        <f>TRUNC(G41*(1+$J$6),2)</f>
        <v>11.21</v>
      </c>
      <c r="I41" s="46">
        <f>TRUNC(G41*F41,2)</f>
        <v>90.8</v>
      </c>
      <c r="J41" s="46">
        <f>TRUNC(H41*F41,2)</f>
        <v>112.1</v>
      </c>
    </row>
    <row r="42" spans="1:61" ht="41.25" customHeight="1">
      <c r="A42" s="41" t="s">
        <v>80</v>
      </c>
      <c r="B42" s="42" t="s">
        <v>81</v>
      </c>
      <c r="C42" s="43" t="s">
        <v>555</v>
      </c>
      <c r="D42" s="44" t="s">
        <v>647</v>
      </c>
      <c r="E42" s="42" t="s">
        <v>554</v>
      </c>
      <c r="F42" s="45">
        <v>1</v>
      </c>
      <c r="G42" s="46">
        <v>25.17</v>
      </c>
      <c r="H42" s="46">
        <f>TRUNC(G42*(1+$J$6),2)</f>
        <v>31.09</v>
      </c>
      <c r="I42" s="46">
        <f>TRUNC(G42*F42,2)</f>
        <v>25.17</v>
      </c>
      <c r="J42" s="46">
        <f>TRUNC(H42*F42,2)</f>
        <v>31.09</v>
      </c>
    </row>
    <row r="43" spans="1:61" ht="41.25" customHeight="1">
      <c r="A43" s="41" t="s">
        <v>82</v>
      </c>
      <c r="B43" s="42" t="s">
        <v>83</v>
      </c>
      <c r="C43" s="43" t="s">
        <v>555</v>
      </c>
      <c r="D43" s="44" t="s">
        <v>650</v>
      </c>
      <c r="E43" s="42" t="s">
        <v>554</v>
      </c>
      <c r="F43" s="45">
        <v>3</v>
      </c>
      <c r="G43" s="46">
        <v>49.68</v>
      </c>
      <c r="H43" s="46">
        <f>TRUNC(G43*(1+$J$6),2)</f>
        <v>61.37</v>
      </c>
      <c r="I43" s="46">
        <f>TRUNC(G43*F43,2)</f>
        <v>149.04</v>
      </c>
      <c r="J43" s="46">
        <f>TRUNC(H43*F43,2)</f>
        <v>184.11</v>
      </c>
    </row>
    <row r="44" spans="1:61" ht="41.25" customHeight="1">
      <c r="A44" s="41" t="s">
        <v>84</v>
      </c>
      <c r="B44" s="42" t="s">
        <v>85</v>
      </c>
      <c r="C44" s="43" t="s">
        <v>555</v>
      </c>
      <c r="D44" s="44" t="s">
        <v>652</v>
      </c>
      <c r="E44" s="42" t="s">
        <v>557</v>
      </c>
      <c r="F44" s="45">
        <v>0.75</v>
      </c>
      <c r="G44" s="46">
        <v>70.489999999999995</v>
      </c>
      <c r="H44" s="46">
        <f>TRUNC(G44*(1+$J$6),2)</f>
        <v>87.08</v>
      </c>
      <c r="I44" s="46">
        <f>TRUNC(G44*F44,2)</f>
        <v>52.86</v>
      </c>
      <c r="J44" s="46">
        <f>TRUNC(H44*F44,2)</f>
        <v>65.31</v>
      </c>
    </row>
    <row r="45" spans="1:61" ht="41.25" customHeight="1">
      <c r="A45" s="34" t="s">
        <v>86</v>
      </c>
      <c r="B45" s="35"/>
      <c r="C45" s="36"/>
      <c r="D45" s="37" t="s">
        <v>87</v>
      </c>
      <c r="E45" s="36"/>
      <c r="F45" s="38"/>
      <c r="G45" s="39"/>
      <c r="H45" s="39"/>
      <c r="I45" s="39"/>
      <c r="J45" s="40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</row>
    <row r="46" spans="1:61" ht="41.25" customHeight="1">
      <c r="A46" s="41" t="s">
        <v>88</v>
      </c>
      <c r="B46" s="42" t="s">
        <v>89</v>
      </c>
      <c r="C46" s="43" t="s">
        <v>555</v>
      </c>
      <c r="D46" s="44" t="s">
        <v>655</v>
      </c>
      <c r="E46" s="42" t="s">
        <v>554</v>
      </c>
      <c r="F46" s="45">
        <v>1</v>
      </c>
      <c r="G46" s="46">
        <v>291.56</v>
      </c>
      <c r="H46" s="46">
        <f>TRUNC(G46*(1+$J$6),2)</f>
        <v>360.19</v>
      </c>
      <c r="I46" s="46">
        <f>TRUNC(G46*F46,2)</f>
        <v>291.56</v>
      </c>
      <c r="J46" s="46">
        <f>TRUNC(H46*F46,2)</f>
        <v>360.19</v>
      </c>
    </row>
    <row r="47" spans="1:61" ht="41.25" customHeight="1">
      <c r="A47" s="41" t="s">
        <v>90</v>
      </c>
      <c r="B47" s="42" t="s">
        <v>91</v>
      </c>
      <c r="C47" s="43" t="s">
        <v>555</v>
      </c>
      <c r="D47" s="44" t="s">
        <v>658</v>
      </c>
      <c r="E47" s="42" t="s">
        <v>554</v>
      </c>
      <c r="F47" s="45">
        <v>1</v>
      </c>
      <c r="G47" s="46">
        <v>61.98</v>
      </c>
      <c r="H47" s="46">
        <f>TRUNC(G47*(1+$J$6),2)</f>
        <v>76.569999999999993</v>
      </c>
      <c r="I47" s="46">
        <f>TRUNC(G47*F47,2)</f>
        <v>61.98</v>
      </c>
      <c r="J47" s="46">
        <f>TRUNC(H47*F47,2)</f>
        <v>76.569999999999993</v>
      </c>
    </row>
    <row r="48" spans="1:61" ht="60.75">
      <c r="A48" s="41" t="s">
        <v>92</v>
      </c>
      <c r="B48" s="42">
        <v>101009</v>
      </c>
      <c r="C48" s="43" t="s">
        <v>564</v>
      </c>
      <c r="D48" s="44" t="s">
        <v>660</v>
      </c>
      <c r="E48" s="42" t="s">
        <v>562</v>
      </c>
      <c r="F48" s="45">
        <v>2.6</v>
      </c>
      <c r="G48" s="46">
        <v>45.49</v>
      </c>
      <c r="H48" s="46">
        <f>TRUNC(G48*(1+$J$6),2)</f>
        <v>56.19</v>
      </c>
      <c r="I48" s="46">
        <f>TRUNC(G48*F48,2)</f>
        <v>118.27</v>
      </c>
      <c r="J48" s="46">
        <f>TRUNC(H48*F48,2)</f>
        <v>146.09</v>
      </c>
    </row>
    <row r="49" spans="1:61" s="56" customFormat="1" ht="81">
      <c r="A49" s="41" t="s">
        <v>93</v>
      </c>
      <c r="B49" s="42">
        <v>100952</v>
      </c>
      <c r="C49" s="43" t="s">
        <v>564</v>
      </c>
      <c r="D49" s="44" t="s">
        <v>663</v>
      </c>
      <c r="E49" s="42" t="s">
        <v>565</v>
      </c>
      <c r="F49" s="45">
        <v>78</v>
      </c>
      <c r="G49" s="46">
        <v>3</v>
      </c>
      <c r="H49" s="46">
        <f>TRUNC(G49*(1+$J$6),2)</f>
        <v>3.7</v>
      </c>
      <c r="I49" s="46">
        <f>TRUNC(G49*F49,2)</f>
        <v>234</v>
      </c>
      <c r="J49" s="46">
        <f>TRUNC(H49*F49,2)</f>
        <v>288.60000000000002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</row>
    <row r="50" spans="1:61" s="56" customFormat="1" ht="41.25" customHeight="1">
      <c r="A50" s="34" t="s">
        <v>94</v>
      </c>
      <c r="B50" s="35"/>
      <c r="C50" s="36"/>
      <c r="D50" s="37" t="s">
        <v>95</v>
      </c>
      <c r="E50" s="36"/>
      <c r="F50" s="38"/>
      <c r="G50" s="39"/>
      <c r="H50" s="39"/>
      <c r="I50" s="39"/>
      <c r="J50" s="40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</row>
    <row r="51" spans="1:61" ht="60.75">
      <c r="A51" s="42" t="s">
        <v>96</v>
      </c>
      <c r="B51" s="42" t="s">
        <v>97</v>
      </c>
      <c r="C51" s="43" t="s">
        <v>555</v>
      </c>
      <c r="D51" s="44" t="s">
        <v>665</v>
      </c>
      <c r="E51" s="42" t="s">
        <v>559</v>
      </c>
      <c r="F51" s="45">
        <v>106</v>
      </c>
      <c r="G51" s="46">
        <v>135.47999999999999</v>
      </c>
      <c r="H51" s="46">
        <f>TRUNC(G51*(1+$J$6),2)</f>
        <v>167.37</v>
      </c>
      <c r="I51" s="46">
        <f>TRUNC(G51*F51,2)</f>
        <v>14360.88</v>
      </c>
      <c r="J51" s="46">
        <f>TRUNC(H51*F51,2)</f>
        <v>17741.22</v>
      </c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</row>
    <row r="52" spans="1:61" ht="41.25" customHeight="1">
      <c r="A52" s="42" t="s">
        <v>98</v>
      </c>
      <c r="B52" s="42" t="s">
        <v>99</v>
      </c>
      <c r="C52" s="43" t="s">
        <v>555</v>
      </c>
      <c r="D52" s="44" t="s">
        <v>667</v>
      </c>
      <c r="E52" s="42" t="s">
        <v>562</v>
      </c>
      <c r="F52" s="45">
        <v>122.73</v>
      </c>
      <c r="G52" s="46">
        <v>47.55</v>
      </c>
      <c r="H52" s="46">
        <f>TRUNC(G52*(1+$J$6),2)</f>
        <v>58.74</v>
      </c>
      <c r="I52" s="46">
        <f>TRUNC(G52*F52,2)</f>
        <v>5835.81</v>
      </c>
      <c r="J52" s="46">
        <f>TRUNC(H52*F52,2)</f>
        <v>7209.16</v>
      </c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</row>
    <row r="53" spans="1:61" ht="41.25" customHeight="1">
      <c r="A53" s="48"/>
      <c r="B53" s="49"/>
      <c r="C53" s="50"/>
      <c r="D53" s="51"/>
      <c r="E53" s="52"/>
      <c r="F53" s="53"/>
      <c r="G53" s="54"/>
      <c r="H53" s="40" t="s">
        <v>39</v>
      </c>
      <c r="I53" s="55">
        <f>SUM(I23:I52)</f>
        <v>51854.07</v>
      </c>
      <c r="J53" s="55">
        <f>SUM(J23:J52)</f>
        <v>64051.45</v>
      </c>
    </row>
    <row r="54" spans="1:61" ht="41.25" customHeight="1">
      <c r="A54" s="25">
        <v>3</v>
      </c>
      <c r="B54" s="26"/>
      <c r="C54" s="27"/>
      <c r="D54" s="26" t="s">
        <v>100</v>
      </c>
      <c r="E54" s="26"/>
      <c r="F54" s="28"/>
      <c r="G54" s="29"/>
      <c r="H54" s="26"/>
      <c r="I54" s="26"/>
      <c r="J54" s="30"/>
      <c r="K54" s="31">
        <f>I65</f>
        <v>17417.739999999998</v>
      </c>
      <c r="L54" s="31">
        <f>J65</f>
        <v>21497.879999999997</v>
      </c>
    </row>
    <row r="55" spans="1:61" ht="41.25" customHeight="1">
      <c r="A55" s="34" t="s">
        <v>101</v>
      </c>
      <c r="B55" s="35"/>
      <c r="C55" s="36" t="s">
        <v>569</v>
      </c>
      <c r="D55" s="37" t="s">
        <v>102</v>
      </c>
      <c r="E55" s="36"/>
      <c r="F55" s="38"/>
      <c r="G55" s="39"/>
      <c r="H55" s="39"/>
      <c r="I55" s="39"/>
      <c r="J55" s="40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</row>
    <row r="56" spans="1:61" ht="60.75" customHeight="1">
      <c r="A56" s="42" t="s">
        <v>103</v>
      </c>
      <c r="B56" s="42" t="s">
        <v>104</v>
      </c>
      <c r="C56" s="43" t="s">
        <v>555</v>
      </c>
      <c r="D56" s="44" t="s">
        <v>674</v>
      </c>
      <c r="E56" s="42" t="s">
        <v>557</v>
      </c>
      <c r="F56" s="45">
        <v>309.58999999999997</v>
      </c>
      <c r="G56" s="46">
        <v>5.69</v>
      </c>
      <c r="H56" s="46">
        <f>TRUNC(G56*(1+$J$6),2)</f>
        <v>7.02</v>
      </c>
      <c r="I56" s="46">
        <f>TRUNC(G56*F56,2)</f>
        <v>1761.56</v>
      </c>
      <c r="J56" s="46">
        <f>TRUNC(H56*F56,2)</f>
        <v>2173.3200000000002</v>
      </c>
    </row>
    <row r="57" spans="1:61" ht="41.25" customHeight="1">
      <c r="A57" s="42" t="s">
        <v>105</v>
      </c>
      <c r="B57" s="42" t="s">
        <v>106</v>
      </c>
      <c r="C57" s="43" t="s">
        <v>555</v>
      </c>
      <c r="D57" s="44" t="s">
        <v>677</v>
      </c>
      <c r="E57" s="42" t="s">
        <v>559</v>
      </c>
      <c r="F57" s="45">
        <v>58.05</v>
      </c>
      <c r="G57" s="46">
        <v>30.72</v>
      </c>
      <c r="H57" s="46">
        <f>TRUNC(G57*(1+$J$6),2)</f>
        <v>37.950000000000003</v>
      </c>
      <c r="I57" s="46">
        <f>TRUNC(G57*F57,2)</f>
        <v>1783.29</v>
      </c>
      <c r="J57" s="46">
        <f>TRUNC(H57*F57,2)</f>
        <v>2202.9899999999998</v>
      </c>
    </row>
    <row r="58" spans="1:61" ht="51" customHeight="1">
      <c r="A58" s="42" t="s">
        <v>107</v>
      </c>
      <c r="B58" s="42" t="s">
        <v>108</v>
      </c>
      <c r="C58" s="43" t="s">
        <v>555</v>
      </c>
      <c r="D58" s="44" t="s">
        <v>680</v>
      </c>
      <c r="E58" s="42" t="s">
        <v>559</v>
      </c>
      <c r="F58" s="45">
        <v>58.05</v>
      </c>
      <c r="G58" s="46">
        <v>20.48</v>
      </c>
      <c r="H58" s="46">
        <f>TRUNC(G58*(1+$J$6),2)</f>
        <v>25.3</v>
      </c>
      <c r="I58" s="46">
        <f>TRUNC(G58*F58,2)</f>
        <v>1188.8599999999999</v>
      </c>
      <c r="J58" s="46">
        <f>TRUNC(H58*F58,2)</f>
        <v>1468.66</v>
      </c>
    </row>
    <row r="59" spans="1:61" ht="41.25" customHeight="1">
      <c r="A59" s="34" t="s">
        <v>109</v>
      </c>
      <c r="B59" s="35"/>
      <c r="C59" s="36"/>
      <c r="D59" s="37" t="s">
        <v>110</v>
      </c>
      <c r="E59" s="36"/>
      <c r="F59" s="38"/>
      <c r="G59" s="39"/>
      <c r="H59" s="39"/>
      <c r="I59" s="39"/>
      <c r="J59" s="40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</row>
    <row r="60" spans="1:61" ht="46.5" customHeight="1">
      <c r="A60" s="41" t="s">
        <v>111</v>
      </c>
      <c r="B60" s="42" t="s">
        <v>112</v>
      </c>
      <c r="C60" s="43" t="s">
        <v>555</v>
      </c>
      <c r="D60" s="44" t="s">
        <v>682</v>
      </c>
      <c r="E60" s="42" t="s">
        <v>559</v>
      </c>
      <c r="F60" s="45">
        <v>33.39</v>
      </c>
      <c r="G60" s="46">
        <v>36.51</v>
      </c>
      <c r="H60" s="46">
        <f>TRUNC(G60*(1+$J$6),2)</f>
        <v>45.1</v>
      </c>
      <c r="I60" s="46">
        <f>TRUNC(G60*F60,2)</f>
        <v>1219.06</v>
      </c>
      <c r="J60" s="46">
        <f>TRUNC(H60*F60,2)</f>
        <v>1505.88</v>
      </c>
    </row>
    <row r="61" spans="1:61" ht="41.25" customHeight="1">
      <c r="A61" s="41" t="s">
        <v>113</v>
      </c>
      <c r="B61" s="42" t="s">
        <v>114</v>
      </c>
      <c r="C61" s="43" t="s">
        <v>555</v>
      </c>
      <c r="D61" s="44" t="s">
        <v>685</v>
      </c>
      <c r="E61" s="42" t="s">
        <v>559</v>
      </c>
      <c r="F61" s="45">
        <v>134.6</v>
      </c>
      <c r="G61" s="46">
        <v>16.79</v>
      </c>
      <c r="H61" s="46">
        <f>TRUNC(G61*(1+$J$6),2)</f>
        <v>20.74</v>
      </c>
      <c r="I61" s="46">
        <f>TRUNC(G61*F61,2)</f>
        <v>2259.9299999999998</v>
      </c>
      <c r="J61" s="46">
        <f>TRUNC(H61*F61,2)</f>
        <v>2791.6</v>
      </c>
    </row>
    <row r="62" spans="1:61" ht="81">
      <c r="A62" s="41" t="s">
        <v>115</v>
      </c>
      <c r="B62" s="42">
        <v>100977</v>
      </c>
      <c r="C62" s="43" t="s">
        <v>564</v>
      </c>
      <c r="D62" s="44" t="s">
        <v>688</v>
      </c>
      <c r="E62" s="42" t="s">
        <v>559</v>
      </c>
      <c r="F62" s="45">
        <v>174.98</v>
      </c>
      <c r="G62" s="46">
        <v>8.4600000000000009</v>
      </c>
      <c r="H62" s="46">
        <f>TRUNC(G62*(1+$J$6),2)</f>
        <v>10.45</v>
      </c>
      <c r="I62" s="46">
        <f>TRUNC(G62*F62,2)</f>
        <v>1480.33</v>
      </c>
      <c r="J62" s="46">
        <f>TRUNC(H62*F62,2)</f>
        <v>1828.54</v>
      </c>
    </row>
    <row r="63" spans="1:61" ht="60.75">
      <c r="A63" s="41" t="s">
        <v>116</v>
      </c>
      <c r="B63" s="42">
        <v>97914</v>
      </c>
      <c r="C63" s="43" t="s">
        <v>564</v>
      </c>
      <c r="D63" s="44" t="s">
        <v>691</v>
      </c>
      <c r="E63" s="42" t="s">
        <v>563</v>
      </c>
      <c r="F63" s="45">
        <v>1749.8</v>
      </c>
      <c r="G63" s="46">
        <v>3.18</v>
      </c>
      <c r="H63" s="46">
        <f>TRUNC(G63*(1+$J$6),2)</f>
        <v>3.92</v>
      </c>
      <c r="I63" s="46">
        <f>TRUNC(G63*F63,2)</f>
        <v>5564.36</v>
      </c>
      <c r="J63" s="46">
        <f>TRUNC(H63*F63,2)</f>
        <v>6859.21</v>
      </c>
    </row>
    <row r="64" spans="1:61" ht="41.25" customHeight="1">
      <c r="A64" s="41" t="s">
        <v>117</v>
      </c>
      <c r="B64" s="42" t="s">
        <v>118</v>
      </c>
      <c r="C64" s="43" t="s">
        <v>555</v>
      </c>
      <c r="D64" s="44" t="s">
        <v>692</v>
      </c>
      <c r="E64" s="42" t="s">
        <v>559</v>
      </c>
      <c r="F64" s="45">
        <v>167.99</v>
      </c>
      <c r="G64" s="46">
        <v>12.86</v>
      </c>
      <c r="H64" s="46">
        <f>TRUNC(G64*(1+$J$6),2)</f>
        <v>15.88</v>
      </c>
      <c r="I64" s="46">
        <f>TRUNC(G64*F64,2)</f>
        <v>2160.35</v>
      </c>
      <c r="J64" s="46">
        <f>TRUNC(H64*F64,2)</f>
        <v>2667.68</v>
      </c>
    </row>
    <row r="65" spans="1:61" ht="41.25" customHeight="1">
      <c r="A65" s="48"/>
      <c r="B65" s="49"/>
      <c r="C65" s="50"/>
      <c r="D65" s="51"/>
      <c r="E65" s="52"/>
      <c r="F65" s="53"/>
      <c r="G65" s="54"/>
      <c r="H65" s="40" t="s">
        <v>39</v>
      </c>
      <c r="I65" s="55">
        <f>SUM(I56:I64)</f>
        <v>17417.739999999998</v>
      </c>
      <c r="J65" s="55">
        <f>SUM(J56:J64)</f>
        <v>21497.879999999997</v>
      </c>
    </row>
    <row r="66" spans="1:61" ht="41.25" customHeight="1">
      <c r="A66" s="25">
        <v>4</v>
      </c>
      <c r="B66" s="26"/>
      <c r="C66" s="27"/>
      <c r="D66" s="26" t="s">
        <v>119</v>
      </c>
      <c r="E66" s="26"/>
      <c r="F66" s="28"/>
      <c r="G66" s="29"/>
      <c r="H66" s="26"/>
      <c r="I66" s="26"/>
      <c r="J66" s="30"/>
      <c r="K66" s="31">
        <f>I88</f>
        <v>112490.87999999999</v>
      </c>
      <c r="L66" s="31">
        <f>J88</f>
        <v>138959.21</v>
      </c>
    </row>
    <row r="67" spans="1:61" ht="41.25" customHeight="1">
      <c r="A67" s="34" t="s">
        <v>120</v>
      </c>
      <c r="B67" s="35"/>
      <c r="C67" s="36"/>
      <c r="D67" s="37" t="s">
        <v>121</v>
      </c>
      <c r="E67" s="36"/>
      <c r="F67" s="38"/>
      <c r="G67" s="39"/>
      <c r="H67" s="39"/>
      <c r="I67" s="39"/>
      <c r="J67" s="40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</row>
    <row r="68" spans="1:61" ht="41.25" customHeight="1">
      <c r="A68" s="41" t="s">
        <v>122</v>
      </c>
      <c r="B68" s="42" t="s">
        <v>123</v>
      </c>
      <c r="C68" s="43" t="s">
        <v>555</v>
      </c>
      <c r="D68" s="44" t="s">
        <v>651</v>
      </c>
      <c r="E68" s="42" t="s">
        <v>558</v>
      </c>
      <c r="F68" s="45">
        <v>335</v>
      </c>
      <c r="G68" s="46">
        <v>60.09</v>
      </c>
      <c r="H68" s="46">
        <f>TRUNC(G68*(1+$J$6),2)</f>
        <v>74.23</v>
      </c>
      <c r="I68" s="46">
        <f>TRUNC(G68*F68,2)</f>
        <v>20130.150000000001</v>
      </c>
      <c r="J68" s="46">
        <f>TRUNC(H68*F68,2)</f>
        <v>24867.05</v>
      </c>
    </row>
    <row r="69" spans="1:61" ht="41.25" customHeight="1">
      <c r="A69" s="41" t="s">
        <v>124</v>
      </c>
      <c r="B69" s="42" t="s">
        <v>125</v>
      </c>
      <c r="C69" s="43" t="s">
        <v>555</v>
      </c>
      <c r="D69" s="44" t="s">
        <v>690</v>
      </c>
      <c r="E69" s="42" t="s">
        <v>559</v>
      </c>
      <c r="F69" s="45">
        <v>23.68</v>
      </c>
      <c r="G69" s="46">
        <v>632.66999999999996</v>
      </c>
      <c r="H69" s="46">
        <f>TRUNC(G69*(1+$J$6),2)</f>
        <v>781.6</v>
      </c>
      <c r="I69" s="46">
        <f>TRUNC(G69*F69,2)</f>
        <v>14981.62</v>
      </c>
      <c r="J69" s="46">
        <f>TRUNC(H69*F69,2)</f>
        <v>18508.28</v>
      </c>
    </row>
    <row r="70" spans="1:61" ht="41.25" customHeight="1">
      <c r="A70" s="41" t="s">
        <v>126</v>
      </c>
      <c r="B70" s="42">
        <v>95583</v>
      </c>
      <c r="C70" s="43" t="s">
        <v>564</v>
      </c>
      <c r="D70" s="44" t="s">
        <v>698</v>
      </c>
      <c r="E70" s="42" t="s">
        <v>561</v>
      </c>
      <c r="F70" s="45">
        <v>141.02000000000001</v>
      </c>
      <c r="G70" s="46">
        <v>16.28</v>
      </c>
      <c r="H70" s="46">
        <f>TRUNC(G70*(1+$J$6),2)</f>
        <v>20.11</v>
      </c>
      <c r="I70" s="46">
        <f>TRUNC(G70*F70,2)</f>
        <v>2295.8000000000002</v>
      </c>
      <c r="J70" s="46">
        <f>TRUNC(H70*F70,2)</f>
        <v>2835.91</v>
      </c>
    </row>
    <row r="71" spans="1:61" ht="41.25" customHeight="1">
      <c r="A71" s="41" t="s">
        <v>127</v>
      </c>
      <c r="B71" s="42">
        <v>95577</v>
      </c>
      <c r="C71" s="43" t="s">
        <v>564</v>
      </c>
      <c r="D71" s="44" t="s">
        <v>701</v>
      </c>
      <c r="E71" s="42" t="s">
        <v>561</v>
      </c>
      <c r="F71" s="45">
        <v>620.09</v>
      </c>
      <c r="G71" s="46">
        <v>9.08</v>
      </c>
      <c r="H71" s="46">
        <f>TRUNC(G71*(1+$J$6),2)</f>
        <v>11.21</v>
      </c>
      <c r="I71" s="46">
        <f>TRUNC(G71*F71,2)</f>
        <v>5630.41</v>
      </c>
      <c r="J71" s="46">
        <f>TRUNC(H71*F71,2)</f>
        <v>6951.2</v>
      </c>
    </row>
    <row r="72" spans="1:61" ht="41.25" customHeight="1">
      <c r="A72" s="34" t="s">
        <v>128</v>
      </c>
      <c r="B72" s="35"/>
      <c r="C72" s="36"/>
      <c r="D72" s="37" t="s">
        <v>129</v>
      </c>
      <c r="E72" s="36"/>
      <c r="F72" s="38"/>
      <c r="G72" s="39"/>
      <c r="H72" s="39"/>
      <c r="I72" s="39"/>
      <c r="J72" s="40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</row>
    <row r="73" spans="1:61" ht="41.25" customHeight="1">
      <c r="A73" s="41" t="s">
        <v>130</v>
      </c>
      <c r="B73" s="42" t="s">
        <v>131</v>
      </c>
      <c r="C73" s="43" t="s">
        <v>555</v>
      </c>
      <c r="D73" s="44" t="s">
        <v>703</v>
      </c>
      <c r="E73" s="42" t="s">
        <v>559</v>
      </c>
      <c r="F73" s="45">
        <v>16.89</v>
      </c>
      <c r="G73" s="46">
        <v>68.13</v>
      </c>
      <c r="H73" s="46">
        <f t="shared" ref="H73:H78" si="3">TRUNC(G73*(1+$J$6),2)</f>
        <v>84.16</v>
      </c>
      <c r="I73" s="46">
        <f t="shared" ref="I73:I78" si="4">TRUNC(G73*F73,2)</f>
        <v>1150.71</v>
      </c>
      <c r="J73" s="46">
        <f t="shared" ref="J73:J78" si="5">TRUNC(H73*F73,2)</f>
        <v>1421.46</v>
      </c>
    </row>
    <row r="74" spans="1:61" ht="41.25" customHeight="1">
      <c r="A74" s="41" t="s">
        <v>132</v>
      </c>
      <c r="B74" s="42" t="s">
        <v>133</v>
      </c>
      <c r="C74" s="43" t="s">
        <v>555</v>
      </c>
      <c r="D74" s="44" t="s">
        <v>705</v>
      </c>
      <c r="E74" s="42" t="s">
        <v>559</v>
      </c>
      <c r="F74" s="45">
        <v>1.21</v>
      </c>
      <c r="G74" s="46">
        <v>221.55</v>
      </c>
      <c r="H74" s="46">
        <f t="shared" si="3"/>
        <v>273.7</v>
      </c>
      <c r="I74" s="46">
        <f t="shared" si="4"/>
        <v>268.07</v>
      </c>
      <c r="J74" s="46">
        <f t="shared" si="5"/>
        <v>331.17</v>
      </c>
    </row>
    <row r="75" spans="1:61" ht="60.75">
      <c r="A75" s="41" t="s">
        <v>134</v>
      </c>
      <c r="B75" s="42">
        <v>96534</v>
      </c>
      <c r="C75" s="43" t="s">
        <v>564</v>
      </c>
      <c r="D75" s="44" t="s">
        <v>708</v>
      </c>
      <c r="E75" s="42" t="s">
        <v>557</v>
      </c>
      <c r="F75" s="45">
        <v>96.48</v>
      </c>
      <c r="G75" s="46">
        <v>92.74</v>
      </c>
      <c r="H75" s="46">
        <f t="shared" si="3"/>
        <v>114.57</v>
      </c>
      <c r="I75" s="46">
        <f t="shared" si="4"/>
        <v>8947.5499999999993</v>
      </c>
      <c r="J75" s="46">
        <f t="shared" si="5"/>
        <v>11053.71</v>
      </c>
    </row>
    <row r="76" spans="1:61" ht="41.25" customHeight="1">
      <c r="A76" s="41" t="s">
        <v>135</v>
      </c>
      <c r="B76" s="42" t="s">
        <v>136</v>
      </c>
      <c r="C76" s="43" t="s">
        <v>555</v>
      </c>
      <c r="D76" s="44" t="s">
        <v>615</v>
      </c>
      <c r="E76" s="42" t="s">
        <v>561</v>
      </c>
      <c r="F76" s="45">
        <v>1004.54</v>
      </c>
      <c r="G76" s="46">
        <v>10.16</v>
      </c>
      <c r="H76" s="46">
        <f t="shared" si="3"/>
        <v>12.55</v>
      </c>
      <c r="I76" s="46">
        <f t="shared" si="4"/>
        <v>10206.120000000001</v>
      </c>
      <c r="J76" s="46">
        <f t="shared" si="5"/>
        <v>12606.97</v>
      </c>
    </row>
    <row r="77" spans="1:61" ht="41.25" customHeight="1">
      <c r="A77" s="41" t="s">
        <v>137</v>
      </c>
      <c r="B77" s="42" t="s">
        <v>138</v>
      </c>
      <c r="C77" s="43" t="s">
        <v>555</v>
      </c>
      <c r="D77" s="44" t="s">
        <v>630</v>
      </c>
      <c r="E77" s="42" t="s">
        <v>559</v>
      </c>
      <c r="F77" s="45">
        <v>14.74</v>
      </c>
      <c r="G77" s="46">
        <v>537.51</v>
      </c>
      <c r="H77" s="46">
        <f t="shared" si="3"/>
        <v>664.03</v>
      </c>
      <c r="I77" s="46">
        <f t="shared" si="4"/>
        <v>7922.89</v>
      </c>
      <c r="J77" s="46">
        <f t="shared" si="5"/>
        <v>9787.7999999999993</v>
      </c>
    </row>
    <row r="78" spans="1:61" ht="41.25" customHeight="1">
      <c r="A78" s="41" t="s">
        <v>139</v>
      </c>
      <c r="B78" s="42" t="s">
        <v>140</v>
      </c>
      <c r="C78" s="43" t="s">
        <v>555</v>
      </c>
      <c r="D78" s="44" t="s">
        <v>710</v>
      </c>
      <c r="E78" s="42" t="s">
        <v>559</v>
      </c>
      <c r="F78" s="45">
        <v>14.74</v>
      </c>
      <c r="G78" s="46">
        <v>191.54</v>
      </c>
      <c r="H78" s="46">
        <f t="shared" si="3"/>
        <v>236.62</v>
      </c>
      <c r="I78" s="46">
        <f t="shared" si="4"/>
        <v>2823.29</v>
      </c>
      <c r="J78" s="46">
        <f t="shared" si="5"/>
        <v>3487.77</v>
      </c>
    </row>
    <row r="79" spans="1:61" ht="41.25" customHeight="1">
      <c r="A79" s="34" t="s">
        <v>141</v>
      </c>
      <c r="B79" s="35"/>
      <c r="C79" s="36"/>
      <c r="D79" s="37" t="s">
        <v>142</v>
      </c>
      <c r="E79" s="36"/>
      <c r="F79" s="38"/>
      <c r="G79" s="39"/>
      <c r="H79" s="39"/>
      <c r="I79" s="39"/>
      <c r="J79" s="40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</row>
    <row r="80" spans="1:61" ht="41.25" customHeight="1">
      <c r="A80" s="41" t="s">
        <v>143</v>
      </c>
      <c r="B80" s="42" t="s">
        <v>131</v>
      </c>
      <c r="C80" s="43" t="s">
        <v>555</v>
      </c>
      <c r="D80" s="44" t="s">
        <v>703</v>
      </c>
      <c r="E80" s="42" t="s">
        <v>559</v>
      </c>
      <c r="F80" s="45">
        <v>16.18</v>
      </c>
      <c r="G80" s="46">
        <v>68.13</v>
      </c>
      <c r="H80" s="46">
        <f t="shared" ref="H80:H87" si="6">TRUNC(G80*(1+$J$6),2)</f>
        <v>84.16</v>
      </c>
      <c r="I80" s="46">
        <f t="shared" ref="I80:I87" si="7">TRUNC(G80*F80,2)</f>
        <v>1102.3399999999999</v>
      </c>
      <c r="J80" s="46">
        <f t="shared" ref="J80:J87" si="8">TRUNC(H80*F80,2)</f>
        <v>1361.7</v>
      </c>
    </row>
    <row r="81" spans="1:61" ht="41.25" customHeight="1">
      <c r="A81" s="41" t="s">
        <v>144</v>
      </c>
      <c r="B81" s="42" t="s">
        <v>133</v>
      </c>
      <c r="C81" s="43" t="s">
        <v>555</v>
      </c>
      <c r="D81" s="44" t="s">
        <v>705</v>
      </c>
      <c r="E81" s="42" t="s">
        <v>559</v>
      </c>
      <c r="F81" s="45">
        <v>2.0299999999999998</v>
      </c>
      <c r="G81" s="46">
        <v>221.55</v>
      </c>
      <c r="H81" s="46">
        <f t="shared" si="6"/>
        <v>273.7</v>
      </c>
      <c r="I81" s="46">
        <f t="shared" si="7"/>
        <v>449.74</v>
      </c>
      <c r="J81" s="46">
        <f t="shared" si="8"/>
        <v>555.61</v>
      </c>
    </row>
    <row r="82" spans="1:61" ht="74.25" customHeight="1">
      <c r="A82" s="41" t="s">
        <v>145</v>
      </c>
      <c r="B82" s="42">
        <v>96536</v>
      </c>
      <c r="C82" s="43" t="s">
        <v>564</v>
      </c>
      <c r="D82" s="44" t="s">
        <v>716</v>
      </c>
      <c r="E82" s="42" t="s">
        <v>557</v>
      </c>
      <c r="F82" s="45">
        <v>80.89</v>
      </c>
      <c r="G82" s="46">
        <v>79.47</v>
      </c>
      <c r="H82" s="46">
        <f t="shared" si="6"/>
        <v>98.17</v>
      </c>
      <c r="I82" s="46">
        <f t="shared" si="7"/>
        <v>6428.32</v>
      </c>
      <c r="J82" s="46">
        <f t="shared" si="8"/>
        <v>7940.97</v>
      </c>
    </row>
    <row r="83" spans="1:61" ht="41.25" customHeight="1">
      <c r="A83" s="41" t="s">
        <v>146</v>
      </c>
      <c r="B83" s="42" t="s">
        <v>136</v>
      </c>
      <c r="C83" s="43" t="s">
        <v>555</v>
      </c>
      <c r="D83" s="44" t="s">
        <v>615</v>
      </c>
      <c r="E83" s="42" t="s">
        <v>561</v>
      </c>
      <c r="F83" s="45">
        <v>499.08</v>
      </c>
      <c r="G83" s="46">
        <v>10.16</v>
      </c>
      <c r="H83" s="46">
        <f t="shared" si="6"/>
        <v>12.55</v>
      </c>
      <c r="I83" s="46">
        <f t="shared" si="7"/>
        <v>5070.6499999999996</v>
      </c>
      <c r="J83" s="46">
        <f t="shared" si="8"/>
        <v>6263.45</v>
      </c>
    </row>
    <row r="84" spans="1:61" ht="41.25" customHeight="1">
      <c r="A84" s="41" t="s">
        <v>147</v>
      </c>
      <c r="B84" s="42" t="s">
        <v>148</v>
      </c>
      <c r="C84" s="43" t="s">
        <v>555</v>
      </c>
      <c r="D84" s="44" t="s">
        <v>618</v>
      </c>
      <c r="E84" s="42" t="s">
        <v>561</v>
      </c>
      <c r="F84" s="45">
        <v>157.88999999999999</v>
      </c>
      <c r="G84" s="46">
        <v>10.51</v>
      </c>
      <c r="H84" s="46">
        <f t="shared" si="6"/>
        <v>12.98</v>
      </c>
      <c r="I84" s="46">
        <f t="shared" si="7"/>
        <v>1659.42</v>
      </c>
      <c r="J84" s="46">
        <f t="shared" si="8"/>
        <v>2049.41</v>
      </c>
    </row>
    <row r="85" spans="1:61" ht="41.25" customHeight="1">
      <c r="A85" s="41" t="s">
        <v>149</v>
      </c>
      <c r="B85" s="42" t="s">
        <v>138</v>
      </c>
      <c r="C85" s="43" t="s">
        <v>555</v>
      </c>
      <c r="D85" s="44" t="s">
        <v>630</v>
      </c>
      <c r="E85" s="42" t="s">
        <v>559</v>
      </c>
      <c r="F85" s="45">
        <v>12.14</v>
      </c>
      <c r="G85" s="46">
        <v>537.51</v>
      </c>
      <c r="H85" s="46">
        <f t="shared" si="6"/>
        <v>664.03</v>
      </c>
      <c r="I85" s="46">
        <f t="shared" si="7"/>
        <v>6525.37</v>
      </c>
      <c r="J85" s="46">
        <f t="shared" si="8"/>
        <v>8061.32</v>
      </c>
    </row>
    <row r="86" spans="1:61" ht="41.25" customHeight="1">
      <c r="A86" s="41" t="s">
        <v>150</v>
      </c>
      <c r="B86" s="42" t="s">
        <v>140</v>
      </c>
      <c r="C86" s="43" t="s">
        <v>555</v>
      </c>
      <c r="D86" s="44" t="s">
        <v>710</v>
      </c>
      <c r="E86" s="42" t="s">
        <v>559</v>
      </c>
      <c r="F86" s="45">
        <v>12.14</v>
      </c>
      <c r="G86" s="46">
        <v>191.54</v>
      </c>
      <c r="H86" s="46">
        <f t="shared" si="6"/>
        <v>236.62</v>
      </c>
      <c r="I86" s="46">
        <f t="shared" si="7"/>
        <v>2325.29</v>
      </c>
      <c r="J86" s="46">
        <f t="shared" si="8"/>
        <v>2872.56</v>
      </c>
    </row>
    <row r="87" spans="1:61" ht="41.25" customHeight="1">
      <c r="A87" s="41" t="s">
        <v>151</v>
      </c>
      <c r="B87" s="42">
        <v>98557</v>
      </c>
      <c r="C87" s="43" t="s">
        <v>564</v>
      </c>
      <c r="D87" s="44" t="s">
        <v>695</v>
      </c>
      <c r="E87" s="42" t="s">
        <v>557</v>
      </c>
      <c r="F87" s="45">
        <v>323.56</v>
      </c>
      <c r="G87" s="46">
        <v>45.04</v>
      </c>
      <c r="H87" s="46">
        <f t="shared" si="6"/>
        <v>55.64</v>
      </c>
      <c r="I87" s="46">
        <f t="shared" si="7"/>
        <v>14573.14</v>
      </c>
      <c r="J87" s="46">
        <f t="shared" si="8"/>
        <v>18002.87</v>
      </c>
    </row>
    <row r="88" spans="1:61" ht="41.25" customHeight="1">
      <c r="A88" s="48"/>
      <c r="B88" s="49"/>
      <c r="C88" s="50"/>
      <c r="D88" s="51"/>
      <c r="E88" s="52"/>
      <c r="F88" s="53"/>
      <c r="G88" s="54"/>
      <c r="H88" s="40" t="s">
        <v>39</v>
      </c>
      <c r="I88" s="55">
        <f>SUM(I68:I87)</f>
        <v>112490.87999999999</v>
      </c>
      <c r="J88" s="55">
        <f>SUM(J68:J87)</f>
        <v>138959.21</v>
      </c>
    </row>
    <row r="89" spans="1:61" ht="41.25" customHeight="1">
      <c r="A89" s="25">
        <v>5</v>
      </c>
      <c r="B89" s="26"/>
      <c r="C89" s="27"/>
      <c r="D89" s="26" t="s">
        <v>152</v>
      </c>
      <c r="E89" s="26"/>
      <c r="F89" s="28"/>
      <c r="G89" s="29"/>
      <c r="H89" s="26"/>
      <c r="I89" s="26"/>
      <c r="J89" s="30"/>
      <c r="K89" s="31">
        <f>I102</f>
        <v>62082.060000000005</v>
      </c>
      <c r="L89" s="31">
        <f>J102</f>
        <v>76690.19</v>
      </c>
    </row>
    <row r="90" spans="1:61" ht="41.25" customHeight="1">
      <c r="A90" s="34" t="s">
        <v>153</v>
      </c>
      <c r="B90" s="35"/>
      <c r="C90" s="36"/>
      <c r="D90" s="37" t="s">
        <v>154</v>
      </c>
      <c r="E90" s="36"/>
      <c r="F90" s="38"/>
      <c r="G90" s="39"/>
      <c r="H90" s="39"/>
      <c r="I90" s="39"/>
      <c r="J90" s="40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</row>
    <row r="91" spans="1:61" ht="91.5" customHeight="1">
      <c r="A91" s="41" t="s">
        <v>155</v>
      </c>
      <c r="B91" s="42">
        <v>92443</v>
      </c>
      <c r="C91" s="43" t="s">
        <v>564</v>
      </c>
      <c r="D91" s="44" t="s">
        <v>713</v>
      </c>
      <c r="E91" s="42" t="s">
        <v>557</v>
      </c>
      <c r="F91" s="45">
        <v>170.4</v>
      </c>
      <c r="G91" s="46">
        <v>59.57</v>
      </c>
      <c r="H91" s="46">
        <f>TRUNC(G91*(1+$J$6),2)</f>
        <v>73.59</v>
      </c>
      <c r="I91" s="46">
        <f>TRUNC(G91*F91,2)</f>
        <v>10150.719999999999</v>
      </c>
      <c r="J91" s="46">
        <f>TRUNC(H91*F91,2)</f>
        <v>12539.73</v>
      </c>
    </row>
    <row r="92" spans="1:61" ht="41.25" customHeight="1">
      <c r="A92" s="41" t="s">
        <v>156</v>
      </c>
      <c r="B92" s="42" t="s">
        <v>136</v>
      </c>
      <c r="C92" s="43" t="s">
        <v>555</v>
      </c>
      <c r="D92" s="44" t="s">
        <v>615</v>
      </c>
      <c r="E92" s="42" t="s">
        <v>561</v>
      </c>
      <c r="F92" s="45">
        <v>1230.72</v>
      </c>
      <c r="G92" s="46">
        <v>10.16</v>
      </c>
      <c r="H92" s="46">
        <f>TRUNC(G92*(1+$J$6),2)</f>
        <v>12.55</v>
      </c>
      <c r="I92" s="46">
        <f>TRUNC(G92*F92,2)</f>
        <v>12504.11</v>
      </c>
      <c r="J92" s="46">
        <f>TRUNC(H92*F92,2)</f>
        <v>15445.53</v>
      </c>
    </row>
    <row r="93" spans="1:61" ht="41.25" customHeight="1">
      <c r="A93" s="41" t="s">
        <v>157</v>
      </c>
      <c r="B93" s="42" t="s">
        <v>148</v>
      </c>
      <c r="C93" s="43" t="s">
        <v>555</v>
      </c>
      <c r="D93" s="44" t="s">
        <v>618</v>
      </c>
      <c r="E93" s="42" t="s">
        <v>561</v>
      </c>
      <c r="F93" s="45">
        <v>141.05000000000001</v>
      </c>
      <c r="G93" s="46">
        <v>10.51</v>
      </c>
      <c r="H93" s="46">
        <f>TRUNC(G93*(1+$J$6),2)</f>
        <v>12.98</v>
      </c>
      <c r="I93" s="46">
        <f>TRUNC(G93*F93,2)</f>
        <v>1482.43</v>
      </c>
      <c r="J93" s="46">
        <f>TRUNC(H93*F93,2)</f>
        <v>1830.82</v>
      </c>
    </row>
    <row r="94" spans="1:61" ht="41.25" customHeight="1">
      <c r="A94" s="41" t="s">
        <v>158</v>
      </c>
      <c r="B94" s="42" t="s">
        <v>138</v>
      </c>
      <c r="C94" s="43" t="s">
        <v>555</v>
      </c>
      <c r="D94" s="44" t="s">
        <v>630</v>
      </c>
      <c r="E94" s="42" t="s">
        <v>559</v>
      </c>
      <c r="F94" s="45">
        <v>12.78</v>
      </c>
      <c r="G94" s="46">
        <v>537.51</v>
      </c>
      <c r="H94" s="46">
        <f>TRUNC(G94*(1+$J$6),2)</f>
        <v>664.03</v>
      </c>
      <c r="I94" s="46">
        <f>TRUNC(G94*F94,2)</f>
        <v>6869.37</v>
      </c>
      <c r="J94" s="46">
        <f>TRUNC(H94*F94,2)</f>
        <v>8486.2999999999993</v>
      </c>
    </row>
    <row r="95" spans="1:61" ht="41.25" customHeight="1">
      <c r="A95" s="41" t="s">
        <v>159</v>
      </c>
      <c r="B95" s="42" t="s">
        <v>160</v>
      </c>
      <c r="C95" s="43" t="s">
        <v>555</v>
      </c>
      <c r="D95" s="44" t="s">
        <v>724</v>
      </c>
      <c r="E95" s="42" t="s">
        <v>559</v>
      </c>
      <c r="F95" s="45">
        <v>12.78</v>
      </c>
      <c r="G95" s="46">
        <v>132.30000000000001</v>
      </c>
      <c r="H95" s="46">
        <f>TRUNC(G95*(1+$J$6),2)</f>
        <v>163.44</v>
      </c>
      <c r="I95" s="46">
        <f>TRUNC(G95*F95,2)</f>
        <v>1690.79</v>
      </c>
      <c r="J95" s="46">
        <f>TRUNC(H95*F95,2)</f>
        <v>2088.7600000000002</v>
      </c>
    </row>
    <row r="96" spans="1:61" ht="41.25" customHeight="1">
      <c r="A96" s="34" t="s">
        <v>161</v>
      </c>
      <c r="B96" s="35"/>
      <c r="C96" s="36"/>
      <c r="D96" s="37" t="s">
        <v>162</v>
      </c>
      <c r="E96" s="36"/>
      <c r="F96" s="38"/>
      <c r="G96" s="39"/>
      <c r="H96" s="39"/>
      <c r="I96" s="39"/>
      <c r="J96" s="40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</row>
    <row r="97" spans="1:61" ht="81">
      <c r="A97" s="41" t="s">
        <v>163</v>
      </c>
      <c r="B97" s="42">
        <v>92479</v>
      </c>
      <c r="C97" s="43" t="s">
        <v>564</v>
      </c>
      <c r="D97" s="44" t="s">
        <v>709</v>
      </c>
      <c r="E97" s="42" t="s">
        <v>557</v>
      </c>
      <c r="F97" s="45">
        <v>149.33000000000001</v>
      </c>
      <c r="G97" s="46">
        <v>73.510000000000005</v>
      </c>
      <c r="H97" s="46">
        <f>TRUNC(G97*(1+$J$6),2)</f>
        <v>90.81</v>
      </c>
      <c r="I97" s="46">
        <f>TRUNC(G97*F97,2)</f>
        <v>10977.24</v>
      </c>
      <c r="J97" s="46">
        <f>TRUNC(H97*F97,2)</f>
        <v>13560.65</v>
      </c>
    </row>
    <row r="98" spans="1:61" ht="41.25" customHeight="1">
      <c r="A98" s="41" t="s">
        <v>164</v>
      </c>
      <c r="B98" s="42" t="s">
        <v>136</v>
      </c>
      <c r="C98" s="43" t="s">
        <v>555</v>
      </c>
      <c r="D98" s="44" t="s">
        <v>615</v>
      </c>
      <c r="E98" s="42" t="s">
        <v>561</v>
      </c>
      <c r="F98" s="45">
        <v>821.71</v>
      </c>
      <c r="G98" s="46">
        <v>10.16</v>
      </c>
      <c r="H98" s="46">
        <f>TRUNC(G98*(1+$J$6),2)</f>
        <v>12.55</v>
      </c>
      <c r="I98" s="46">
        <f>TRUNC(G98*F98,2)</f>
        <v>8348.57</v>
      </c>
      <c r="J98" s="46">
        <f>TRUNC(H98*F98,2)</f>
        <v>10312.459999999999</v>
      </c>
    </row>
    <row r="99" spans="1:61" ht="41.25" customHeight="1">
      <c r="A99" s="41" t="s">
        <v>165</v>
      </c>
      <c r="B99" s="42" t="s">
        <v>148</v>
      </c>
      <c r="C99" s="43" t="s">
        <v>555</v>
      </c>
      <c r="D99" s="44" t="s">
        <v>618</v>
      </c>
      <c r="E99" s="42" t="s">
        <v>561</v>
      </c>
      <c r="F99" s="45">
        <v>141.32</v>
      </c>
      <c r="G99" s="46">
        <v>10.51</v>
      </c>
      <c r="H99" s="46">
        <f>TRUNC(G99*(1+$J$6),2)</f>
        <v>12.98</v>
      </c>
      <c r="I99" s="46">
        <f>TRUNC(G99*F99,2)</f>
        <v>1485.27</v>
      </c>
      <c r="J99" s="46">
        <f>TRUNC(H99*F99,2)</f>
        <v>1834.33</v>
      </c>
    </row>
    <row r="100" spans="1:61" ht="41.25" customHeight="1">
      <c r="A100" s="41" t="s">
        <v>166</v>
      </c>
      <c r="B100" s="42" t="s">
        <v>138</v>
      </c>
      <c r="C100" s="43" t="s">
        <v>555</v>
      </c>
      <c r="D100" s="44" t="s">
        <v>630</v>
      </c>
      <c r="E100" s="42" t="s">
        <v>559</v>
      </c>
      <c r="F100" s="45">
        <v>12.8</v>
      </c>
      <c r="G100" s="46">
        <v>537.51</v>
      </c>
      <c r="H100" s="46">
        <f>TRUNC(G100*(1+$J$6),2)</f>
        <v>664.03</v>
      </c>
      <c r="I100" s="46">
        <f>TRUNC(G100*F100,2)</f>
        <v>6880.12</v>
      </c>
      <c r="J100" s="46">
        <f>TRUNC(H100*F100,2)</f>
        <v>8499.58</v>
      </c>
    </row>
    <row r="101" spans="1:61" ht="41.25" customHeight="1">
      <c r="A101" s="41" t="s">
        <v>167</v>
      </c>
      <c r="B101" s="42" t="s">
        <v>160</v>
      </c>
      <c r="C101" s="43" t="s">
        <v>555</v>
      </c>
      <c r="D101" s="44" t="s">
        <v>724</v>
      </c>
      <c r="E101" s="42" t="s">
        <v>559</v>
      </c>
      <c r="F101" s="45">
        <v>12.8</v>
      </c>
      <c r="G101" s="46">
        <v>132.30000000000001</v>
      </c>
      <c r="H101" s="46">
        <f>TRUNC(G101*(1+$J$6),2)</f>
        <v>163.44</v>
      </c>
      <c r="I101" s="46">
        <f>TRUNC(G101*F101,2)</f>
        <v>1693.44</v>
      </c>
      <c r="J101" s="46">
        <f>TRUNC(H101*F101,2)</f>
        <v>2092.0300000000002</v>
      </c>
    </row>
    <row r="102" spans="1:61" ht="41.25" customHeight="1">
      <c r="A102" s="48"/>
      <c r="B102" s="49"/>
      <c r="C102" s="50"/>
      <c r="D102" s="51"/>
      <c r="E102" s="52"/>
      <c r="F102" s="53"/>
      <c r="G102" s="54"/>
      <c r="H102" s="40" t="s">
        <v>39</v>
      </c>
      <c r="I102" s="55">
        <f>SUM(I91:I101)</f>
        <v>62082.060000000005</v>
      </c>
      <c r="J102" s="55">
        <f>SUM(J91:J101)</f>
        <v>76690.19</v>
      </c>
    </row>
    <row r="103" spans="1:61" ht="41.25" customHeight="1">
      <c r="A103" s="25">
        <v>6</v>
      </c>
      <c r="B103" s="26"/>
      <c r="C103" s="27"/>
      <c r="D103" s="26" t="s">
        <v>168</v>
      </c>
      <c r="E103" s="26"/>
      <c r="F103" s="28"/>
      <c r="G103" s="29"/>
      <c r="H103" s="26"/>
      <c r="I103" s="26"/>
      <c r="J103" s="30"/>
      <c r="K103" s="31">
        <f>I115</f>
        <v>139817.65</v>
      </c>
      <c r="L103" s="31">
        <f>J115</f>
        <v>172720.29</v>
      </c>
    </row>
    <row r="104" spans="1:61" ht="41.25" customHeight="1">
      <c r="A104" s="34" t="s">
        <v>169</v>
      </c>
      <c r="B104" s="35"/>
      <c r="C104" s="36"/>
      <c r="D104" s="37" t="s">
        <v>170</v>
      </c>
      <c r="E104" s="36"/>
      <c r="F104" s="38"/>
      <c r="G104" s="39"/>
      <c r="H104" s="39"/>
      <c r="I104" s="39"/>
      <c r="J104" s="40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</row>
    <row r="105" spans="1:61" ht="41.25" customHeight="1">
      <c r="A105" s="41" t="s">
        <v>171</v>
      </c>
      <c r="B105" s="42" t="s">
        <v>172</v>
      </c>
      <c r="C105" s="43" t="s">
        <v>555</v>
      </c>
      <c r="D105" s="44" t="s">
        <v>601</v>
      </c>
      <c r="E105" s="42" t="s">
        <v>557</v>
      </c>
      <c r="F105" s="45">
        <v>663.43</v>
      </c>
      <c r="G105" s="46">
        <v>87.42</v>
      </c>
      <c r="H105" s="46">
        <f>TRUNC(G105*(1+$J$6),2)</f>
        <v>107.99</v>
      </c>
      <c r="I105" s="46">
        <f>TRUNC(G105*F105,2)</f>
        <v>57997.05</v>
      </c>
      <c r="J105" s="46">
        <f>TRUNC(H105*F105,2)</f>
        <v>71643.8</v>
      </c>
    </row>
    <row r="106" spans="1:61" ht="60.75">
      <c r="A106" s="41" t="s">
        <v>173</v>
      </c>
      <c r="B106" s="42">
        <v>105033</v>
      </c>
      <c r="C106" s="43" t="s">
        <v>564</v>
      </c>
      <c r="D106" s="44" t="s">
        <v>687</v>
      </c>
      <c r="E106" s="42" t="s">
        <v>558</v>
      </c>
      <c r="F106" s="45">
        <v>256.83999999999997</v>
      </c>
      <c r="G106" s="46">
        <v>57.78</v>
      </c>
      <c r="H106" s="46">
        <f>TRUNC(G106*(1+$J$6),2)</f>
        <v>71.38</v>
      </c>
      <c r="I106" s="46">
        <f>TRUNC(G106*F106,2)</f>
        <v>14840.21</v>
      </c>
      <c r="J106" s="46">
        <f>TRUNC(H106*F106,2)</f>
        <v>18333.23</v>
      </c>
    </row>
    <row r="107" spans="1:61" ht="41.25" customHeight="1">
      <c r="A107" s="41" t="s">
        <v>174</v>
      </c>
      <c r="B107" s="42" t="s">
        <v>175</v>
      </c>
      <c r="C107" s="43" t="s">
        <v>555</v>
      </c>
      <c r="D107" s="44" t="s">
        <v>722</v>
      </c>
      <c r="E107" s="42" t="s">
        <v>559</v>
      </c>
      <c r="F107" s="45">
        <v>4.43</v>
      </c>
      <c r="G107" s="46">
        <v>1888.16</v>
      </c>
      <c r="H107" s="46">
        <f>TRUNC(G107*(1+$J$6),2)</f>
        <v>2332.63</v>
      </c>
      <c r="I107" s="46">
        <f>TRUNC(G107*F107,2)</f>
        <v>8364.5400000000009</v>
      </c>
      <c r="J107" s="46">
        <f>TRUNC(H107*F107,2)</f>
        <v>10333.549999999999</v>
      </c>
    </row>
    <row r="108" spans="1:61" ht="41.25" customHeight="1">
      <c r="A108" s="34" t="s">
        <v>176</v>
      </c>
      <c r="B108" s="35"/>
      <c r="C108" s="36"/>
      <c r="D108" s="37" t="s">
        <v>177</v>
      </c>
      <c r="E108" s="36"/>
      <c r="F108" s="38"/>
      <c r="G108" s="39"/>
      <c r="H108" s="39"/>
      <c r="I108" s="39"/>
      <c r="J108" s="40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</row>
    <row r="109" spans="1:61" ht="41.25" customHeight="1">
      <c r="A109" s="41" t="s">
        <v>178</v>
      </c>
      <c r="B109" s="42" t="s">
        <v>133</v>
      </c>
      <c r="C109" s="43" t="s">
        <v>555</v>
      </c>
      <c r="D109" s="44" t="s">
        <v>705</v>
      </c>
      <c r="E109" s="42" t="s">
        <v>559</v>
      </c>
      <c r="F109" s="45">
        <v>17.78</v>
      </c>
      <c r="G109" s="46">
        <v>221.55</v>
      </c>
      <c r="H109" s="46">
        <f t="shared" ref="H109:H114" si="9">TRUNC(G109*(1+$J$6),2)</f>
        <v>273.7</v>
      </c>
      <c r="I109" s="46">
        <f t="shared" ref="I109:I114" si="10">TRUNC(G109*F109,2)</f>
        <v>3939.15</v>
      </c>
      <c r="J109" s="46">
        <f t="shared" ref="J109:J114" si="11">TRUNC(H109*F109,2)</f>
        <v>4866.38</v>
      </c>
    </row>
    <row r="110" spans="1:61" ht="61.5" customHeight="1">
      <c r="A110" s="41" t="s">
        <v>179</v>
      </c>
      <c r="B110" s="42">
        <v>101747</v>
      </c>
      <c r="C110" s="43" t="s">
        <v>564</v>
      </c>
      <c r="D110" s="44" t="s">
        <v>633</v>
      </c>
      <c r="E110" s="42" t="s">
        <v>557</v>
      </c>
      <c r="F110" s="45">
        <v>355.45</v>
      </c>
      <c r="G110" s="46">
        <v>77.37</v>
      </c>
      <c r="H110" s="46">
        <f t="shared" si="9"/>
        <v>95.58</v>
      </c>
      <c r="I110" s="46">
        <f t="shared" si="10"/>
        <v>27501.16</v>
      </c>
      <c r="J110" s="46">
        <f t="shared" si="11"/>
        <v>33973.910000000003</v>
      </c>
      <c r="K110" s="1" t="s">
        <v>180</v>
      </c>
    </row>
    <row r="111" spans="1:61" ht="60.75">
      <c r="A111" s="41" t="s">
        <v>181</v>
      </c>
      <c r="B111" s="42">
        <v>97087</v>
      </c>
      <c r="C111" s="43" t="s">
        <v>564</v>
      </c>
      <c r="D111" s="44" t="s">
        <v>699</v>
      </c>
      <c r="E111" s="42" t="s">
        <v>557</v>
      </c>
      <c r="F111" s="45">
        <v>355.45</v>
      </c>
      <c r="G111" s="46">
        <v>3.06</v>
      </c>
      <c r="H111" s="46">
        <f t="shared" si="9"/>
        <v>3.78</v>
      </c>
      <c r="I111" s="46">
        <f t="shared" si="10"/>
        <v>1087.67</v>
      </c>
      <c r="J111" s="46">
        <f t="shared" si="11"/>
        <v>1343.6</v>
      </c>
    </row>
    <row r="112" spans="1:61" ht="97.5" customHeight="1">
      <c r="A112" s="41" t="s">
        <v>182</v>
      </c>
      <c r="B112" s="42">
        <v>87747</v>
      </c>
      <c r="C112" s="43" t="s">
        <v>564</v>
      </c>
      <c r="D112" s="44" t="s">
        <v>717</v>
      </c>
      <c r="E112" s="42" t="s">
        <v>557</v>
      </c>
      <c r="F112" s="45">
        <v>50.69</v>
      </c>
      <c r="G112" s="46">
        <v>63.58</v>
      </c>
      <c r="H112" s="46">
        <f t="shared" si="9"/>
        <v>78.540000000000006</v>
      </c>
      <c r="I112" s="46">
        <f t="shared" si="10"/>
        <v>3222.87</v>
      </c>
      <c r="J112" s="46">
        <f t="shared" si="11"/>
        <v>3981.19</v>
      </c>
    </row>
    <row r="113" spans="1:1021" ht="96" customHeight="1">
      <c r="A113" s="41" t="s">
        <v>183</v>
      </c>
      <c r="B113" s="42">
        <v>87692</v>
      </c>
      <c r="C113" s="43" t="s">
        <v>564</v>
      </c>
      <c r="D113" s="44" t="s">
        <v>662</v>
      </c>
      <c r="E113" s="42" t="s">
        <v>557</v>
      </c>
      <c r="F113" s="45">
        <v>304.76</v>
      </c>
      <c r="G113" s="46">
        <v>59.13</v>
      </c>
      <c r="H113" s="46">
        <f t="shared" si="9"/>
        <v>73.040000000000006</v>
      </c>
      <c r="I113" s="46">
        <f t="shared" si="10"/>
        <v>18020.45</v>
      </c>
      <c r="J113" s="46">
        <f t="shared" si="11"/>
        <v>22259.67</v>
      </c>
    </row>
    <row r="114" spans="1:1021" ht="35.25" customHeight="1">
      <c r="A114" s="41" t="s">
        <v>184</v>
      </c>
      <c r="B114" s="42" t="s">
        <v>185</v>
      </c>
      <c r="C114" s="43" t="s">
        <v>555</v>
      </c>
      <c r="D114" s="44" t="s">
        <v>612</v>
      </c>
      <c r="E114" s="42" t="s">
        <v>559</v>
      </c>
      <c r="F114" s="45">
        <v>5.83</v>
      </c>
      <c r="G114" s="46">
        <v>830.97</v>
      </c>
      <c r="H114" s="46">
        <f t="shared" si="9"/>
        <v>1026.58</v>
      </c>
      <c r="I114" s="46">
        <f t="shared" si="10"/>
        <v>4844.55</v>
      </c>
      <c r="J114" s="46">
        <f t="shared" si="11"/>
        <v>5984.96</v>
      </c>
    </row>
    <row r="115" spans="1:1021" ht="41.25" customHeight="1">
      <c r="A115" s="48"/>
      <c r="B115" s="49"/>
      <c r="C115" s="50"/>
      <c r="D115" s="51"/>
      <c r="E115" s="52"/>
      <c r="F115" s="53"/>
      <c r="G115" s="54"/>
      <c r="H115" s="40" t="s">
        <v>39</v>
      </c>
      <c r="I115" s="55">
        <f>SUM(I105:I114)</f>
        <v>139817.65</v>
      </c>
      <c r="J115" s="55">
        <f>SUM(J105:J114)</f>
        <v>172720.29</v>
      </c>
    </row>
    <row r="116" spans="1:1021" ht="41.25" customHeight="1">
      <c r="A116" s="25">
        <v>7</v>
      </c>
      <c r="B116" s="26"/>
      <c r="C116" s="27"/>
      <c r="D116" s="26" t="s">
        <v>186</v>
      </c>
      <c r="E116" s="26"/>
      <c r="F116" s="28"/>
      <c r="G116" s="29"/>
      <c r="H116" s="26"/>
      <c r="I116" s="26"/>
      <c r="J116" s="30"/>
      <c r="K116" s="31">
        <f>I128</f>
        <v>503366.26000000007</v>
      </c>
      <c r="L116" s="31">
        <f>J128</f>
        <v>621839.22000000009</v>
      </c>
    </row>
    <row r="117" spans="1:1021" ht="41.25" customHeight="1">
      <c r="A117" s="34" t="s">
        <v>187</v>
      </c>
      <c r="B117" s="35"/>
      <c r="C117" s="36"/>
      <c r="D117" s="37" t="s">
        <v>188</v>
      </c>
      <c r="E117" s="36"/>
      <c r="F117" s="38"/>
      <c r="G117" s="39"/>
      <c r="H117" s="39"/>
      <c r="I117" s="39"/>
      <c r="J117" s="40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</row>
    <row r="118" spans="1:1021" ht="41.25" customHeight="1">
      <c r="A118" s="41" t="s">
        <v>189</v>
      </c>
      <c r="B118" s="42" t="s">
        <v>190</v>
      </c>
      <c r="C118" s="43" t="s">
        <v>555</v>
      </c>
      <c r="D118" s="44" t="s">
        <v>607</v>
      </c>
      <c r="E118" s="42" t="s">
        <v>557</v>
      </c>
      <c r="F118" s="45">
        <v>344.99</v>
      </c>
      <c r="G118" s="46">
        <v>168.19</v>
      </c>
      <c r="H118" s="46">
        <f>TRUNC(G118*(1+$J$6),2)</f>
        <v>207.78</v>
      </c>
      <c r="I118" s="46">
        <f>TRUNC(G118*F118,2)</f>
        <v>58023.86</v>
      </c>
      <c r="J118" s="46">
        <f>TRUNC(H118*F118,2)</f>
        <v>71682.02</v>
      </c>
    </row>
    <row r="119" spans="1:1021" s="56" customFormat="1" ht="41.25" customHeight="1">
      <c r="A119" s="41" t="s">
        <v>191</v>
      </c>
      <c r="B119" s="42" t="s">
        <v>192</v>
      </c>
      <c r="C119" s="43" t="s">
        <v>555</v>
      </c>
      <c r="D119" s="44" t="s">
        <v>627</v>
      </c>
      <c r="E119" s="42" t="s">
        <v>557</v>
      </c>
      <c r="F119" s="45">
        <v>379.51</v>
      </c>
      <c r="G119" s="46">
        <v>152.66999999999999</v>
      </c>
      <c r="H119" s="46">
        <f>TRUNC(G119*(1+$J$6),2)</f>
        <v>188.6</v>
      </c>
      <c r="I119" s="46">
        <f>TRUNC(G119*F119,2)</f>
        <v>57939.79</v>
      </c>
      <c r="J119" s="46">
        <f>TRUNC(H119*F119,2)</f>
        <v>71575.58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</row>
    <row r="120" spans="1:1021" s="56" customFormat="1" ht="41.25" customHeight="1">
      <c r="A120" s="34" t="s">
        <v>193</v>
      </c>
      <c r="B120" s="35"/>
      <c r="C120" s="36"/>
      <c r="D120" s="37" t="s">
        <v>194</v>
      </c>
      <c r="E120" s="36"/>
      <c r="F120" s="38"/>
      <c r="G120" s="39"/>
      <c r="H120" s="39"/>
      <c r="I120" s="39"/>
      <c r="J120" s="40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</row>
    <row r="121" spans="1:1021" s="56" customFormat="1" ht="41.25" customHeight="1">
      <c r="A121" s="41" t="s">
        <v>195</v>
      </c>
      <c r="B121" s="42" t="s">
        <v>196</v>
      </c>
      <c r="C121" s="43" t="s">
        <v>555</v>
      </c>
      <c r="D121" s="44" t="s">
        <v>805</v>
      </c>
      <c r="E121" s="42" t="s">
        <v>561</v>
      </c>
      <c r="F121" s="45">
        <v>9338.25</v>
      </c>
      <c r="G121" s="46">
        <v>28.55</v>
      </c>
      <c r="H121" s="46">
        <f>TRUNC(G121*(1+$J$6),2)</f>
        <v>35.270000000000003</v>
      </c>
      <c r="I121" s="46">
        <f>TRUNC(G121*F121,2)</f>
        <v>266607.03000000003</v>
      </c>
      <c r="J121" s="46">
        <f>TRUNC(H121*F121,2)</f>
        <v>329360.07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</row>
    <row r="122" spans="1:1021" ht="56.25" customHeight="1">
      <c r="A122" s="41" t="s">
        <v>197</v>
      </c>
      <c r="B122" s="42" t="s">
        <v>198</v>
      </c>
      <c r="C122" s="43" t="s">
        <v>567</v>
      </c>
      <c r="D122" s="44" t="s">
        <v>605</v>
      </c>
      <c r="E122" s="42" t="s">
        <v>557</v>
      </c>
      <c r="F122" s="45">
        <v>622.25</v>
      </c>
      <c r="G122" s="46">
        <v>105.16</v>
      </c>
      <c r="H122" s="46">
        <f>TRUNC(G122*(1+$J$6),2)</f>
        <v>129.91</v>
      </c>
      <c r="I122" s="46">
        <f>TRUNC(G122*F122,2)</f>
        <v>65435.81</v>
      </c>
      <c r="J122" s="46">
        <f>TRUNC(H122*F122,2)</f>
        <v>80836.490000000005</v>
      </c>
      <c r="BJ122" s="56"/>
      <c r="BK122" s="56"/>
      <c r="BL122" s="56"/>
      <c r="BM122" s="56"/>
      <c r="BN122" s="56"/>
      <c r="BO122" s="56"/>
      <c r="BP122" s="56"/>
      <c r="BQ122" s="56"/>
      <c r="BR122" s="56"/>
      <c r="BS122" s="56"/>
      <c r="BT122" s="56"/>
      <c r="BU122" s="56"/>
      <c r="BV122" s="56"/>
      <c r="BW122" s="56"/>
      <c r="BX122" s="56"/>
      <c r="BY122" s="56"/>
      <c r="BZ122" s="56"/>
      <c r="CA122" s="56"/>
      <c r="CB122" s="56"/>
      <c r="CC122" s="56"/>
      <c r="CD122" s="56"/>
      <c r="CE122" s="56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6"/>
      <c r="CQ122" s="56"/>
      <c r="CR122" s="56"/>
      <c r="CS122" s="56"/>
      <c r="CT122" s="56"/>
      <c r="CU122" s="56"/>
      <c r="CV122" s="56"/>
      <c r="CW122" s="56"/>
      <c r="CX122" s="56"/>
      <c r="CY122" s="56"/>
      <c r="CZ122" s="56"/>
      <c r="DA122" s="56"/>
      <c r="DB122" s="56"/>
      <c r="DC122" s="56"/>
      <c r="DD122" s="56"/>
      <c r="DE122" s="56"/>
      <c r="DF122" s="56"/>
      <c r="DG122" s="56"/>
      <c r="DH122" s="56"/>
      <c r="DI122" s="56"/>
      <c r="DJ122" s="56"/>
      <c r="DK122" s="56"/>
      <c r="DL122" s="56"/>
      <c r="DM122" s="56"/>
      <c r="DN122" s="56"/>
      <c r="DO122" s="56"/>
      <c r="DP122" s="56"/>
      <c r="DQ122" s="56"/>
      <c r="DR122" s="56"/>
      <c r="DS122" s="56"/>
      <c r="DT122" s="56"/>
      <c r="DU122" s="56"/>
      <c r="DV122" s="56"/>
      <c r="DW122" s="56"/>
      <c r="DX122" s="56"/>
      <c r="DY122" s="56"/>
      <c r="DZ122" s="56"/>
      <c r="EA122" s="56"/>
      <c r="EB122" s="56"/>
      <c r="EC122" s="56"/>
      <c r="ED122" s="56"/>
      <c r="EE122" s="56"/>
      <c r="EF122" s="56"/>
      <c r="EG122" s="56"/>
      <c r="EH122" s="56"/>
      <c r="EI122" s="56"/>
      <c r="EJ122" s="56"/>
      <c r="EK122" s="56"/>
      <c r="EL122" s="56"/>
      <c r="EM122" s="56"/>
      <c r="EN122" s="56"/>
      <c r="EO122" s="56"/>
      <c r="EP122" s="56"/>
      <c r="EQ122" s="56"/>
      <c r="ER122" s="56"/>
      <c r="ES122" s="56"/>
      <c r="ET122" s="56"/>
      <c r="EU122" s="56"/>
      <c r="EV122" s="56"/>
      <c r="EW122" s="56"/>
      <c r="EX122" s="56"/>
      <c r="EY122" s="56"/>
      <c r="EZ122" s="56"/>
      <c r="FA122" s="56"/>
      <c r="FB122" s="56"/>
      <c r="FC122" s="56"/>
      <c r="FD122" s="56"/>
      <c r="FE122" s="56"/>
      <c r="FF122" s="56"/>
      <c r="FG122" s="56"/>
      <c r="FH122" s="56"/>
      <c r="FI122" s="56"/>
      <c r="FJ122" s="56"/>
      <c r="FK122" s="56"/>
      <c r="FL122" s="56"/>
      <c r="FM122" s="56"/>
      <c r="FN122" s="56"/>
      <c r="FO122" s="56"/>
      <c r="FP122" s="56"/>
      <c r="FQ122" s="56"/>
      <c r="FR122" s="56"/>
      <c r="FS122" s="56"/>
      <c r="FT122" s="56"/>
      <c r="FU122" s="56"/>
      <c r="FV122" s="56"/>
      <c r="FW122" s="56"/>
      <c r="FX122" s="56"/>
      <c r="FY122" s="56"/>
      <c r="FZ122" s="56"/>
      <c r="GA122" s="56"/>
      <c r="GB122" s="56"/>
      <c r="GC122" s="56"/>
      <c r="GD122" s="56"/>
      <c r="GE122" s="56"/>
      <c r="GF122" s="56"/>
      <c r="GG122" s="56"/>
      <c r="GH122" s="56"/>
      <c r="GI122" s="56"/>
      <c r="GJ122" s="56"/>
      <c r="GK122" s="56"/>
      <c r="GL122" s="56"/>
      <c r="GM122" s="56"/>
      <c r="GN122" s="56"/>
      <c r="GO122" s="56"/>
      <c r="GP122" s="56"/>
      <c r="GQ122" s="56"/>
      <c r="GR122" s="56"/>
      <c r="GS122" s="56"/>
      <c r="GT122" s="56"/>
      <c r="GU122" s="56"/>
      <c r="GV122" s="56"/>
      <c r="GW122" s="56"/>
      <c r="GX122" s="56"/>
      <c r="GY122" s="56"/>
      <c r="GZ122" s="56"/>
      <c r="HA122" s="56"/>
      <c r="HB122" s="56"/>
      <c r="HC122" s="56"/>
      <c r="HD122" s="56"/>
      <c r="HE122" s="56"/>
      <c r="HF122" s="56"/>
      <c r="HG122" s="56"/>
      <c r="HH122" s="56"/>
      <c r="HI122" s="56"/>
      <c r="HJ122" s="56"/>
      <c r="HK122" s="56"/>
      <c r="HL122" s="56"/>
      <c r="HM122" s="56"/>
      <c r="HN122" s="56"/>
      <c r="HO122" s="56"/>
      <c r="HP122" s="56"/>
      <c r="HQ122" s="56"/>
      <c r="HR122" s="56"/>
      <c r="HS122" s="56"/>
      <c r="HT122" s="56"/>
      <c r="HU122" s="56"/>
      <c r="HV122" s="56"/>
      <c r="HW122" s="56"/>
      <c r="HX122" s="56"/>
      <c r="HY122" s="56"/>
      <c r="HZ122" s="56"/>
      <c r="IA122" s="56"/>
      <c r="IB122" s="56"/>
      <c r="IC122" s="56"/>
      <c r="ID122" s="56"/>
      <c r="IE122" s="56"/>
      <c r="IF122" s="56"/>
      <c r="IG122" s="56"/>
      <c r="IH122" s="56"/>
      <c r="II122" s="56"/>
      <c r="IJ122" s="56"/>
      <c r="IK122" s="56"/>
      <c r="IL122" s="56"/>
      <c r="IM122" s="56"/>
      <c r="IN122" s="56"/>
      <c r="IO122" s="56"/>
      <c r="IP122" s="56"/>
      <c r="IQ122" s="56"/>
      <c r="IR122" s="56"/>
      <c r="IS122" s="56"/>
      <c r="IT122" s="56"/>
      <c r="IU122" s="56"/>
      <c r="IV122" s="56"/>
      <c r="IW122" s="56"/>
      <c r="IX122" s="56"/>
      <c r="IY122" s="56"/>
      <c r="IZ122" s="56"/>
      <c r="JA122" s="56"/>
      <c r="JB122" s="56"/>
      <c r="JC122" s="56"/>
      <c r="JD122" s="56"/>
      <c r="JE122" s="56"/>
      <c r="JF122" s="56"/>
      <c r="JG122" s="56"/>
      <c r="JH122" s="56"/>
      <c r="JI122" s="56"/>
      <c r="JJ122" s="56"/>
      <c r="JK122" s="56"/>
      <c r="JL122" s="56"/>
      <c r="JM122" s="56"/>
      <c r="JN122" s="56"/>
      <c r="JO122" s="56"/>
      <c r="JP122" s="56"/>
      <c r="JQ122" s="56"/>
      <c r="JR122" s="56"/>
      <c r="JS122" s="56"/>
      <c r="JT122" s="56"/>
      <c r="JU122" s="56"/>
      <c r="JV122" s="56"/>
      <c r="JW122" s="56"/>
      <c r="JX122" s="56"/>
      <c r="JY122" s="56"/>
      <c r="JZ122" s="56"/>
      <c r="KA122" s="56"/>
      <c r="KB122" s="56"/>
      <c r="KC122" s="56"/>
      <c r="KD122" s="56"/>
      <c r="KE122" s="56"/>
      <c r="KF122" s="56"/>
      <c r="KG122" s="56"/>
      <c r="KH122" s="56"/>
      <c r="KI122" s="56"/>
      <c r="KJ122" s="56"/>
      <c r="KK122" s="56"/>
      <c r="KL122" s="56"/>
      <c r="KM122" s="56"/>
      <c r="KN122" s="56"/>
      <c r="KO122" s="56"/>
      <c r="KP122" s="56"/>
      <c r="KQ122" s="56"/>
      <c r="KR122" s="56"/>
      <c r="KS122" s="56"/>
      <c r="KT122" s="56"/>
      <c r="KU122" s="56"/>
      <c r="KV122" s="56"/>
      <c r="KW122" s="56"/>
      <c r="KX122" s="56"/>
      <c r="KY122" s="56"/>
      <c r="KZ122" s="56"/>
      <c r="LA122" s="56"/>
      <c r="LB122" s="56"/>
      <c r="LC122" s="56"/>
      <c r="LD122" s="56"/>
      <c r="LE122" s="56"/>
      <c r="LF122" s="56"/>
      <c r="LG122" s="56"/>
      <c r="LH122" s="56"/>
      <c r="LI122" s="56"/>
      <c r="LJ122" s="56"/>
      <c r="LK122" s="56"/>
      <c r="LL122" s="56"/>
      <c r="LM122" s="56"/>
      <c r="LN122" s="56"/>
      <c r="LO122" s="56"/>
      <c r="LP122" s="56"/>
      <c r="LQ122" s="56"/>
      <c r="LR122" s="56"/>
      <c r="LS122" s="56"/>
      <c r="LT122" s="56"/>
      <c r="LU122" s="56"/>
      <c r="LV122" s="56"/>
      <c r="LW122" s="56"/>
      <c r="LX122" s="56"/>
      <c r="LY122" s="56"/>
      <c r="LZ122" s="56"/>
      <c r="MA122" s="56"/>
      <c r="MB122" s="56"/>
      <c r="MC122" s="56"/>
      <c r="MD122" s="56"/>
      <c r="ME122" s="56"/>
      <c r="MF122" s="56"/>
      <c r="MG122" s="56"/>
      <c r="MH122" s="56"/>
      <c r="MI122" s="56"/>
      <c r="MJ122" s="56"/>
      <c r="MK122" s="56"/>
      <c r="ML122" s="56"/>
      <c r="MM122" s="56"/>
      <c r="MN122" s="56"/>
      <c r="MO122" s="56"/>
      <c r="MP122" s="56"/>
      <c r="MQ122" s="56"/>
      <c r="MR122" s="56"/>
      <c r="MS122" s="56"/>
      <c r="MT122" s="56"/>
      <c r="MU122" s="56"/>
      <c r="MV122" s="56"/>
      <c r="MW122" s="56"/>
      <c r="MX122" s="56"/>
      <c r="MY122" s="56"/>
      <c r="MZ122" s="56"/>
      <c r="NA122" s="56"/>
      <c r="NB122" s="56"/>
      <c r="NC122" s="56"/>
      <c r="ND122" s="56"/>
      <c r="NE122" s="56"/>
      <c r="NF122" s="56"/>
      <c r="NG122" s="56"/>
      <c r="NH122" s="56"/>
      <c r="NI122" s="56"/>
      <c r="NJ122" s="56"/>
      <c r="NK122" s="56"/>
      <c r="NL122" s="56"/>
      <c r="NM122" s="56"/>
      <c r="NN122" s="56"/>
      <c r="NO122" s="56"/>
      <c r="NP122" s="56"/>
      <c r="NQ122" s="56"/>
      <c r="NR122" s="56"/>
      <c r="NS122" s="56"/>
      <c r="NT122" s="56"/>
      <c r="NU122" s="56"/>
      <c r="NV122" s="56"/>
      <c r="NW122" s="56"/>
      <c r="NX122" s="56"/>
      <c r="NY122" s="56"/>
      <c r="NZ122" s="56"/>
      <c r="OA122" s="56"/>
      <c r="OB122" s="56"/>
      <c r="OC122" s="56"/>
      <c r="OD122" s="56"/>
      <c r="OE122" s="56"/>
      <c r="OF122" s="56"/>
      <c r="OG122" s="56"/>
      <c r="OH122" s="56"/>
      <c r="OI122" s="56"/>
      <c r="OJ122" s="56"/>
      <c r="OK122" s="56"/>
      <c r="OL122" s="56"/>
      <c r="OM122" s="56"/>
      <c r="ON122" s="56"/>
      <c r="OO122" s="56"/>
      <c r="OP122" s="56"/>
      <c r="OQ122" s="56"/>
      <c r="OR122" s="56"/>
      <c r="OS122" s="56"/>
      <c r="OT122" s="56"/>
      <c r="OU122" s="56"/>
      <c r="OV122" s="56"/>
      <c r="OW122" s="56"/>
      <c r="OX122" s="56"/>
      <c r="OY122" s="56"/>
      <c r="OZ122" s="56"/>
      <c r="PA122" s="56"/>
      <c r="PB122" s="56"/>
      <c r="PC122" s="56"/>
      <c r="PD122" s="56"/>
      <c r="PE122" s="56"/>
      <c r="PF122" s="56"/>
      <c r="PG122" s="56"/>
      <c r="PH122" s="56"/>
      <c r="PI122" s="56"/>
      <c r="PJ122" s="56"/>
      <c r="PK122" s="56"/>
      <c r="PL122" s="56"/>
      <c r="PM122" s="56"/>
      <c r="PN122" s="56"/>
      <c r="PO122" s="56"/>
      <c r="PP122" s="56"/>
      <c r="PQ122" s="56"/>
      <c r="PR122" s="56"/>
      <c r="PS122" s="56"/>
      <c r="PT122" s="56"/>
      <c r="PU122" s="56"/>
      <c r="PV122" s="56"/>
      <c r="PW122" s="56"/>
      <c r="PX122" s="56"/>
      <c r="PY122" s="56"/>
      <c r="PZ122" s="56"/>
      <c r="QA122" s="56"/>
      <c r="QB122" s="56"/>
      <c r="QC122" s="56"/>
      <c r="QD122" s="56"/>
      <c r="QE122" s="56"/>
      <c r="QF122" s="56"/>
      <c r="QG122" s="56"/>
      <c r="QH122" s="56"/>
      <c r="QI122" s="56"/>
      <c r="QJ122" s="56"/>
      <c r="QK122" s="56"/>
      <c r="QL122" s="56"/>
      <c r="QM122" s="56"/>
      <c r="QN122" s="56"/>
      <c r="QO122" s="56"/>
      <c r="QP122" s="56"/>
      <c r="QQ122" s="56"/>
      <c r="QR122" s="56"/>
      <c r="QS122" s="56"/>
      <c r="QT122" s="56"/>
      <c r="QU122" s="56"/>
      <c r="QV122" s="56"/>
      <c r="QW122" s="56"/>
      <c r="QX122" s="56"/>
      <c r="QY122" s="56"/>
      <c r="QZ122" s="56"/>
      <c r="RA122" s="56"/>
      <c r="RB122" s="56"/>
      <c r="RC122" s="56"/>
      <c r="RD122" s="56"/>
      <c r="RE122" s="56"/>
      <c r="RF122" s="56"/>
      <c r="RG122" s="56"/>
      <c r="RH122" s="56"/>
      <c r="RI122" s="56"/>
      <c r="RJ122" s="56"/>
      <c r="RK122" s="56"/>
      <c r="RL122" s="56"/>
      <c r="RM122" s="56"/>
      <c r="RN122" s="56"/>
      <c r="RO122" s="56"/>
      <c r="RP122" s="56"/>
      <c r="RQ122" s="56"/>
      <c r="RR122" s="56"/>
      <c r="RS122" s="56"/>
      <c r="RT122" s="56"/>
      <c r="RU122" s="56"/>
      <c r="RV122" s="56"/>
      <c r="RW122" s="56"/>
      <c r="RX122" s="56"/>
      <c r="RY122" s="56"/>
      <c r="RZ122" s="56"/>
      <c r="SA122" s="56"/>
      <c r="SB122" s="56"/>
      <c r="SC122" s="56"/>
      <c r="SD122" s="56"/>
      <c r="SE122" s="56"/>
      <c r="SF122" s="56"/>
      <c r="SG122" s="56"/>
      <c r="SH122" s="56"/>
      <c r="SI122" s="56"/>
      <c r="SJ122" s="56"/>
      <c r="SK122" s="56"/>
      <c r="SL122" s="56"/>
      <c r="SM122" s="56"/>
      <c r="SN122" s="56"/>
      <c r="SO122" s="56"/>
      <c r="SP122" s="56"/>
      <c r="SQ122" s="56"/>
      <c r="SR122" s="56"/>
      <c r="SS122" s="56"/>
      <c r="ST122" s="56"/>
      <c r="SU122" s="56"/>
      <c r="SV122" s="56"/>
      <c r="SW122" s="56"/>
      <c r="SX122" s="56"/>
      <c r="SY122" s="56"/>
      <c r="SZ122" s="56"/>
      <c r="TA122" s="56"/>
      <c r="TB122" s="56"/>
      <c r="TC122" s="56"/>
      <c r="TD122" s="56"/>
      <c r="TE122" s="56"/>
      <c r="TF122" s="56"/>
      <c r="TG122" s="56"/>
      <c r="TH122" s="56"/>
      <c r="TI122" s="56"/>
      <c r="TJ122" s="56"/>
      <c r="TK122" s="56"/>
      <c r="TL122" s="56"/>
      <c r="TM122" s="56"/>
      <c r="TN122" s="56"/>
      <c r="TO122" s="56"/>
      <c r="TP122" s="56"/>
      <c r="TQ122" s="56"/>
      <c r="TR122" s="56"/>
      <c r="TS122" s="56"/>
      <c r="TT122" s="56"/>
      <c r="TU122" s="56"/>
      <c r="TV122" s="56"/>
      <c r="TW122" s="56"/>
      <c r="TX122" s="56"/>
      <c r="TY122" s="56"/>
      <c r="TZ122" s="56"/>
      <c r="UA122" s="56"/>
      <c r="UB122" s="56"/>
      <c r="UC122" s="56"/>
      <c r="UD122" s="56"/>
      <c r="UE122" s="56"/>
      <c r="UF122" s="56"/>
      <c r="UG122" s="56"/>
      <c r="UH122" s="56"/>
      <c r="UI122" s="56"/>
      <c r="UJ122" s="56"/>
      <c r="UK122" s="56"/>
      <c r="UL122" s="56"/>
      <c r="UM122" s="56"/>
      <c r="UN122" s="56"/>
      <c r="UO122" s="56"/>
      <c r="UP122" s="56"/>
      <c r="UQ122" s="56"/>
      <c r="UR122" s="56"/>
      <c r="US122" s="56"/>
      <c r="UT122" s="56"/>
      <c r="UU122" s="56"/>
      <c r="UV122" s="56"/>
      <c r="UW122" s="56"/>
      <c r="UX122" s="56"/>
      <c r="UY122" s="56"/>
      <c r="UZ122" s="56"/>
      <c r="VA122" s="56"/>
      <c r="VB122" s="56"/>
      <c r="VC122" s="56"/>
      <c r="VD122" s="56"/>
      <c r="VE122" s="56"/>
      <c r="VF122" s="56"/>
      <c r="VG122" s="56"/>
      <c r="VH122" s="56"/>
      <c r="VI122" s="56"/>
      <c r="VJ122" s="56"/>
      <c r="VK122" s="56"/>
      <c r="VL122" s="56"/>
      <c r="VM122" s="56"/>
      <c r="VN122" s="56"/>
      <c r="VO122" s="56"/>
      <c r="VP122" s="56"/>
      <c r="VQ122" s="56"/>
      <c r="VR122" s="56"/>
      <c r="VS122" s="56"/>
      <c r="VT122" s="56"/>
      <c r="VU122" s="56"/>
      <c r="VV122" s="56"/>
      <c r="VW122" s="56"/>
      <c r="VX122" s="56"/>
      <c r="VY122" s="56"/>
      <c r="VZ122" s="56"/>
      <c r="WA122" s="56"/>
      <c r="WB122" s="56"/>
      <c r="WC122" s="56"/>
      <c r="WD122" s="56"/>
      <c r="WE122" s="56"/>
      <c r="WF122" s="56"/>
      <c r="WG122" s="56"/>
      <c r="WH122" s="56"/>
      <c r="WI122" s="56"/>
      <c r="WJ122" s="56"/>
      <c r="WK122" s="56"/>
      <c r="WL122" s="56"/>
      <c r="WM122" s="56"/>
      <c r="WN122" s="56"/>
      <c r="WO122" s="56"/>
      <c r="WP122" s="56"/>
      <c r="WQ122" s="56"/>
      <c r="WR122" s="56"/>
      <c r="WS122" s="56"/>
      <c r="WT122" s="56"/>
      <c r="WU122" s="56"/>
      <c r="WV122" s="56"/>
      <c r="WW122" s="56"/>
      <c r="WX122" s="56"/>
      <c r="WY122" s="56"/>
      <c r="WZ122" s="56"/>
      <c r="XA122" s="56"/>
      <c r="XB122" s="56"/>
      <c r="XC122" s="56"/>
      <c r="XD122" s="56"/>
      <c r="XE122" s="56"/>
      <c r="XF122" s="56"/>
      <c r="XG122" s="56"/>
      <c r="XH122" s="56"/>
      <c r="XI122" s="56"/>
      <c r="XJ122" s="56"/>
      <c r="XK122" s="56"/>
      <c r="XL122" s="56"/>
      <c r="XM122" s="56"/>
      <c r="XN122" s="56"/>
      <c r="XO122" s="56"/>
      <c r="XP122" s="56"/>
      <c r="XQ122" s="56"/>
      <c r="XR122" s="56"/>
      <c r="XS122" s="56"/>
      <c r="XT122" s="56"/>
      <c r="XU122" s="56"/>
      <c r="XV122" s="56"/>
      <c r="XW122" s="56"/>
      <c r="XX122" s="56"/>
      <c r="XY122" s="56"/>
      <c r="XZ122" s="56"/>
      <c r="YA122" s="56"/>
      <c r="YB122" s="56"/>
      <c r="YC122" s="56"/>
      <c r="YD122" s="56"/>
      <c r="YE122" s="56"/>
      <c r="YF122" s="56"/>
      <c r="YG122" s="56"/>
      <c r="YH122" s="56"/>
      <c r="YI122" s="56"/>
      <c r="YJ122" s="56"/>
      <c r="YK122" s="56"/>
      <c r="YL122" s="56"/>
      <c r="YM122" s="56"/>
      <c r="YN122" s="56"/>
      <c r="YO122" s="56"/>
      <c r="YP122" s="56"/>
      <c r="YQ122" s="56"/>
      <c r="YR122" s="56"/>
      <c r="YS122" s="56"/>
      <c r="YT122" s="56"/>
      <c r="YU122" s="56"/>
      <c r="YV122" s="56"/>
      <c r="YW122" s="56"/>
      <c r="YX122" s="56"/>
      <c r="YY122" s="56"/>
      <c r="YZ122" s="56"/>
      <c r="ZA122" s="56"/>
      <c r="ZB122" s="56"/>
      <c r="ZC122" s="56"/>
      <c r="ZD122" s="56"/>
      <c r="ZE122" s="56"/>
      <c r="ZF122" s="56"/>
      <c r="ZG122" s="56"/>
      <c r="ZH122" s="56"/>
      <c r="ZI122" s="56"/>
      <c r="ZJ122" s="56"/>
      <c r="ZK122" s="56"/>
      <c r="ZL122" s="56"/>
      <c r="ZM122" s="56"/>
      <c r="ZN122" s="56"/>
      <c r="ZO122" s="56"/>
      <c r="ZP122" s="56"/>
      <c r="ZQ122" s="56"/>
      <c r="ZR122" s="56"/>
      <c r="ZS122" s="56"/>
      <c r="ZT122" s="56"/>
      <c r="ZU122" s="56"/>
      <c r="ZV122" s="56"/>
      <c r="ZW122" s="56"/>
      <c r="ZX122" s="56"/>
      <c r="ZY122" s="56"/>
      <c r="ZZ122" s="56"/>
      <c r="AAA122" s="56"/>
      <c r="AAB122" s="56"/>
      <c r="AAC122" s="56"/>
      <c r="AAD122" s="56"/>
      <c r="AAE122" s="56"/>
      <c r="AAF122" s="56"/>
      <c r="AAG122" s="56"/>
      <c r="AAH122" s="56"/>
      <c r="AAI122" s="56"/>
      <c r="AAJ122" s="56"/>
      <c r="AAK122" s="56"/>
      <c r="AAL122" s="56"/>
      <c r="AAM122" s="56"/>
      <c r="AAN122" s="56"/>
      <c r="AAO122" s="56"/>
      <c r="AAP122" s="56"/>
      <c r="AAQ122" s="56"/>
      <c r="AAR122" s="56"/>
      <c r="AAS122" s="56"/>
      <c r="AAT122" s="56"/>
      <c r="AAU122" s="56"/>
      <c r="AAV122" s="56"/>
      <c r="AAW122" s="56"/>
      <c r="AAX122" s="56"/>
      <c r="AAY122" s="56"/>
      <c r="AAZ122" s="56"/>
      <c r="ABA122" s="56"/>
      <c r="ABB122" s="56"/>
      <c r="ABC122" s="56"/>
      <c r="ABD122" s="56"/>
      <c r="ABE122" s="56"/>
      <c r="ABF122" s="56"/>
      <c r="ABG122" s="56"/>
      <c r="ABH122" s="56"/>
      <c r="ABI122" s="56"/>
      <c r="ABJ122" s="56"/>
      <c r="ABK122" s="56"/>
      <c r="ABL122" s="56"/>
      <c r="ABM122" s="56"/>
      <c r="ABN122" s="56"/>
      <c r="ABO122" s="56"/>
      <c r="ABP122" s="56"/>
      <c r="ABQ122" s="56"/>
      <c r="ABR122" s="56"/>
      <c r="ABS122" s="56"/>
      <c r="ABT122" s="56"/>
      <c r="ABU122" s="56"/>
      <c r="ABV122" s="56"/>
      <c r="ABW122" s="56"/>
      <c r="ABX122" s="56"/>
      <c r="ABY122" s="56"/>
      <c r="ABZ122" s="56"/>
      <c r="ACA122" s="56"/>
      <c r="ACB122" s="56"/>
      <c r="ACC122" s="56"/>
      <c r="ACD122" s="56"/>
      <c r="ACE122" s="56"/>
      <c r="ACF122" s="56"/>
      <c r="ACG122" s="56"/>
      <c r="ACH122" s="56"/>
      <c r="ACI122" s="56"/>
      <c r="ACJ122" s="56"/>
      <c r="ACK122" s="56"/>
      <c r="ACL122" s="56"/>
      <c r="ACM122" s="56"/>
      <c r="ACN122" s="56"/>
      <c r="ACO122" s="56"/>
      <c r="ACP122" s="56"/>
      <c r="ACQ122" s="56"/>
      <c r="ACR122" s="56"/>
      <c r="ACS122" s="56"/>
      <c r="ACT122" s="56"/>
      <c r="ACU122" s="56"/>
      <c r="ACV122" s="56"/>
      <c r="ACW122" s="56"/>
      <c r="ACX122" s="56"/>
      <c r="ACY122" s="56"/>
      <c r="ACZ122" s="56"/>
      <c r="ADA122" s="56"/>
      <c r="ADB122" s="56"/>
      <c r="ADC122" s="56"/>
      <c r="ADD122" s="56"/>
      <c r="ADE122" s="56"/>
      <c r="ADF122" s="56"/>
      <c r="ADG122" s="56"/>
      <c r="ADH122" s="56"/>
      <c r="ADI122" s="56"/>
      <c r="ADJ122" s="56"/>
      <c r="ADK122" s="56"/>
      <c r="ADL122" s="56"/>
      <c r="ADM122" s="56"/>
      <c r="ADN122" s="56"/>
      <c r="ADO122" s="56"/>
      <c r="ADP122" s="56"/>
      <c r="ADQ122" s="56"/>
      <c r="ADR122" s="56"/>
      <c r="ADS122" s="56"/>
      <c r="ADT122" s="56"/>
      <c r="ADU122" s="56"/>
      <c r="ADV122" s="56"/>
      <c r="ADW122" s="56"/>
      <c r="ADX122" s="56"/>
      <c r="ADY122" s="56"/>
      <c r="ADZ122" s="56"/>
      <c r="AEA122" s="56"/>
      <c r="AEB122" s="56"/>
      <c r="AEC122" s="56"/>
      <c r="AED122" s="56"/>
      <c r="AEE122" s="56"/>
      <c r="AEF122" s="56"/>
      <c r="AEG122" s="56"/>
      <c r="AEH122" s="56"/>
      <c r="AEI122" s="56"/>
      <c r="AEJ122" s="56"/>
      <c r="AEK122" s="56"/>
      <c r="AEL122" s="56"/>
      <c r="AEM122" s="56"/>
      <c r="AEN122" s="56"/>
      <c r="AEO122" s="56"/>
      <c r="AEP122" s="56"/>
      <c r="AEQ122" s="56"/>
      <c r="AER122" s="56"/>
      <c r="AES122" s="56"/>
      <c r="AET122" s="56"/>
      <c r="AEU122" s="56"/>
      <c r="AEV122" s="56"/>
      <c r="AEW122" s="56"/>
      <c r="AEX122" s="56"/>
      <c r="AEY122" s="56"/>
      <c r="AEZ122" s="56"/>
      <c r="AFA122" s="56"/>
      <c r="AFB122" s="56"/>
      <c r="AFC122" s="56"/>
      <c r="AFD122" s="56"/>
      <c r="AFE122" s="56"/>
      <c r="AFF122" s="56"/>
      <c r="AFG122" s="56"/>
      <c r="AFH122" s="56"/>
      <c r="AFI122" s="56"/>
      <c r="AFJ122" s="56"/>
      <c r="AFK122" s="56"/>
      <c r="AFL122" s="56"/>
      <c r="AFM122" s="56"/>
      <c r="AFN122" s="56"/>
      <c r="AFO122" s="56"/>
      <c r="AFP122" s="56"/>
      <c r="AFQ122" s="56"/>
      <c r="AFR122" s="56"/>
      <c r="AFS122" s="56"/>
      <c r="AFT122" s="56"/>
      <c r="AFU122" s="56"/>
      <c r="AFV122" s="56"/>
      <c r="AFW122" s="56"/>
      <c r="AFX122" s="56"/>
      <c r="AFY122" s="56"/>
      <c r="AFZ122" s="56"/>
      <c r="AGA122" s="56"/>
      <c r="AGB122" s="56"/>
      <c r="AGC122" s="56"/>
      <c r="AGD122" s="56"/>
      <c r="AGE122" s="56"/>
      <c r="AGF122" s="56"/>
      <c r="AGG122" s="56"/>
      <c r="AGH122" s="56"/>
      <c r="AGI122" s="56"/>
      <c r="AGJ122" s="56"/>
      <c r="AGK122" s="56"/>
      <c r="AGL122" s="56"/>
      <c r="AGM122" s="56"/>
      <c r="AGN122" s="56"/>
      <c r="AGO122" s="56"/>
      <c r="AGP122" s="56"/>
      <c r="AGQ122" s="56"/>
      <c r="AGR122" s="56"/>
      <c r="AGS122" s="56"/>
      <c r="AGT122" s="56"/>
      <c r="AGU122" s="56"/>
      <c r="AGV122" s="56"/>
      <c r="AGW122" s="56"/>
      <c r="AGX122" s="56"/>
      <c r="AGY122" s="56"/>
      <c r="AGZ122" s="56"/>
      <c r="AHA122" s="56"/>
      <c r="AHB122" s="56"/>
      <c r="AHC122" s="56"/>
      <c r="AHD122" s="56"/>
      <c r="AHE122" s="56"/>
      <c r="AHF122" s="56"/>
      <c r="AHG122" s="56"/>
      <c r="AHH122" s="56"/>
      <c r="AHI122" s="56"/>
      <c r="AHJ122" s="56"/>
      <c r="AHK122" s="56"/>
      <c r="AHL122" s="56"/>
      <c r="AHM122" s="56"/>
      <c r="AHN122" s="56"/>
      <c r="AHO122" s="56"/>
      <c r="AHP122" s="56"/>
      <c r="AHQ122" s="56"/>
      <c r="AHR122" s="56"/>
      <c r="AHS122" s="56"/>
      <c r="AHT122" s="56"/>
      <c r="AHU122" s="56"/>
      <c r="AHV122" s="56"/>
      <c r="AHW122" s="56"/>
      <c r="AHX122" s="56"/>
      <c r="AHY122" s="56"/>
      <c r="AHZ122" s="56"/>
      <c r="AIA122" s="56"/>
      <c r="AIB122" s="56"/>
      <c r="AIC122" s="56"/>
      <c r="AID122" s="56"/>
      <c r="AIE122" s="56"/>
      <c r="AIF122" s="56"/>
      <c r="AIG122" s="56"/>
      <c r="AIH122" s="56"/>
      <c r="AII122" s="56"/>
      <c r="AIJ122" s="56"/>
      <c r="AIK122" s="56"/>
      <c r="AIL122" s="56"/>
      <c r="AIM122" s="56"/>
      <c r="AIN122" s="56"/>
      <c r="AIO122" s="56"/>
      <c r="AIP122" s="56"/>
      <c r="AIQ122" s="56"/>
      <c r="AIR122" s="56"/>
      <c r="AIS122" s="56"/>
      <c r="AIT122" s="56"/>
      <c r="AIU122" s="56"/>
      <c r="AIV122" s="56"/>
      <c r="AIW122" s="56"/>
      <c r="AIX122" s="56"/>
      <c r="AIY122" s="56"/>
      <c r="AIZ122" s="56"/>
      <c r="AJA122" s="56"/>
      <c r="AJB122" s="56"/>
      <c r="AJC122" s="56"/>
      <c r="AJD122" s="56"/>
      <c r="AJE122" s="56"/>
      <c r="AJF122" s="56"/>
      <c r="AJG122" s="56"/>
      <c r="AJH122" s="56"/>
      <c r="AJI122" s="56"/>
      <c r="AJJ122" s="56"/>
      <c r="AJK122" s="56"/>
      <c r="AJL122" s="56"/>
      <c r="AJM122" s="56"/>
      <c r="AJN122" s="56"/>
      <c r="AJO122" s="56"/>
      <c r="AJP122" s="56"/>
      <c r="AJQ122" s="56"/>
      <c r="AJR122" s="56"/>
      <c r="AJS122" s="56"/>
      <c r="AJT122" s="56"/>
      <c r="AJU122" s="56"/>
      <c r="AJV122" s="56"/>
      <c r="AJW122" s="56"/>
      <c r="AJX122" s="56"/>
      <c r="AJY122" s="56"/>
      <c r="AJZ122" s="56"/>
      <c r="AKA122" s="56"/>
      <c r="AKB122" s="56"/>
      <c r="AKC122" s="56"/>
      <c r="AKD122" s="56"/>
      <c r="AKE122" s="56"/>
      <c r="AKF122" s="56"/>
      <c r="AKG122" s="56"/>
      <c r="AKH122" s="56"/>
      <c r="AKI122" s="56"/>
      <c r="AKJ122" s="56"/>
      <c r="AKK122" s="56"/>
      <c r="AKL122" s="56"/>
      <c r="AKM122" s="56"/>
      <c r="AKN122" s="56"/>
      <c r="AKO122" s="56"/>
      <c r="AKP122" s="56"/>
      <c r="AKQ122" s="56"/>
      <c r="AKR122" s="56"/>
      <c r="AKS122" s="56"/>
      <c r="AKT122" s="56"/>
      <c r="AKU122" s="56"/>
      <c r="AKV122" s="56"/>
      <c r="AKW122" s="56"/>
      <c r="AKX122" s="56"/>
      <c r="AKY122" s="56"/>
      <c r="AKZ122" s="56"/>
      <c r="ALA122" s="56"/>
      <c r="ALB122" s="56"/>
      <c r="ALC122" s="56"/>
      <c r="ALD122" s="56"/>
      <c r="ALE122" s="56"/>
      <c r="ALF122" s="56"/>
      <c r="ALG122" s="56"/>
      <c r="ALH122" s="56"/>
      <c r="ALI122" s="56"/>
      <c r="ALJ122" s="56"/>
      <c r="ALK122" s="56"/>
      <c r="ALL122" s="56"/>
      <c r="ALM122" s="56"/>
      <c r="ALN122" s="56"/>
      <c r="ALO122" s="56"/>
      <c r="ALP122" s="56"/>
      <c r="ALQ122" s="56"/>
      <c r="ALR122" s="56"/>
      <c r="ALS122" s="56"/>
      <c r="ALT122" s="56"/>
      <c r="ALU122" s="56"/>
      <c r="ALV122" s="56"/>
      <c r="ALW122" s="56"/>
      <c r="ALX122" s="56"/>
      <c r="ALY122" s="56"/>
      <c r="ALZ122" s="56"/>
      <c r="AMA122" s="56"/>
      <c r="AMB122" s="56"/>
      <c r="AMC122" s="56"/>
      <c r="AMD122" s="56"/>
      <c r="AME122" s="56"/>
      <c r="AMF122" s="56"/>
      <c r="AMG122" s="56"/>
    </row>
    <row r="123" spans="1:1021" ht="41.25" customHeight="1">
      <c r="A123" s="41" t="s">
        <v>199</v>
      </c>
      <c r="B123" s="42" t="s">
        <v>200</v>
      </c>
      <c r="C123" s="43" t="s">
        <v>555</v>
      </c>
      <c r="D123" s="44" t="s">
        <v>806</v>
      </c>
      <c r="E123" s="42" t="s">
        <v>558</v>
      </c>
      <c r="F123" s="45">
        <v>35.35</v>
      </c>
      <c r="G123" s="46">
        <v>86.44</v>
      </c>
      <c r="H123" s="46">
        <f>TRUNC(G123*(1+$J$6),2)</f>
        <v>106.78</v>
      </c>
      <c r="I123" s="46">
        <f>TRUNC(G123*F123,2)</f>
        <v>3055.65</v>
      </c>
      <c r="J123" s="46">
        <f>TRUNC(H123*F123,2)</f>
        <v>3774.67</v>
      </c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6"/>
      <c r="BK123" s="56"/>
      <c r="BL123" s="56"/>
      <c r="BM123" s="56"/>
      <c r="BN123" s="56"/>
      <c r="BO123" s="56"/>
      <c r="BP123" s="56"/>
      <c r="BQ123" s="56"/>
      <c r="BR123" s="56"/>
      <c r="BS123" s="56"/>
      <c r="BT123" s="56"/>
      <c r="BU123" s="56"/>
      <c r="BV123" s="56"/>
      <c r="BW123" s="56"/>
      <c r="BX123" s="56"/>
      <c r="BY123" s="56"/>
      <c r="BZ123" s="56"/>
      <c r="CA123" s="56"/>
      <c r="CB123" s="56"/>
      <c r="CC123" s="56"/>
      <c r="CD123" s="56"/>
      <c r="CE123" s="56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6"/>
      <c r="CQ123" s="56"/>
      <c r="CR123" s="56"/>
      <c r="CS123" s="56"/>
      <c r="CT123" s="56"/>
      <c r="CU123" s="56"/>
      <c r="CV123" s="56"/>
      <c r="CW123" s="56"/>
      <c r="CX123" s="56"/>
      <c r="CY123" s="56"/>
      <c r="CZ123" s="56"/>
      <c r="DA123" s="56"/>
      <c r="DB123" s="56"/>
      <c r="DC123" s="56"/>
      <c r="DD123" s="56"/>
      <c r="DE123" s="56"/>
      <c r="DF123" s="56"/>
      <c r="DG123" s="56"/>
      <c r="DH123" s="56"/>
      <c r="DI123" s="56"/>
      <c r="DJ123" s="56"/>
      <c r="DK123" s="56"/>
      <c r="DL123" s="56"/>
      <c r="DM123" s="56"/>
      <c r="DN123" s="56"/>
      <c r="DO123" s="56"/>
      <c r="DP123" s="56"/>
      <c r="DQ123" s="56"/>
      <c r="DR123" s="56"/>
      <c r="DS123" s="56"/>
      <c r="DT123" s="56"/>
      <c r="DU123" s="56"/>
      <c r="DV123" s="56"/>
      <c r="DW123" s="56"/>
      <c r="DX123" s="56"/>
      <c r="DY123" s="56"/>
      <c r="DZ123" s="56"/>
      <c r="EA123" s="56"/>
      <c r="EB123" s="56"/>
      <c r="EC123" s="56"/>
      <c r="ED123" s="56"/>
      <c r="EE123" s="56"/>
      <c r="EF123" s="56"/>
      <c r="EG123" s="56"/>
      <c r="EH123" s="56"/>
      <c r="EI123" s="56"/>
      <c r="EJ123" s="56"/>
      <c r="EK123" s="56"/>
      <c r="EL123" s="56"/>
      <c r="EM123" s="56"/>
      <c r="EN123" s="56"/>
      <c r="EO123" s="56"/>
      <c r="EP123" s="56"/>
      <c r="EQ123" s="56"/>
      <c r="ER123" s="56"/>
      <c r="ES123" s="56"/>
      <c r="ET123" s="56"/>
      <c r="EU123" s="56"/>
      <c r="EV123" s="56"/>
      <c r="EW123" s="56"/>
      <c r="EX123" s="56"/>
      <c r="EY123" s="56"/>
      <c r="EZ123" s="56"/>
      <c r="FA123" s="56"/>
      <c r="FB123" s="56"/>
      <c r="FC123" s="56"/>
      <c r="FD123" s="56"/>
      <c r="FE123" s="56"/>
      <c r="FF123" s="56"/>
      <c r="FG123" s="56"/>
      <c r="FH123" s="56"/>
      <c r="FI123" s="56"/>
      <c r="FJ123" s="56"/>
      <c r="FK123" s="56"/>
      <c r="FL123" s="56"/>
      <c r="FM123" s="56"/>
      <c r="FN123" s="56"/>
      <c r="FO123" s="56"/>
      <c r="FP123" s="56"/>
      <c r="FQ123" s="56"/>
      <c r="FR123" s="56"/>
      <c r="FS123" s="56"/>
      <c r="FT123" s="56"/>
      <c r="FU123" s="56"/>
      <c r="FV123" s="56"/>
      <c r="FW123" s="56"/>
      <c r="FX123" s="56"/>
      <c r="FY123" s="56"/>
      <c r="FZ123" s="56"/>
      <c r="GA123" s="56"/>
      <c r="GB123" s="56"/>
      <c r="GC123" s="56"/>
      <c r="GD123" s="56"/>
      <c r="GE123" s="56"/>
      <c r="GF123" s="56"/>
      <c r="GG123" s="56"/>
      <c r="GH123" s="56"/>
      <c r="GI123" s="56"/>
      <c r="GJ123" s="56"/>
      <c r="GK123" s="56"/>
      <c r="GL123" s="56"/>
      <c r="GM123" s="56"/>
      <c r="GN123" s="56"/>
      <c r="GO123" s="56"/>
      <c r="GP123" s="56"/>
      <c r="GQ123" s="56"/>
      <c r="GR123" s="56"/>
      <c r="GS123" s="56"/>
      <c r="GT123" s="56"/>
      <c r="GU123" s="56"/>
      <c r="GV123" s="56"/>
      <c r="GW123" s="56"/>
      <c r="GX123" s="56"/>
      <c r="GY123" s="56"/>
      <c r="GZ123" s="56"/>
      <c r="HA123" s="56"/>
      <c r="HB123" s="56"/>
      <c r="HC123" s="56"/>
      <c r="HD123" s="56"/>
      <c r="HE123" s="56"/>
      <c r="HF123" s="56"/>
      <c r="HG123" s="56"/>
      <c r="HH123" s="56"/>
      <c r="HI123" s="56"/>
      <c r="HJ123" s="56"/>
      <c r="HK123" s="56"/>
      <c r="HL123" s="56"/>
      <c r="HM123" s="56"/>
      <c r="HN123" s="56"/>
      <c r="HO123" s="56"/>
      <c r="HP123" s="56"/>
      <c r="HQ123" s="56"/>
      <c r="HR123" s="56"/>
      <c r="HS123" s="56"/>
      <c r="HT123" s="56"/>
      <c r="HU123" s="56"/>
      <c r="HV123" s="56"/>
      <c r="HW123" s="56"/>
      <c r="HX123" s="56"/>
      <c r="HY123" s="56"/>
      <c r="HZ123" s="56"/>
      <c r="IA123" s="56"/>
      <c r="IB123" s="56"/>
      <c r="IC123" s="56"/>
      <c r="ID123" s="56"/>
      <c r="IE123" s="56"/>
      <c r="IF123" s="56"/>
      <c r="IG123" s="56"/>
      <c r="IH123" s="56"/>
      <c r="II123" s="56"/>
      <c r="IJ123" s="56"/>
      <c r="IK123" s="56"/>
      <c r="IL123" s="56"/>
      <c r="IM123" s="56"/>
      <c r="IN123" s="56"/>
      <c r="IO123" s="56"/>
      <c r="IP123" s="56"/>
      <c r="IQ123" s="56"/>
      <c r="IR123" s="56"/>
      <c r="IS123" s="56"/>
      <c r="IT123" s="56"/>
      <c r="IU123" s="56"/>
      <c r="IV123" s="56"/>
      <c r="IW123" s="56"/>
      <c r="IX123" s="56"/>
      <c r="IY123" s="56"/>
      <c r="IZ123" s="56"/>
      <c r="JA123" s="56"/>
      <c r="JB123" s="56"/>
      <c r="JC123" s="56"/>
      <c r="JD123" s="56"/>
      <c r="JE123" s="56"/>
      <c r="JF123" s="56"/>
      <c r="JG123" s="56"/>
      <c r="JH123" s="56"/>
      <c r="JI123" s="56"/>
      <c r="JJ123" s="56"/>
      <c r="JK123" s="56"/>
      <c r="JL123" s="56"/>
      <c r="JM123" s="56"/>
      <c r="JN123" s="56"/>
      <c r="JO123" s="56"/>
      <c r="JP123" s="56"/>
      <c r="JQ123" s="56"/>
      <c r="JR123" s="56"/>
      <c r="JS123" s="56"/>
      <c r="JT123" s="56"/>
      <c r="JU123" s="56"/>
      <c r="JV123" s="56"/>
      <c r="JW123" s="56"/>
      <c r="JX123" s="56"/>
      <c r="JY123" s="56"/>
      <c r="JZ123" s="56"/>
      <c r="KA123" s="56"/>
      <c r="KB123" s="56"/>
      <c r="KC123" s="56"/>
      <c r="KD123" s="56"/>
      <c r="KE123" s="56"/>
      <c r="KF123" s="56"/>
      <c r="KG123" s="56"/>
      <c r="KH123" s="56"/>
      <c r="KI123" s="56"/>
      <c r="KJ123" s="56"/>
      <c r="KK123" s="56"/>
      <c r="KL123" s="56"/>
      <c r="KM123" s="56"/>
      <c r="KN123" s="56"/>
      <c r="KO123" s="56"/>
      <c r="KP123" s="56"/>
      <c r="KQ123" s="56"/>
      <c r="KR123" s="56"/>
      <c r="KS123" s="56"/>
      <c r="KT123" s="56"/>
      <c r="KU123" s="56"/>
      <c r="KV123" s="56"/>
      <c r="KW123" s="56"/>
      <c r="KX123" s="56"/>
      <c r="KY123" s="56"/>
      <c r="KZ123" s="56"/>
      <c r="LA123" s="56"/>
      <c r="LB123" s="56"/>
      <c r="LC123" s="56"/>
      <c r="LD123" s="56"/>
      <c r="LE123" s="56"/>
      <c r="LF123" s="56"/>
      <c r="LG123" s="56"/>
      <c r="LH123" s="56"/>
      <c r="LI123" s="56"/>
      <c r="LJ123" s="56"/>
      <c r="LK123" s="56"/>
      <c r="LL123" s="56"/>
      <c r="LM123" s="56"/>
      <c r="LN123" s="56"/>
      <c r="LO123" s="56"/>
      <c r="LP123" s="56"/>
      <c r="LQ123" s="56"/>
      <c r="LR123" s="56"/>
      <c r="LS123" s="56"/>
      <c r="LT123" s="56"/>
      <c r="LU123" s="56"/>
      <c r="LV123" s="56"/>
      <c r="LW123" s="56"/>
      <c r="LX123" s="56"/>
      <c r="LY123" s="56"/>
      <c r="LZ123" s="56"/>
      <c r="MA123" s="56"/>
      <c r="MB123" s="56"/>
      <c r="MC123" s="56"/>
      <c r="MD123" s="56"/>
      <c r="ME123" s="56"/>
      <c r="MF123" s="56"/>
      <c r="MG123" s="56"/>
      <c r="MH123" s="56"/>
      <c r="MI123" s="56"/>
      <c r="MJ123" s="56"/>
      <c r="MK123" s="56"/>
      <c r="ML123" s="56"/>
      <c r="MM123" s="56"/>
      <c r="MN123" s="56"/>
      <c r="MO123" s="56"/>
      <c r="MP123" s="56"/>
      <c r="MQ123" s="56"/>
      <c r="MR123" s="56"/>
      <c r="MS123" s="56"/>
      <c r="MT123" s="56"/>
      <c r="MU123" s="56"/>
      <c r="MV123" s="56"/>
      <c r="MW123" s="56"/>
      <c r="MX123" s="56"/>
      <c r="MY123" s="56"/>
      <c r="MZ123" s="56"/>
      <c r="NA123" s="56"/>
      <c r="NB123" s="56"/>
      <c r="NC123" s="56"/>
      <c r="ND123" s="56"/>
      <c r="NE123" s="56"/>
      <c r="NF123" s="56"/>
      <c r="NG123" s="56"/>
      <c r="NH123" s="56"/>
      <c r="NI123" s="56"/>
      <c r="NJ123" s="56"/>
      <c r="NK123" s="56"/>
      <c r="NL123" s="56"/>
      <c r="NM123" s="56"/>
      <c r="NN123" s="56"/>
      <c r="NO123" s="56"/>
      <c r="NP123" s="56"/>
      <c r="NQ123" s="56"/>
      <c r="NR123" s="56"/>
      <c r="NS123" s="56"/>
      <c r="NT123" s="56"/>
      <c r="NU123" s="56"/>
      <c r="NV123" s="56"/>
      <c r="NW123" s="56"/>
      <c r="NX123" s="56"/>
      <c r="NY123" s="56"/>
      <c r="NZ123" s="56"/>
      <c r="OA123" s="56"/>
      <c r="OB123" s="56"/>
      <c r="OC123" s="56"/>
      <c r="OD123" s="56"/>
      <c r="OE123" s="56"/>
      <c r="OF123" s="56"/>
      <c r="OG123" s="56"/>
      <c r="OH123" s="56"/>
      <c r="OI123" s="56"/>
      <c r="OJ123" s="56"/>
      <c r="OK123" s="56"/>
      <c r="OL123" s="56"/>
      <c r="OM123" s="56"/>
      <c r="ON123" s="56"/>
      <c r="OO123" s="56"/>
      <c r="OP123" s="56"/>
      <c r="OQ123" s="56"/>
      <c r="OR123" s="56"/>
      <c r="OS123" s="56"/>
      <c r="OT123" s="56"/>
      <c r="OU123" s="56"/>
      <c r="OV123" s="56"/>
      <c r="OW123" s="56"/>
      <c r="OX123" s="56"/>
      <c r="OY123" s="56"/>
      <c r="OZ123" s="56"/>
      <c r="PA123" s="56"/>
      <c r="PB123" s="56"/>
      <c r="PC123" s="56"/>
      <c r="PD123" s="56"/>
      <c r="PE123" s="56"/>
      <c r="PF123" s="56"/>
      <c r="PG123" s="56"/>
      <c r="PH123" s="56"/>
      <c r="PI123" s="56"/>
      <c r="PJ123" s="56"/>
      <c r="PK123" s="56"/>
      <c r="PL123" s="56"/>
      <c r="PM123" s="56"/>
      <c r="PN123" s="56"/>
      <c r="PO123" s="56"/>
      <c r="PP123" s="56"/>
      <c r="PQ123" s="56"/>
      <c r="PR123" s="56"/>
      <c r="PS123" s="56"/>
      <c r="PT123" s="56"/>
      <c r="PU123" s="56"/>
      <c r="PV123" s="56"/>
      <c r="PW123" s="56"/>
      <c r="PX123" s="56"/>
      <c r="PY123" s="56"/>
      <c r="PZ123" s="56"/>
      <c r="QA123" s="56"/>
      <c r="QB123" s="56"/>
      <c r="QC123" s="56"/>
      <c r="QD123" s="56"/>
      <c r="QE123" s="56"/>
      <c r="QF123" s="56"/>
      <c r="QG123" s="56"/>
      <c r="QH123" s="56"/>
      <c r="QI123" s="56"/>
      <c r="QJ123" s="56"/>
      <c r="QK123" s="56"/>
      <c r="QL123" s="56"/>
      <c r="QM123" s="56"/>
      <c r="QN123" s="56"/>
      <c r="QO123" s="56"/>
      <c r="QP123" s="56"/>
      <c r="QQ123" s="56"/>
      <c r="QR123" s="56"/>
      <c r="QS123" s="56"/>
      <c r="QT123" s="56"/>
      <c r="QU123" s="56"/>
      <c r="QV123" s="56"/>
      <c r="QW123" s="56"/>
      <c r="QX123" s="56"/>
      <c r="QY123" s="56"/>
      <c r="QZ123" s="56"/>
      <c r="RA123" s="56"/>
      <c r="RB123" s="56"/>
      <c r="RC123" s="56"/>
      <c r="RD123" s="56"/>
      <c r="RE123" s="56"/>
      <c r="RF123" s="56"/>
      <c r="RG123" s="56"/>
      <c r="RH123" s="56"/>
      <c r="RI123" s="56"/>
      <c r="RJ123" s="56"/>
      <c r="RK123" s="56"/>
      <c r="RL123" s="56"/>
      <c r="RM123" s="56"/>
      <c r="RN123" s="56"/>
      <c r="RO123" s="56"/>
      <c r="RP123" s="56"/>
      <c r="RQ123" s="56"/>
      <c r="RR123" s="56"/>
      <c r="RS123" s="56"/>
      <c r="RT123" s="56"/>
      <c r="RU123" s="56"/>
      <c r="RV123" s="56"/>
      <c r="RW123" s="56"/>
      <c r="RX123" s="56"/>
      <c r="RY123" s="56"/>
      <c r="RZ123" s="56"/>
      <c r="SA123" s="56"/>
      <c r="SB123" s="56"/>
      <c r="SC123" s="56"/>
      <c r="SD123" s="56"/>
      <c r="SE123" s="56"/>
      <c r="SF123" s="56"/>
      <c r="SG123" s="56"/>
      <c r="SH123" s="56"/>
      <c r="SI123" s="56"/>
      <c r="SJ123" s="56"/>
      <c r="SK123" s="56"/>
      <c r="SL123" s="56"/>
      <c r="SM123" s="56"/>
      <c r="SN123" s="56"/>
      <c r="SO123" s="56"/>
      <c r="SP123" s="56"/>
      <c r="SQ123" s="56"/>
      <c r="SR123" s="56"/>
      <c r="SS123" s="56"/>
      <c r="ST123" s="56"/>
      <c r="SU123" s="56"/>
      <c r="SV123" s="56"/>
      <c r="SW123" s="56"/>
      <c r="SX123" s="56"/>
      <c r="SY123" s="56"/>
      <c r="SZ123" s="56"/>
      <c r="TA123" s="56"/>
      <c r="TB123" s="56"/>
      <c r="TC123" s="56"/>
      <c r="TD123" s="56"/>
      <c r="TE123" s="56"/>
      <c r="TF123" s="56"/>
      <c r="TG123" s="56"/>
      <c r="TH123" s="56"/>
      <c r="TI123" s="56"/>
      <c r="TJ123" s="56"/>
      <c r="TK123" s="56"/>
      <c r="TL123" s="56"/>
      <c r="TM123" s="56"/>
      <c r="TN123" s="56"/>
      <c r="TO123" s="56"/>
      <c r="TP123" s="56"/>
      <c r="TQ123" s="56"/>
      <c r="TR123" s="56"/>
      <c r="TS123" s="56"/>
      <c r="TT123" s="56"/>
      <c r="TU123" s="56"/>
      <c r="TV123" s="56"/>
      <c r="TW123" s="56"/>
      <c r="TX123" s="56"/>
      <c r="TY123" s="56"/>
      <c r="TZ123" s="56"/>
      <c r="UA123" s="56"/>
      <c r="UB123" s="56"/>
      <c r="UC123" s="56"/>
      <c r="UD123" s="56"/>
      <c r="UE123" s="56"/>
      <c r="UF123" s="56"/>
      <c r="UG123" s="56"/>
      <c r="UH123" s="56"/>
      <c r="UI123" s="56"/>
      <c r="UJ123" s="56"/>
      <c r="UK123" s="56"/>
      <c r="UL123" s="56"/>
      <c r="UM123" s="56"/>
      <c r="UN123" s="56"/>
      <c r="UO123" s="56"/>
      <c r="UP123" s="56"/>
      <c r="UQ123" s="56"/>
      <c r="UR123" s="56"/>
      <c r="US123" s="56"/>
      <c r="UT123" s="56"/>
      <c r="UU123" s="56"/>
      <c r="UV123" s="56"/>
      <c r="UW123" s="56"/>
      <c r="UX123" s="56"/>
      <c r="UY123" s="56"/>
      <c r="UZ123" s="56"/>
      <c r="VA123" s="56"/>
      <c r="VB123" s="56"/>
      <c r="VC123" s="56"/>
      <c r="VD123" s="56"/>
      <c r="VE123" s="56"/>
      <c r="VF123" s="56"/>
      <c r="VG123" s="56"/>
      <c r="VH123" s="56"/>
      <c r="VI123" s="56"/>
      <c r="VJ123" s="56"/>
      <c r="VK123" s="56"/>
      <c r="VL123" s="56"/>
      <c r="VM123" s="56"/>
      <c r="VN123" s="56"/>
      <c r="VO123" s="56"/>
      <c r="VP123" s="56"/>
      <c r="VQ123" s="56"/>
      <c r="VR123" s="56"/>
      <c r="VS123" s="56"/>
      <c r="VT123" s="56"/>
      <c r="VU123" s="56"/>
      <c r="VV123" s="56"/>
      <c r="VW123" s="56"/>
      <c r="VX123" s="56"/>
      <c r="VY123" s="56"/>
      <c r="VZ123" s="56"/>
      <c r="WA123" s="56"/>
      <c r="WB123" s="56"/>
      <c r="WC123" s="56"/>
      <c r="WD123" s="56"/>
      <c r="WE123" s="56"/>
      <c r="WF123" s="56"/>
      <c r="WG123" s="56"/>
      <c r="WH123" s="56"/>
      <c r="WI123" s="56"/>
      <c r="WJ123" s="56"/>
      <c r="WK123" s="56"/>
      <c r="WL123" s="56"/>
      <c r="WM123" s="56"/>
      <c r="WN123" s="56"/>
      <c r="WO123" s="56"/>
      <c r="WP123" s="56"/>
      <c r="WQ123" s="56"/>
      <c r="WR123" s="56"/>
      <c r="WS123" s="56"/>
      <c r="WT123" s="56"/>
      <c r="WU123" s="56"/>
      <c r="WV123" s="56"/>
      <c r="WW123" s="56"/>
      <c r="WX123" s="56"/>
      <c r="WY123" s="56"/>
      <c r="WZ123" s="56"/>
      <c r="XA123" s="56"/>
      <c r="XB123" s="56"/>
      <c r="XC123" s="56"/>
      <c r="XD123" s="56"/>
      <c r="XE123" s="56"/>
      <c r="XF123" s="56"/>
      <c r="XG123" s="56"/>
      <c r="XH123" s="56"/>
      <c r="XI123" s="56"/>
      <c r="XJ123" s="56"/>
      <c r="XK123" s="56"/>
      <c r="XL123" s="56"/>
      <c r="XM123" s="56"/>
      <c r="XN123" s="56"/>
      <c r="XO123" s="56"/>
      <c r="XP123" s="56"/>
      <c r="XQ123" s="56"/>
      <c r="XR123" s="56"/>
      <c r="XS123" s="56"/>
      <c r="XT123" s="56"/>
      <c r="XU123" s="56"/>
      <c r="XV123" s="56"/>
      <c r="XW123" s="56"/>
      <c r="XX123" s="56"/>
      <c r="XY123" s="56"/>
      <c r="XZ123" s="56"/>
      <c r="YA123" s="56"/>
      <c r="YB123" s="56"/>
      <c r="YC123" s="56"/>
      <c r="YD123" s="56"/>
      <c r="YE123" s="56"/>
      <c r="YF123" s="56"/>
      <c r="YG123" s="56"/>
      <c r="YH123" s="56"/>
      <c r="YI123" s="56"/>
      <c r="YJ123" s="56"/>
      <c r="YK123" s="56"/>
      <c r="YL123" s="56"/>
      <c r="YM123" s="56"/>
      <c r="YN123" s="56"/>
      <c r="YO123" s="56"/>
      <c r="YP123" s="56"/>
      <c r="YQ123" s="56"/>
      <c r="YR123" s="56"/>
      <c r="YS123" s="56"/>
      <c r="YT123" s="56"/>
      <c r="YU123" s="56"/>
      <c r="YV123" s="56"/>
      <c r="YW123" s="56"/>
      <c r="YX123" s="56"/>
      <c r="YY123" s="56"/>
      <c r="YZ123" s="56"/>
      <c r="ZA123" s="56"/>
      <c r="ZB123" s="56"/>
      <c r="ZC123" s="56"/>
      <c r="ZD123" s="56"/>
      <c r="ZE123" s="56"/>
      <c r="ZF123" s="56"/>
      <c r="ZG123" s="56"/>
      <c r="ZH123" s="56"/>
      <c r="ZI123" s="56"/>
      <c r="ZJ123" s="56"/>
      <c r="ZK123" s="56"/>
      <c r="ZL123" s="56"/>
      <c r="ZM123" s="56"/>
      <c r="ZN123" s="56"/>
      <c r="ZO123" s="56"/>
      <c r="ZP123" s="56"/>
      <c r="ZQ123" s="56"/>
      <c r="ZR123" s="56"/>
      <c r="ZS123" s="56"/>
      <c r="ZT123" s="56"/>
      <c r="ZU123" s="56"/>
      <c r="ZV123" s="56"/>
      <c r="ZW123" s="56"/>
      <c r="ZX123" s="56"/>
      <c r="ZY123" s="56"/>
      <c r="ZZ123" s="56"/>
      <c r="AAA123" s="56"/>
      <c r="AAB123" s="56"/>
      <c r="AAC123" s="56"/>
      <c r="AAD123" s="56"/>
      <c r="AAE123" s="56"/>
      <c r="AAF123" s="56"/>
      <c r="AAG123" s="56"/>
      <c r="AAH123" s="56"/>
      <c r="AAI123" s="56"/>
      <c r="AAJ123" s="56"/>
      <c r="AAK123" s="56"/>
      <c r="AAL123" s="56"/>
      <c r="AAM123" s="56"/>
      <c r="AAN123" s="56"/>
      <c r="AAO123" s="56"/>
      <c r="AAP123" s="56"/>
      <c r="AAQ123" s="56"/>
      <c r="AAR123" s="56"/>
      <c r="AAS123" s="56"/>
      <c r="AAT123" s="56"/>
      <c r="AAU123" s="56"/>
      <c r="AAV123" s="56"/>
      <c r="AAW123" s="56"/>
      <c r="AAX123" s="56"/>
      <c r="AAY123" s="56"/>
      <c r="AAZ123" s="56"/>
      <c r="ABA123" s="56"/>
      <c r="ABB123" s="56"/>
      <c r="ABC123" s="56"/>
      <c r="ABD123" s="56"/>
      <c r="ABE123" s="56"/>
      <c r="ABF123" s="56"/>
      <c r="ABG123" s="56"/>
      <c r="ABH123" s="56"/>
      <c r="ABI123" s="56"/>
      <c r="ABJ123" s="56"/>
      <c r="ABK123" s="56"/>
      <c r="ABL123" s="56"/>
      <c r="ABM123" s="56"/>
      <c r="ABN123" s="56"/>
      <c r="ABO123" s="56"/>
      <c r="ABP123" s="56"/>
      <c r="ABQ123" s="56"/>
      <c r="ABR123" s="56"/>
      <c r="ABS123" s="56"/>
      <c r="ABT123" s="56"/>
      <c r="ABU123" s="56"/>
      <c r="ABV123" s="56"/>
      <c r="ABW123" s="56"/>
      <c r="ABX123" s="56"/>
      <c r="ABY123" s="56"/>
      <c r="ABZ123" s="56"/>
      <c r="ACA123" s="56"/>
      <c r="ACB123" s="56"/>
      <c r="ACC123" s="56"/>
      <c r="ACD123" s="56"/>
      <c r="ACE123" s="56"/>
      <c r="ACF123" s="56"/>
      <c r="ACG123" s="56"/>
      <c r="ACH123" s="56"/>
      <c r="ACI123" s="56"/>
      <c r="ACJ123" s="56"/>
      <c r="ACK123" s="56"/>
      <c r="ACL123" s="56"/>
      <c r="ACM123" s="56"/>
      <c r="ACN123" s="56"/>
      <c r="ACO123" s="56"/>
      <c r="ACP123" s="56"/>
      <c r="ACQ123" s="56"/>
      <c r="ACR123" s="56"/>
      <c r="ACS123" s="56"/>
      <c r="ACT123" s="56"/>
      <c r="ACU123" s="56"/>
      <c r="ACV123" s="56"/>
      <c r="ACW123" s="56"/>
      <c r="ACX123" s="56"/>
      <c r="ACY123" s="56"/>
      <c r="ACZ123" s="56"/>
      <c r="ADA123" s="56"/>
      <c r="ADB123" s="56"/>
      <c r="ADC123" s="56"/>
      <c r="ADD123" s="56"/>
      <c r="ADE123" s="56"/>
      <c r="ADF123" s="56"/>
      <c r="ADG123" s="56"/>
      <c r="ADH123" s="56"/>
      <c r="ADI123" s="56"/>
      <c r="ADJ123" s="56"/>
      <c r="ADK123" s="56"/>
      <c r="ADL123" s="56"/>
      <c r="ADM123" s="56"/>
      <c r="ADN123" s="56"/>
      <c r="ADO123" s="56"/>
      <c r="ADP123" s="56"/>
      <c r="ADQ123" s="56"/>
      <c r="ADR123" s="56"/>
      <c r="ADS123" s="56"/>
      <c r="ADT123" s="56"/>
      <c r="ADU123" s="56"/>
      <c r="ADV123" s="56"/>
      <c r="ADW123" s="56"/>
      <c r="ADX123" s="56"/>
      <c r="ADY123" s="56"/>
      <c r="ADZ123" s="56"/>
      <c r="AEA123" s="56"/>
      <c r="AEB123" s="56"/>
      <c r="AEC123" s="56"/>
      <c r="AED123" s="56"/>
      <c r="AEE123" s="56"/>
      <c r="AEF123" s="56"/>
      <c r="AEG123" s="56"/>
      <c r="AEH123" s="56"/>
      <c r="AEI123" s="56"/>
      <c r="AEJ123" s="56"/>
      <c r="AEK123" s="56"/>
      <c r="AEL123" s="56"/>
      <c r="AEM123" s="56"/>
      <c r="AEN123" s="56"/>
      <c r="AEO123" s="56"/>
      <c r="AEP123" s="56"/>
      <c r="AEQ123" s="56"/>
      <c r="AER123" s="56"/>
      <c r="AES123" s="56"/>
      <c r="AET123" s="56"/>
      <c r="AEU123" s="56"/>
      <c r="AEV123" s="56"/>
      <c r="AEW123" s="56"/>
      <c r="AEX123" s="56"/>
      <c r="AEY123" s="56"/>
      <c r="AEZ123" s="56"/>
      <c r="AFA123" s="56"/>
      <c r="AFB123" s="56"/>
      <c r="AFC123" s="56"/>
      <c r="AFD123" s="56"/>
      <c r="AFE123" s="56"/>
      <c r="AFF123" s="56"/>
      <c r="AFG123" s="56"/>
      <c r="AFH123" s="56"/>
      <c r="AFI123" s="56"/>
      <c r="AFJ123" s="56"/>
      <c r="AFK123" s="56"/>
      <c r="AFL123" s="56"/>
      <c r="AFM123" s="56"/>
      <c r="AFN123" s="56"/>
      <c r="AFO123" s="56"/>
      <c r="AFP123" s="56"/>
      <c r="AFQ123" s="56"/>
      <c r="AFR123" s="56"/>
      <c r="AFS123" s="56"/>
      <c r="AFT123" s="56"/>
      <c r="AFU123" s="56"/>
      <c r="AFV123" s="56"/>
      <c r="AFW123" s="56"/>
      <c r="AFX123" s="56"/>
      <c r="AFY123" s="56"/>
      <c r="AFZ123" s="56"/>
      <c r="AGA123" s="56"/>
      <c r="AGB123" s="56"/>
      <c r="AGC123" s="56"/>
      <c r="AGD123" s="56"/>
      <c r="AGE123" s="56"/>
      <c r="AGF123" s="56"/>
      <c r="AGG123" s="56"/>
      <c r="AGH123" s="56"/>
      <c r="AGI123" s="56"/>
      <c r="AGJ123" s="56"/>
      <c r="AGK123" s="56"/>
      <c r="AGL123" s="56"/>
      <c r="AGM123" s="56"/>
      <c r="AGN123" s="56"/>
      <c r="AGO123" s="56"/>
      <c r="AGP123" s="56"/>
      <c r="AGQ123" s="56"/>
      <c r="AGR123" s="56"/>
      <c r="AGS123" s="56"/>
      <c r="AGT123" s="56"/>
      <c r="AGU123" s="56"/>
      <c r="AGV123" s="56"/>
      <c r="AGW123" s="56"/>
      <c r="AGX123" s="56"/>
      <c r="AGY123" s="56"/>
      <c r="AGZ123" s="56"/>
      <c r="AHA123" s="56"/>
      <c r="AHB123" s="56"/>
      <c r="AHC123" s="56"/>
      <c r="AHD123" s="56"/>
      <c r="AHE123" s="56"/>
      <c r="AHF123" s="56"/>
      <c r="AHG123" s="56"/>
      <c r="AHH123" s="56"/>
      <c r="AHI123" s="56"/>
      <c r="AHJ123" s="56"/>
      <c r="AHK123" s="56"/>
      <c r="AHL123" s="56"/>
      <c r="AHM123" s="56"/>
      <c r="AHN123" s="56"/>
      <c r="AHO123" s="56"/>
      <c r="AHP123" s="56"/>
      <c r="AHQ123" s="56"/>
      <c r="AHR123" s="56"/>
      <c r="AHS123" s="56"/>
      <c r="AHT123" s="56"/>
      <c r="AHU123" s="56"/>
      <c r="AHV123" s="56"/>
      <c r="AHW123" s="56"/>
      <c r="AHX123" s="56"/>
      <c r="AHY123" s="56"/>
      <c r="AHZ123" s="56"/>
      <c r="AIA123" s="56"/>
      <c r="AIB123" s="56"/>
      <c r="AIC123" s="56"/>
      <c r="AID123" s="56"/>
      <c r="AIE123" s="56"/>
      <c r="AIF123" s="56"/>
      <c r="AIG123" s="56"/>
      <c r="AIH123" s="56"/>
      <c r="AII123" s="56"/>
      <c r="AIJ123" s="56"/>
      <c r="AIK123" s="56"/>
      <c r="AIL123" s="56"/>
      <c r="AIM123" s="56"/>
      <c r="AIN123" s="56"/>
      <c r="AIO123" s="56"/>
      <c r="AIP123" s="56"/>
      <c r="AIQ123" s="56"/>
      <c r="AIR123" s="56"/>
      <c r="AIS123" s="56"/>
      <c r="AIT123" s="56"/>
      <c r="AIU123" s="56"/>
      <c r="AIV123" s="56"/>
      <c r="AIW123" s="56"/>
      <c r="AIX123" s="56"/>
      <c r="AIY123" s="56"/>
      <c r="AIZ123" s="56"/>
      <c r="AJA123" s="56"/>
      <c r="AJB123" s="56"/>
      <c r="AJC123" s="56"/>
      <c r="AJD123" s="56"/>
      <c r="AJE123" s="56"/>
      <c r="AJF123" s="56"/>
      <c r="AJG123" s="56"/>
      <c r="AJH123" s="56"/>
      <c r="AJI123" s="56"/>
      <c r="AJJ123" s="56"/>
      <c r="AJK123" s="56"/>
      <c r="AJL123" s="56"/>
      <c r="AJM123" s="56"/>
      <c r="AJN123" s="56"/>
      <c r="AJO123" s="56"/>
      <c r="AJP123" s="56"/>
      <c r="AJQ123" s="56"/>
      <c r="AJR123" s="56"/>
      <c r="AJS123" s="56"/>
      <c r="AJT123" s="56"/>
      <c r="AJU123" s="56"/>
      <c r="AJV123" s="56"/>
      <c r="AJW123" s="56"/>
      <c r="AJX123" s="56"/>
      <c r="AJY123" s="56"/>
      <c r="AJZ123" s="56"/>
      <c r="AKA123" s="56"/>
      <c r="AKB123" s="56"/>
      <c r="AKC123" s="56"/>
      <c r="AKD123" s="56"/>
      <c r="AKE123" s="56"/>
      <c r="AKF123" s="56"/>
      <c r="AKG123" s="56"/>
      <c r="AKH123" s="56"/>
      <c r="AKI123" s="56"/>
      <c r="AKJ123" s="56"/>
      <c r="AKK123" s="56"/>
      <c r="AKL123" s="56"/>
      <c r="AKM123" s="56"/>
      <c r="AKN123" s="56"/>
      <c r="AKO123" s="56"/>
      <c r="AKP123" s="56"/>
      <c r="AKQ123" s="56"/>
      <c r="AKR123" s="56"/>
      <c r="AKS123" s="56"/>
      <c r="AKT123" s="56"/>
      <c r="AKU123" s="56"/>
      <c r="AKV123" s="56"/>
      <c r="AKW123" s="56"/>
      <c r="AKX123" s="56"/>
      <c r="AKY123" s="56"/>
      <c r="AKZ123" s="56"/>
      <c r="ALA123" s="56"/>
      <c r="ALB123" s="56"/>
      <c r="ALC123" s="56"/>
      <c r="ALD123" s="56"/>
      <c r="ALE123" s="56"/>
      <c r="ALF123" s="56"/>
      <c r="ALG123" s="56"/>
      <c r="ALH123" s="56"/>
      <c r="ALI123" s="56"/>
      <c r="ALJ123" s="56"/>
      <c r="ALK123" s="56"/>
      <c r="ALL123" s="56"/>
      <c r="ALM123" s="56"/>
      <c r="ALN123" s="56"/>
      <c r="ALO123" s="56"/>
      <c r="ALP123" s="56"/>
      <c r="ALQ123" s="56"/>
      <c r="ALR123" s="56"/>
      <c r="ALS123" s="56"/>
      <c r="ALT123" s="56"/>
      <c r="ALU123" s="56"/>
      <c r="ALV123" s="56"/>
      <c r="ALW123" s="56"/>
      <c r="ALX123" s="56"/>
      <c r="ALY123" s="56"/>
      <c r="ALZ123" s="56"/>
      <c r="AMA123" s="56"/>
      <c r="AMB123" s="56"/>
      <c r="AMC123" s="56"/>
      <c r="AMD123" s="56"/>
      <c r="AME123" s="56"/>
      <c r="AMF123" s="56"/>
      <c r="AMG123" s="56"/>
    </row>
    <row r="124" spans="1:1021" ht="41.25" customHeight="1">
      <c r="A124" s="41" t="s">
        <v>201</v>
      </c>
      <c r="B124" s="42" t="s">
        <v>202</v>
      </c>
      <c r="C124" s="43" t="s">
        <v>567</v>
      </c>
      <c r="D124" s="44" t="s">
        <v>654</v>
      </c>
      <c r="E124" s="42" t="s">
        <v>557</v>
      </c>
      <c r="F124" s="45">
        <v>101.32</v>
      </c>
      <c r="G124" s="46">
        <v>193.21</v>
      </c>
      <c r="H124" s="46">
        <f>TRUNC(G124*(1+$J$6),2)</f>
        <v>238.69</v>
      </c>
      <c r="I124" s="46">
        <f>TRUNC(G124*F124,2)</f>
        <v>19576.03</v>
      </c>
      <c r="J124" s="46">
        <f>TRUNC(H124*F124,2)</f>
        <v>24184.07</v>
      </c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</row>
    <row r="125" spans="1:1021" ht="41.25" customHeight="1">
      <c r="A125" s="41" t="s">
        <v>203</v>
      </c>
      <c r="B125" s="42" t="s">
        <v>204</v>
      </c>
      <c r="C125" s="43" t="s">
        <v>566</v>
      </c>
      <c r="D125" s="44" t="s">
        <v>671</v>
      </c>
      <c r="E125" s="42" t="s">
        <v>558</v>
      </c>
      <c r="F125" s="45">
        <v>155.44999999999999</v>
      </c>
      <c r="G125" s="46">
        <v>104.74</v>
      </c>
      <c r="H125" s="46">
        <f>TRUNC(G125*(1+$J$6),2)</f>
        <v>129.38999999999999</v>
      </c>
      <c r="I125" s="46">
        <f>TRUNC(G125*F125,2)</f>
        <v>16281.83</v>
      </c>
      <c r="J125" s="46">
        <f>TRUNC(H125*F125,2)</f>
        <v>20113.669999999998</v>
      </c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</row>
    <row r="126" spans="1:1021" ht="41.25" customHeight="1">
      <c r="A126" s="34" t="s">
        <v>205</v>
      </c>
      <c r="B126" s="35"/>
      <c r="C126" s="36"/>
      <c r="D126" s="37" t="s">
        <v>206</v>
      </c>
      <c r="E126" s="36"/>
      <c r="F126" s="38"/>
      <c r="G126" s="39"/>
      <c r="H126" s="39"/>
      <c r="I126" s="39"/>
      <c r="J126" s="40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</row>
    <row r="127" spans="1:1021" ht="41.25" customHeight="1">
      <c r="A127" s="41" t="s">
        <v>207</v>
      </c>
      <c r="B127" s="42" t="s">
        <v>208</v>
      </c>
      <c r="C127" s="43" t="s">
        <v>555</v>
      </c>
      <c r="D127" s="44" t="s">
        <v>676</v>
      </c>
      <c r="E127" s="42" t="s">
        <v>561</v>
      </c>
      <c r="F127" s="45">
        <v>943.02</v>
      </c>
      <c r="G127" s="46">
        <v>17.440000000000001</v>
      </c>
      <c r="H127" s="46">
        <f>TRUNC(G127*(1+$J$6),2)</f>
        <v>21.54</v>
      </c>
      <c r="I127" s="46">
        <f>TRUNC(G127*F127,2)</f>
        <v>16446.259999999998</v>
      </c>
      <c r="J127" s="46">
        <f>TRUNC(H127*F127,2)</f>
        <v>20312.650000000001</v>
      </c>
    </row>
    <row r="128" spans="1:1021" ht="41.25" customHeight="1">
      <c r="A128" s="48"/>
      <c r="B128" s="49"/>
      <c r="C128" s="50"/>
      <c r="D128" s="51"/>
      <c r="E128" s="52"/>
      <c r="F128" s="53"/>
      <c r="G128" s="54"/>
      <c r="H128" s="40" t="s">
        <v>39</v>
      </c>
      <c r="I128" s="55">
        <f>SUM(I117:I127)</f>
        <v>503366.26000000007</v>
      </c>
      <c r="J128" s="55">
        <f>SUM(J117:J127)</f>
        <v>621839.22000000009</v>
      </c>
    </row>
    <row r="129" spans="1:61" ht="41.25" customHeight="1">
      <c r="A129" s="25">
        <v>8</v>
      </c>
      <c r="B129" s="26"/>
      <c r="C129" s="27"/>
      <c r="D129" s="26" t="s">
        <v>209</v>
      </c>
      <c r="E129" s="26"/>
      <c r="F129" s="28"/>
      <c r="G129" s="29"/>
      <c r="H129" s="26"/>
      <c r="I129" s="26"/>
      <c r="J129" s="30"/>
      <c r="K129" s="31">
        <f>I145</f>
        <v>153319.81000000003</v>
      </c>
      <c r="L129" s="31">
        <f>J145</f>
        <v>189410.11000000004</v>
      </c>
    </row>
    <row r="130" spans="1:61" ht="41.25" customHeight="1">
      <c r="A130" s="34" t="s">
        <v>210</v>
      </c>
      <c r="B130" s="35"/>
      <c r="C130" s="36"/>
      <c r="D130" s="37" t="s">
        <v>211</v>
      </c>
      <c r="E130" s="36"/>
      <c r="F130" s="38"/>
      <c r="G130" s="39"/>
      <c r="H130" s="39"/>
      <c r="I130" s="39"/>
      <c r="J130" s="40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</row>
    <row r="131" spans="1:61" ht="41.25" customHeight="1">
      <c r="A131" s="41" t="s">
        <v>212</v>
      </c>
      <c r="B131" s="42" t="s">
        <v>213</v>
      </c>
      <c r="C131" s="43" t="s">
        <v>555</v>
      </c>
      <c r="D131" s="44" t="s">
        <v>721</v>
      </c>
      <c r="E131" s="42" t="s">
        <v>557</v>
      </c>
      <c r="F131" s="45">
        <v>15.33</v>
      </c>
      <c r="G131" s="46">
        <v>463.41</v>
      </c>
      <c r="H131" s="46">
        <f t="shared" ref="H131:H138" si="12">TRUNC(G131*(1+$J$6),2)</f>
        <v>572.49</v>
      </c>
      <c r="I131" s="46">
        <f t="shared" ref="I131:I138" si="13">TRUNC(G131*F131,2)</f>
        <v>7104.07</v>
      </c>
      <c r="J131" s="46">
        <f t="shared" ref="J131:J138" si="14">TRUNC(H131*F131,2)</f>
        <v>8776.27</v>
      </c>
    </row>
    <row r="132" spans="1:61" ht="41.25" customHeight="1">
      <c r="A132" s="41" t="s">
        <v>214</v>
      </c>
      <c r="B132" s="42" t="s">
        <v>215</v>
      </c>
      <c r="C132" s="43" t="s">
        <v>555</v>
      </c>
      <c r="D132" s="44" t="s">
        <v>740</v>
      </c>
      <c r="E132" s="42" t="s">
        <v>554</v>
      </c>
      <c r="F132" s="45">
        <v>6</v>
      </c>
      <c r="G132" s="46">
        <v>642.84</v>
      </c>
      <c r="H132" s="46">
        <f t="shared" si="12"/>
        <v>794.16</v>
      </c>
      <c r="I132" s="46">
        <f t="shared" si="13"/>
        <v>3857.04</v>
      </c>
      <c r="J132" s="46">
        <f t="shared" si="14"/>
        <v>4764.96</v>
      </c>
    </row>
    <row r="133" spans="1:61" ht="41.25" customHeight="1">
      <c r="A133" s="41" t="s">
        <v>216</v>
      </c>
      <c r="B133" s="42" t="s">
        <v>217</v>
      </c>
      <c r="C133" s="43" t="s">
        <v>555</v>
      </c>
      <c r="D133" s="44" t="s">
        <v>741</v>
      </c>
      <c r="E133" s="42" t="s">
        <v>554</v>
      </c>
      <c r="F133" s="45">
        <v>3</v>
      </c>
      <c r="G133" s="46">
        <v>636.05999999999995</v>
      </c>
      <c r="H133" s="46">
        <f t="shared" si="12"/>
        <v>785.78</v>
      </c>
      <c r="I133" s="46">
        <f t="shared" si="13"/>
        <v>1908.18</v>
      </c>
      <c r="J133" s="46">
        <f t="shared" si="14"/>
        <v>2357.34</v>
      </c>
    </row>
    <row r="134" spans="1:61" ht="41.25" customHeight="1">
      <c r="A134" s="41" t="s">
        <v>218</v>
      </c>
      <c r="B134" s="42" t="s">
        <v>219</v>
      </c>
      <c r="C134" s="43" t="s">
        <v>555</v>
      </c>
      <c r="D134" s="44" t="s">
        <v>635</v>
      </c>
      <c r="E134" s="42" t="s">
        <v>557</v>
      </c>
      <c r="F134" s="45">
        <v>22.47</v>
      </c>
      <c r="G134" s="46">
        <v>1188.5899999999999</v>
      </c>
      <c r="H134" s="46">
        <f t="shared" si="12"/>
        <v>1468.38</v>
      </c>
      <c r="I134" s="46">
        <f t="shared" si="13"/>
        <v>26707.61</v>
      </c>
      <c r="J134" s="46">
        <f t="shared" si="14"/>
        <v>32994.49</v>
      </c>
    </row>
    <row r="135" spans="1:61" ht="41.25" customHeight="1">
      <c r="A135" s="41" t="s">
        <v>220</v>
      </c>
      <c r="B135" s="42" t="s">
        <v>221</v>
      </c>
      <c r="C135" s="43" t="s">
        <v>555</v>
      </c>
      <c r="D135" s="44" t="s">
        <v>743</v>
      </c>
      <c r="E135" s="42" t="s">
        <v>557</v>
      </c>
      <c r="F135" s="45">
        <v>3.15</v>
      </c>
      <c r="G135" s="46">
        <v>1084.1300000000001</v>
      </c>
      <c r="H135" s="46">
        <f t="shared" si="12"/>
        <v>1339.33</v>
      </c>
      <c r="I135" s="46">
        <f t="shared" si="13"/>
        <v>3415</v>
      </c>
      <c r="J135" s="46">
        <f t="shared" si="14"/>
        <v>4218.88</v>
      </c>
    </row>
    <row r="136" spans="1:61" ht="60.75">
      <c r="A136" s="41" t="s">
        <v>222</v>
      </c>
      <c r="B136" s="42" t="s">
        <v>223</v>
      </c>
      <c r="C136" s="43" t="s">
        <v>555</v>
      </c>
      <c r="D136" s="44" t="s">
        <v>744</v>
      </c>
      <c r="E136" s="42" t="s">
        <v>554</v>
      </c>
      <c r="F136" s="45">
        <v>2</v>
      </c>
      <c r="G136" s="46">
        <v>808.46</v>
      </c>
      <c r="H136" s="46">
        <f t="shared" si="12"/>
        <v>998.77</v>
      </c>
      <c r="I136" s="46">
        <f t="shared" si="13"/>
        <v>1616.92</v>
      </c>
      <c r="J136" s="46">
        <f t="shared" si="14"/>
        <v>1997.54</v>
      </c>
    </row>
    <row r="137" spans="1:61" ht="38.25" customHeight="1">
      <c r="A137" s="41" t="s">
        <v>224</v>
      </c>
      <c r="B137" s="42" t="s">
        <v>225</v>
      </c>
      <c r="C137" s="43" t="s">
        <v>555</v>
      </c>
      <c r="D137" s="44" t="s">
        <v>598</v>
      </c>
      <c r="E137" s="42" t="s">
        <v>557</v>
      </c>
      <c r="F137" s="45">
        <v>3.84</v>
      </c>
      <c r="G137" s="46">
        <v>1486.85</v>
      </c>
      <c r="H137" s="46">
        <f t="shared" si="12"/>
        <v>1836.85</v>
      </c>
      <c r="I137" s="46">
        <f t="shared" si="13"/>
        <v>5709.5</v>
      </c>
      <c r="J137" s="46">
        <f t="shared" si="14"/>
        <v>7053.5</v>
      </c>
    </row>
    <row r="138" spans="1:61" ht="38.25" customHeight="1">
      <c r="A138" s="41" t="s">
        <v>226</v>
      </c>
      <c r="B138" s="42" t="s">
        <v>227</v>
      </c>
      <c r="C138" s="43" t="s">
        <v>555</v>
      </c>
      <c r="D138" s="44" t="s">
        <v>646</v>
      </c>
      <c r="E138" s="42" t="s">
        <v>557</v>
      </c>
      <c r="F138" s="45">
        <v>25.62</v>
      </c>
      <c r="G138" s="46">
        <v>209.36</v>
      </c>
      <c r="H138" s="46">
        <f t="shared" si="12"/>
        <v>258.64</v>
      </c>
      <c r="I138" s="46">
        <f t="shared" si="13"/>
        <v>5363.8</v>
      </c>
      <c r="J138" s="46">
        <f t="shared" si="14"/>
        <v>6626.35</v>
      </c>
    </row>
    <row r="139" spans="1:61" ht="41.25" customHeight="1">
      <c r="A139" s="34" t="s">
        <v>228</v>
      </c>
      <c r="B139" s="35"/>
      <c r="C139" s="36"/>
      <c r="D139" s="37" t="s">
        <v>229</v>
      </c>
      <c r="E139" s="36"/>
      <c r="F139" s="38"/>
      <c r="G139" s="39"/>
      <c r="H139" s="39"/>
      <c r="I139" s="39"/>
      <c r="J139" s="40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</row>
    <row r="140" spans="1:61" ht="41.25" customHeight="1">
      <c r="A140" s="41" t="s">
        <v>230</v>
      </c>
      <c r="B140" s="42" t="s">
        <v>231</v>
      </c>
      <c r="C140" s="43" t="s">
        <v>555</v>
      </c>
      <c r="D140" s="44" t="s">
        <v>694</v>
      </c>
      <c r="E140" s="42" t="s">
        <v>557</v>
      </c>
      <c r="F140" s="45">
        <v>4.2</v>
      </c>
      <c r="G140" s="46">
        <v>1025.4000000000001</v>
      </c>
      <c r="H140" s="46">
        <f>TRUNC(G140*(1+$J$6),2)</f>
        <v>1266.77</v>
      </c>
      <c r="I140" s="46">
        <f>TRUNC(G140*F140,2)</f>
        <v>4306.68</v>
      </c>
      <c r="J140" s="46">
        <f>TRUNC(H140*F140,2)</f>
        <v>5320.43</v>
      </c>
    </row>
    <row r="141" spans="1:61" ht="41.25" customHeight="1">
      <c r="A141" s="41" t="s">
        <v>232</v>
      </c>
      <c r="B141" s="42" t="s">
        <v>233</v>
      </c>
      <c r="C141" s="43" t="s">
        <v>555</v>
      </c>
      <c r="D141" s="44" t="s">
        <v>613</v>
      </c>
      <c r="E141" s="42" t="s">
        <v>557</v>
      </c>
      <c r="F141" s="45">
        <v>56.1</v>
      </c>
      <c r="G141" s="46">
        <v>870.4</v>
      </c>
      <c r="H141" s="46">
        <f>TRUNC(G141*(1+$J$6),2)</f>
        <v>1075.29</v>
      </c>
      <c r="I141" s="46">
        <f>TRUNC(G141*F141,2)</f>
        <v>48829.440000000002</v>
      </c>
      <c r="J141" s="46">
        <f>TRUNC(H141*F141,2)</f>
        <v>60323.76</v>
      </c>
    </row>
    <row r="142" spans="1:61" ht="41.25" customHeight="1">
      <c r="A142" s="41" t="s">
        <v>234</v>
      </c>
      <c r="B142" s="42" t="s">
        <v>235</v>
      </c>
      <c r="C142" s="43" t="s">
        <v>555</v>
      </c>
      <c r="D142" s="44" t="s">
        <v>684</v>
      </c>
      <c r="E142" s="42" t="s">
        <v>557</v>
      </c>
      <c r="F142" s="45">
        <v>16.690000000000001</v>
      </c>
      <c r="G142" s="46">
        <v>943.64</v>
      </c>
      <c r="H142" s="46">
        <f>TRUNC(G142*(1+$J$6),2)</f>
        <v>1165.77</v>
      </c>
      <c r="I142" s="46">
        <f>TRUNC(G142*F142,2)</f>
        <v>15749.35</v>
      </c>
      <c r="J142" s="46">
        <f>TRUNC(H142*F142,2)</f>
        <v>19456.7</v>
      </c>
    </row>
    <row r="143" spans="1:61" ht="41.25" customHeight="1">
      <c r="A143" s="41" t="s">
        <v>236</v>
      </c>
      <c r="B143" s="42" t="s">
        <v>227</v>
      </c>
      <c r="C143" s="43" t="s">
        <v>555</v>
      </c>
      <c r="D143" s="44" t="s">
        <v>646</v>
      </c>
      <c r="E143" s="42" t="s">
        <v>557</v>
      </c>
      <c r="F143" s="45">
        <v>76.989999999999995</v>
      </c>
      <c r="G143" s="46">
        <v>209.36</v>
      </c>
      <c r="H143" s="46">
        <f>TRUNC(G143*(1+$J$6),2)</f>
        <v>258.64</v>
      </c>
      <c r="I143" s="46">
        <f>TRUNC(G143*F143,2)</f>
        <v>16118.62</v>
      </c>
      <c r="J143" s="46">
        <f>TRUNC(H143*F143,2)</f>
        <v>19912.689999999999</v>
      </c>
    </row>
    <row r="144" spans="1:61" ht="41.25" customHeight="1">
      <c r="A144" s="41" t="s">
        <v>237</v>
      </c>
      <c r="B144" s="42" t="s">
        <v>238</v>
      </c>
      <c r="C144" s="43" t="s">
        <v>567</v>
      </c>
      <c r="D144" s="44" t="s">
        <v>700</v>
      </c>
      <c r="E144" s="42" t="s">
        <v>557</v>
      </c>
      <c r="F144" s="45">
        <v>80</v>
      </c>
      <c r="G144" s="46">
        <v>157.91999999999999</v>
      </c>
      <c r="H144" s="46">
        <f>TRUNC(G144*(1+$J$6),2)</f>
        <v>195.09</v>
      </c>
      <c r="I144" s="46">
        <f>TRUNC(G144*F144,2)</f>
        <v>12633.6</v>
      </c>
      <c r="J144" s="46">
        <f>TRUNC(H144*F144,2)</f>
        <v>15607.2</v>
      </c>
      <c r="L144" s="46"/>
    </row>
    <row r="145" spans="1:1021" ht="41.25" customHeight="1">
      <c r="A145" s="48"/>
      <c r="B145" s="49"/>
      <c r="C145" s="50"/>
      <c r="D145" s="51"/>
      <c r="E145" s="52"/>
      <c r="F145" s="53"/>
      <c r="G145" s="54"/>
      <c r="H145" s="40" t="s">
        <v>39</v>
      </c>
      <c r="I145" s="55">
        <f>SUM(I131:I144)</f>
        <v>153319.81000000003</v>
      </c>
      <c r="J145" s="55">
        <f>SUM(J131:J144)</f>
        <v>189410.11000000004</v>
      </c>
    </row>
    <row r="146" spans="1:1021" ht="41.25" customHeight="1">
      <c r="A146" s="25">
        <v>9</v>
      </c>
      <c r="B146" s="26"/>
      <c r="C146" s="27"/>
      <c r="D146" s="26" t="s">
        <v>239</v>
      </c>
      <c r="E146" s="26"/>
      <c r="F146" s="28"/>
      <c r="G146" s="29"/>
      <c r="H146" s="26"/>
      <c r="I146" s="26"/>
      <c r="J146" s="30"/>
      <c r="K146" s="31">
        <f>I162</f>
        <v>265914.17</v>
      </c>
      <c r="L146" s="31">
        <f>J162</f>
        <v>328475.70999999996</v>
      </c>
    </row>
    <row r="147" spans="1:1021" ht="41.25" customHeight="1">
      <c r="A147" s="34" t="s">
        <v>240</v>
      </c>
      <c r="B147" s="35"/>
      <c r="C147" s="36"/>
      <c r="D147" s="37" t="s">
        <v>241</v>
      </c>
      <c r="E147" s="36"/>
      <c r="F147" s="38"/>
      <c r="G147" s="39"/>
      <c r="H147" s="39"/>
      <c r="I147" s="39"/>
      <c r="J147" s="40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</row>
    <row r="148" spans="1:1021" ht="94.5" customHeight="1">
      <c r="A148" s="41" t="s">
        <v>242</v>
      </c>
      <c r="B148" s="42" t="s">
        <v>243</v>
      </c>
      <c r="C148" s="43" t="s">
        <v>555</v>
      </c>
      <c r="D148" s="44" t="s">
        <v>602</v>
      </c>
      <c r="E148" s="42" t="s">
        <v>557</v>
      </c>
      <c r="F148" s="45">
        <v>469.35</v>
      </c>
      <c r="G148" s="46">
        <v>149.78</v>
      </c>
      <c r="H148" s="46">
        <f>TRUNC(G148*(1+$J$6),2)</f>
        <v>185.03</v>
      </c>
      <c r="I148" s="46">
        <f>TRUNC(G148*F148,2)</f>
        <v>70299.240000000005</v>
      </c>
      <c r="J148" s="46">
        <f>TRUNC(H148*F148,2)</f>
        <v>86843.83</v>
      </c>
    </row>
    <row r="149" spans="1:1021" ht="93.75" customHeight="1">
      <c r="A149" s="41" t="s">
        <v>244</v>
      </c>
      <c r="B149" s="42" t="s">
        <v>245</v>
      </c>
      <c r="C149" s="43" t="s">
        <v>555</v>
      </c>
      <c r="D149" s="44" t="s">
        <v>679</v>
      </c>
      <c r="E149" s="42" t="s">
        <v>558</v>
      </c>
      <c r="F149" s="45">
        <v>517.71</v>
      </c>
      <c r="G149" s="46">
        <v>31.26</v>
      </c>
      <c r="H149" s="46">
        <f>TRUNC(G149*(1+$J$6),2)</f>
        <v>38.61</v>
      </c>
      <c r="I149" s="46">
        <f>TRUNC(G149*F149,2)</f>
        <v>16183.61</v>
      </c>
      <c r="J149" s="46">
        <f>TRUNC(H149*F149,2)</f>
        <v>19988.78</v>
      </c>
    </row>
    <row r="150" spans="1:1021" ht="72.75" customHeight="1">
      <c r="A150" s="41" t="s">
        <v>246</v>
      </c>
      <c r="B150" s="42" t="s">
        <v>247</v>
      </c>
      <c r="C150" s="43" t="s">
        <v>555</v>
      </c>
      <c r="D150" s="44" t="s">
        <v>666</v>
      </c>
      <c r="E150" s="42" t="s">
        <v>557</v>
      </c>
      <c r="F150" s="45">
        <v>80.349999999999994</v>
      </c>
      <c r="G150" s="46">
        <v>196.65</v>
      </c>
      <c r="H150" s="46">
        <f>TRUNC(G150*(1+$J$6),2)</f>
        <v>242.94</v>
      </c>
      <c r="I150" s="46">
        <f>TRUNC(G150*F150,2)</f>
        <v>15800.82</v>
      </c>
      <c r="J150" s="46">
        <f>TRUNC(H150*F150,2)</f>
        <v>19520.22</v>
      </c>
    </row>
    <row r="151" spans="1:1021" ht="41.25" customHeight="1">
      <c r="A151" s="41" t="s">
        <v>248</v>
      </c>
      <c r="B151" s="42" t="s">
        <v>249</v>
      </c>
      <c r="C151" s="43" t="s">
        <v>555</v>
      </c>
      <c r="D151" s="44" t="s">
        <v>693</v>
      </c>
      <c r="E151" s="42" t="s">
        <v>558</v>
      </c>
      <c r="F151" s="45">
        <v>83.9</v>
      </c>
      <c r="G151" s="46">
        <v>176.34</v>
      </c>
      <c r="H151" s="46">
        <f>TRUNC(G151*(1+$J$6),2)</f>
        <v>217.85</v>
      </c>
      <c r="I151" s="46">
        <f>TRUNC(G151*F151,2)</f>
        <v>14794.92</v>
      </c>
      <c r="J151" s="46">
        <f>TRUNC(H151*F151,2)</f>
        <v>18277.61</v>
      </c>
    </row>
    <row r="152" spans="1:1021" ht="41.25" customHeight="1">
      <c r="A152" s="34" t="s">
        <v>250</v>
      </c>
      <c r="B152" s="35"/>
      <c r="C152" s="36"/>
      <c r="D152" s="37" t="s">
        <v>251</v>
      </c>
      <c r="E152" s="36"/>
      <c r="F152" s="38"/>
      <c r="G152" s="39"/>
      <c r="H152" s="39"/>
      <c r="I152" s="39"/>
      <c r="J152" s="40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</row>
    <row r="153" spans="1:1021" s="56" customFormat="1" ht="41.25" customHeight="1">
      <c r="A153" s="41" t="s">
        <v>252</v>
      </c>
      <c r="B153" s="42" t="s">
        <v>253</v>
      </c>
      <c r="C153" s="43" t="s">
        <v>555</v>
      </c>
      <c r="D153" s="44" t="s">
        <v>706</v>
      </c>
      <c r="E153" s="42" t="s">
        <v>557</v>
      </c>
      <c r="F153" s="45">
        <v>1408.24</v>
      </c>
      <c r="G153" s="46">
        <v>7.67</v>
      </c>
      <c r="H153" s="46">
        <f t="shared" ref="H153:H159" si="15">TRUNC(G153*(1+$J$6),2)</f>
        <v>9.4700000000000006</v>
      </c>
      <c r="I153" s="46">
        <f t="shared" ref="I153:I159" si="16">TRUNC(G153*F153,2)</f>
        <v>10801.2</v>
      </c>
      <c r="J153" s="46">
        <f t="shared" ref="J153:J159" si="17">TRUNC(H153*F153,2)</f>
        <v>13336.03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</row>
    <row r="154" spans="1:1021" ht="41.25" customHeight="1">
      <c r="A154" s="41" t="s">
        <v>254</v>
      </c>
      <c r="B154" s="42" t="s">
        <v>255</v>
      </c>
      <c r="C154" s="43" t="s">
        <v>555</v>
      </c>
      <c r="D154" s="44" t="s">
        <v>624</v>
      </c>
      <c r="E154" s="42" t="s">
        <v>557</v>
      </c>
      <c r="F154" s="45">
        <v>1209.24</v>
      </c>
      <c r="G154" s="46">
        <v>30.16</v>
      </c>
      <c r="H154" s="46">
        <f t="shared" si="15"/>
        <v>37.25</v>
      </c>
      <c r="I154" s="46">
        <f t="shared" si="16"/>
        <v>36470.67</v>
      </c>
      <c r="J154" s="46">
        <f t="shared" si="17"/>
        <v>45044.19</v>
      </c>
    </row>
    <row r="155" spans="1:1021" ht="41.25" customHeight="1">
      <c r="A155" s="41" t="s">
        <v>256</v>
      </c>
      <c r="B155" s="42" t="s">
        <v>257</v>
      </c>
      <c r="C155" s="43" t="s">
        <v>555</v>
      </c>
      <c r="D155" s="44" t="s">
        <v>664</v>
      </c>
      <c r="E155" s="42" t="s">
        <v>557</v>
      </c>
      <c r="F155" s="45">
        <v>1209.24</v>
      </c>
      <c r="G155" s="46">
        <v>14.58</v>
      </c>
      <c r="H155" s="46">
        <f t="shared" si="15"/>
        <v>18.010000000000002</v>
      </c>
      <c r="I155" s="46">
        <f t="shared" si="16"/>
        <v>17630.71</v>
      </c>
      <c r="J155" s="46">
        <f t="shared" si="17"/>
        <v>21778.41</v>
      </c>
      <c r="BJ155" s="56"/>
      <c r="BK155" s="56"/>
      <c r="BL155" s="56"/>
      <c r="BM155" s="56"/>
      <c r="BN155" s="56"/>
      <c r="BO155" s="56"/>
      <c r="BP155" s="56"/>
      <c r="BQ155" s="56"/>
      <c r="BR155" s="56"/>
      <c r="BS155" s="56"/>
      <c r="BT155" s="56"/>
      <c r="BU155" s="56"/>
      <c r="BV155" s="56"/>
      <c r="BW155" s="56"/>
      <c r="BX155" s="56"/>
      <c r="BY155" s="56"/>
      <c r="BZ155" s="56"/>
      <c r="CA155" s="56"/>
      <c r="CB155" s="56"/>
      <c r="CC155" s="56"/>
      <c r="CD155" s="56"/>
      <c r="CE155" s="56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6"/>
      <c r="CQ155" s="56"/>
      <c r="CR155" s="56"/>
      <c r="CS155" s="56"/>
      <c r="CT155" s="56"/>
      <c r="CU155" s="56"/>
      <c r="CV155" s="56"/>
      <c r="CW155" s="56"/>
      <c r="CX155" s="56"/>
      <c r="CY155" s="56"/>
      <c r="CZ155" s="56"/>
      <c r="DA155" s="56"/>
      <c r="DB155" s="56"/>
      <c r="DC155" s="56"/>
      <c r="DD155" s="56"/>
      <c r="DE155" s="56"/>
      <c r="DF155" s="56"/>
      <c r="DG155" s="56"/>
      <c r="DH155" s="56"/>
      <c r="DI155" s="56"/>
      <c r="DJ155" s="56"/>
      <c r="DK155" s="56"/>
      <c r="DL155" s="56"/>
      <c r="DM155" s="56"/>
      <c r="DN155" s="56"/>
      <c r="DO155" s="56"/>
      <c r="DP155" s="56"/>
      <c r="DQ155" s="56"/>
      <c r="DR155" s="56"/>
      <c r="DS155" s="56"/>
      <c r="DT155" s="56"/>
      <c r="DU155" s="56"/>
      <c r="DV155" s="56"/>
      <c r="DW155" s="56"/>
      <c r="DX155" s="56"/>
      <c r="DY155" s="56"/>
      <c r="DZ155" s="56"/>
      <c r="EA155" s="56"/>
      <c r="EB155" s="56"/>
      <c r="EC155" s="56"/>
      <c r="ED155" s="56"/>
      <c r="EE155" s="56"/>
      <c r="EF155" s="56"/>
      <c r="EG155" s="56"/>
      <c r="EH155" s="56"/>
      <c r="EI155" s="56"/>
      <c r="EJ155" s="56"/>
      <c r="EK155" s="56"/>
      <c r="EL155" s="56"/>
      <c r="EM155" s="56"/>
      <c r="EN155" s="56"/>
      <c r="EO155" s="56"/>
      <c r="EP155" s="56"/>
      <c r="EQ155" s="56"/>
      <c r="ER155" s="56"/>
      <c r="ES155" s="56"/>
      <c r="ET155" s="56"/>
      <c r="EU155" s="56"/>
      <c r="EV155" s="56"/>
      <c r="EW155" s="56"/>
      <c r="EX155" s="56"/>
      <c r="EY155" s="56"/>
      <c r="EZ155" s="56"/>
      <c r="FA155" s="56"/>
      <c r="FB155" s="56"/>
      <c r="FC155" s="56"/>
      <c r="FD155" s="56"/>
      <c r="FE155" s="56"/>
      <c r="FF155" s="56"/>
      <c r="FG155" s="56"/>
      <c r="FH155" s="56"/>
      <c r="FI155" s="56"/>
      <c r="FJ155" s="56"/>
      <c r="FK155" s="56"/>
      <c r="FL155" s="56"/>
      <c r="FM155" s="56"/>
      <c r="FN155" s="56"/>
      <c r="FO155" s="56"/>
      <c r="FP155" s="56"/>
      <c r="FQ155" s="56"/>
      <c r="FR155" s="56"/>
      <c r="FS155" s="56"/>
      <c r="FT155" s="56"/>
      <c r="FU155" s="56"/>
      <c r="FV155" s="56"/>
      <c r="FW155" s="56"/>
      <c r="FX155" s="56"/>
      <c r="FY155" s="56"/>
      <c r="FZ155" s="56"/>
      <c r="GA155" s="56"/>
      <c r="GB155" s="56"/>
      <c r="GC155" s="56"/>
      <c r="GD155" s="56"/>
      <c r="GE155" s="56"/>
      <c r="GF155" s="56"/>
      <c r="GG155" s="56"/>
      <c r="GH155" s="56"/>
      <c r="GI155" s="56"/>
      <c r="GJ155" s="56"/>
      <c r="GK155" s="56"/>
      <c r="GL155" s="56"/>
      <c r="GM155" s="56"/>
      <c r="GN155" s="56"/>
      <c r="GO155" s="56"/>
      <c r="GP155" s="56"/>
      <c r="GQ155" s="56"/>
      <c r="GR155" s="56"/>
      <c r="GS155" s="56"/>
      <c r="GT155" s="56"/>
      <c r="GU155" s="56"/>
      <c r="GV155" s="56"/>
      <c r="GW155" s="56"/>
      <c r="GX155" s="56"/>
      <c r="GY155" s="56"/>
      <c r="GZ155" s="56"/>
      <c r="HA155" s="56"/>
      <c r="HB155" s="56"/>
      <c r="HC155" s="56"/>
      <c r="HD155" s="56"/>
      <c r="HE155" s="56"/>
      <c r="HF155" s="56"/>
      <c r="HG155" s="56"/>
      <c r="HH155" s="56"/>
      <c r="HI155" s="56"/>
      <c r="HJ155" s="56"/>
      <c r="HK155" s="56"/>
      <c r="HL155" s="56"/>
      <c r="HM155" s="56"/>
      <c r="HN155" s="56"/>
      <c r="HO155" s="56"/>
      <c r="HP155" s="56"/>
      <c r="HQ155" s="56"/>
      <c r="HR155" s="56"/>
      <c r="HS155" s="56"/>
      <c r="HT155" s="56"/>
      <c r="HU155" s="56"/>
      <c r="HV155" s="56"/>
      <c r="HW155" s="56"/>
      <c r="HX155" s="56"/>
      <c r="HY155" s="56"/>
      <c r="HZ155" s="56"/>
      <c r="IA155" s="56"/>
      <c r="IB155" s="56"/>
      <c r="IC155" s="56"/>
      <c r="ID155" s="56"/>
      <c r="IE155" s="56"/>
      <c r="IF155" s="56"/>
      <c r="IG155" s="56"/>
      <c r="IH155" s="56"/>
      <c r="II155" s="56"/>
      <c r="IJ155" s="56"/>
      <c r="IK155" s="56"/>
      <c r="IL155" s="56"/>
      <c r="IM155" s="56"/>
      <c r="IN155" s="56"/>
      <c r="IO155" s="56"/>
      <c r="IP155" s="56"/>
      <c r="IQ155" s="56"/>
      <c r="IR155" s="56"/>
      <c r="IS155" s="56"/>
      <c r="IT155" s="56"/>
      <c r="IU155" s="56"/>
      <c r="IV155" s="56"/>
      <c r="IW155" s="56"/>
      <c r="IX155" s="56"/>
      <c r="IY155" s="56"/>
      <c r="IZ155" s="56"/>
      <c r="JA155" s="56"/>
      <c r="JB155" s="56"/>
      <c r="JC155" s="56"/>
      <c r="JD155" s="56"/>
      <c r="JE155" s="56"/>
      <c r="JF155" s="56"/>
      <c r="JG155" s="56"/>
      <c r="JH155" s="56"/>
      <c r="JI155" s="56"/>
      <c r="JJ155" s="56"/>
      <c r="JK155" s="56"/>
      <c r="JL155" s="56"/>
      <c r="JM155" s="56"/>
      <c r="JN155" s="56"/>
      <c r="JO155" s="56"/>
      <c r="JP155" s="56"/>
      <c r="JQ155" s="56"/>
      <c r="JR155" s="56"/>
      <c r="JS155" s="56"/>
      <c r="JT155" s="56"/>
      <c r="JU155" s="56"/>
      <c r="JV155" s="56"/>
      <c r="JW155" s="56"/>
      <c r="JX155" s="56"/>
      <c r="JY155" s="56"/>
      <c r="JZ155" s="56"/>
      <c r="KA155" s="56"/>
      <c r="KB155" s="56"/>
      <c r="KC155" s="56"/>
      <c r="KD155" s="56"/>
      <c r="KE155" s="56"/>
      <c r="KF155" s="56"/>
      <c r="KG155" s="56"/>
      <c r="KH155" s="56"/>
      <c r="KI155" s="56"/>
      <c r="KJ155" s="56"/>
      <c r="KK155" s="56"/>
      <c r="KL155" s="56"/>
      <c r="KM155" s="56"/>
      <c r="KN155" s="56"/>
      <c r="KO155" s="56"/>
      <c r="KP155" s="56"/>
      <c r="KQ155" s="56"/>
      <c r="KR155" s="56"/>
      <c r="KS155" s="56"/>
      <c r="KT155" s="56"/>
      <c r="KU155" s="56"/>
      <c r="KV155" s="56"/>
      <c r="KW155" s="56"/>
      <c r="KX155" s="56"/>
      <c r="KY155" s="56"/>
      <c r="KZ155" s="56"/>
      <c r="LA155" s="56"/>
      <c r="LB155" s="56"/>
      <c r="LC155" s="56"/>
      <c r="LD155" s="56"/>
      <c r="LE155" s="56"/>
      <c r="LF155" s="56"/>
      <c r="LG155" s="56"/>
      <c r="LH155" s="56"/>
      <c r="LI155" s="56"/>
      <c r="LJ155" s="56"/>
      <c r="LK155" s="56"/>
      <c r="LL155" s="56"/>
      <c r="LM155" s="56"/>
      <c r="LN155" s="56"/>
      <c r="LO155" s="56"/>
      <c r="LP155" s="56"/>
      <c r="LQ155" s="56"/>
      <c r="LR155" s="56"/>
      <c r="LS155" s="56"/>
      <c r="LT155" s="56"/>
      <c r="LU155" s="56"/>
      <c r="LV155" s="56"/>
      <c r="LW155" s="56"/>
      <c r="LX155" s="56"/>
      <c r="LY155" s="56"/>
      <c r="LZ155" s="56"/>
      <c r="MA155" s="56"/>
      <c r="MB155" s="56"/>
      <c r="MC155" s="56"/>
      <c r="MD155" s="56"/>
      <c r="ME155" s="56"/>
      <c r="MF155" s="56"/>
      <c r="MG155" s="56"/>
      <c r="MH155" s="56"/>
      <c r="MI155" s="56"/>
      <c r="MJ155" s="56"/>
      <c r="MK155" s="56"/>
      <c r="ML155" s="56"/>
      <c r="MM155" s="56"/>
      <c r="MN155" s="56"/>
      <c r="MO155" s="56"/>
      <c r="MP155" s="56"/>
      <c r="MQ155" s="56"/>
      <c r="MR155" s="56"/>
      <c r="MS155" s="56"/>
      <c r="MT155" s="56"/>
      <c r="MU155" s="56"/>
      <c r="MV155" s="56"/>
      <c r="MW155" s="56"/>
      <c r="MX155" s="56"/>
      <c r="MY155" s="56"/>
      <c r="MZ155" s="56"/>
      <c r="NA155" s="56"/>
      <c r="NB155" s="56"/>
      <c r="NC155" s="56"/>
      <c r="ND155" s="56"/>
      <c r="NE155" s="56"/>
      <c r="NF155" s="56"/>
      <c r="NG155" s="56"/>
      <c r="NH155" s="56"/>
      <c r="NI155" s="56"/>
      <c r="NJ155" s="56"/>
      <c r="NK155" s="56"/>
      <c r="NL155" s="56"/>
      <c r="NM155" s="56"/>
      <c r="NN155" s="56"/>
      <c r="NO155" s="56"/>
      <c r="NP155" s="56"/>
      <c r="NQ155" s="56"/>
      <c r="NR155" s="56"/>
      <c r="NS155" s="56"/>
      <c r="NT155" s="56"/>
      <c r="NU155" s="56"/>
      <c r="NV155" s="56"/>
      <c r="NW155" s="56"/>
      <c r="NX155" s="56"/>
      <c r="NY155" s="56"/>
      <c r="NZ155" s="56"/>
      <c r="OA155" s="56"/>
      <c r="OB155" s="56"/>
      <c r="OC155" s="56"/>
      <c r="OD155" s="56"/>
      <c r="OE155" s="56"/>
      <c r="OF155" s="56"/>
      <c r="OG155" s="56"/>
      <c r="OH155" s="56"/>
      <c r="OI155" s="56"/>
      <c r="OJ155" s="56"/>
      <c r="OK155" s="56"/>
      <c r="OL155" s="56"/>
      <c r="OM155" s="56"/>
      <c r="ON155" s="56"/>
      <c r="OO155" s="56"/>
      <c r="OP155" s="56"/>
      <c r="OQ155" s="56"/>
      <c r="OR155" s="56"/>
      <c r="OS155" s="56"/>
      <c r="OT155" s="56"/>
      <c r="OU155" s="56"/>
      <c r="OV155" s="56"/>
      <c r="OW155" s="56"/>
      <c r="OX155" s="56"/>
      <c r="OY155" s="56"/>
      <c r="OZ155" s="56"/>
      <c r="PA155" s="56"/>
      <c r="PB155" s="56"/>
      <c r="PC155" s="56"/>
      <c r="PD155" s="56"/>
      <c r="PE155" s="56"/>
      <c r="PF155" s="56"/>
      <c r="PG155" s="56"/>
      <c r="PH155" s="56"/>
      <c r="PI155" s="56"/>
      <c r="PJ155" s="56"/>
      <c r="PK155" s="56"/>
      <c r="PL155" s="56"/>
      <c r="PM155" s="56"/>
      <c r="PN155" s="56"/>
      <c r="PO155" s="56"/>
      <c r="PP155" s="56"/>
      <c r="PQ155" s="56"/>
      <c r="PR155" s="56"/>
      <c r="PS155" s="56"/>
      <c r="PT155" s="56"/>
      <c r="PU155" s="56"/>
      <c r="PV155" s="56"/>
      <c r="PW155" s="56"/>
      <c r="PX155" s="56"/>
      <c r="PY155" s="56"/>
      <c r="PZ155" s="56"/>
      <c r="QA155" s="56"/>
      <c r="QB155" s="56"/>
      <c r="QC155" s="56"/>
      <c r="QD155" s="56"/>
      <c r="QE155" s="56"/>
      <c r="QF155" s="56"/>
      <c r="QG155" s="56"/>
      <c r="QH155" s="56"/>
      <c r="QI155" s="56"/>
      <c r="QJ155" s="56"/>
      <c r="QK155" s="56"/>
      <c r="QL155" s="56"/>
      <c r="QM155" s="56"/>
      <c r="QN155" s="56"/>
      <c r="QO155" s="56"/>
      <c r="QP155" s="56"/>
      <c r="QQ155" s="56"/>
      <c r="QR155" s="56"/>
      <c r="QS155" s="56"/>
      <c r="QT155" s="56"/>
      <c r="QU155" s="56"/>
      <c r="QV155" s="56"/>
      <c r="QW155" s="56"/>
      <c r="QX155" s="56"/>
      <c r="QY155" s="56"/>
      <c r="QZ155" s="56"/>
      <c r="RA155" s="56"/>
      <c r="RB155" s="56"/>
      <c r="RC155" s="56"/>
      <c r="RD155" s="56"/>
      <c r="RE155" s="56"/>
      <c r="RF155" s="56"/>
      <c r="RG155" s="56"/>
      <c r="RH155" s="56"/>
      <c r="RI155" s="56"/>
      <c r="RJ155" s="56"/>
      <c r="RK155" s="56"/>
      <c r="RL155" s="56"/>
      <c r="RM155" s="56"/>
      <c r="RN155" s="56"/>
      <c r="RO155" s="56"/>
      <c r="RP155" s="56"/>
      <c r="RQ155" s="56"/>
      <c r="RR155" s="56"/>
      <c r="RS155" s="56"/>
      <c r="RT155" s="56"/>
      <c r="RU155" s="56"/>
      <c r="RV155" s="56"/>
      <c r="RW155" s="56"/>
      <c r="RX155" s="56"/>
      <c r="RY155" s="56"/>
      <c r="RZ155" s="56"/>
      <c r="SA155" s="56"/>
      <c r="SB155" s="56"/>
      <c r="SC155" s="56"/>
      <c r="SD155" s="56"/>
      <c r="SE155" s="56"/>
      <c r="SF155" s="56"/>
      <c r="SG155" s="56"/>
      <c r="SH155" s="56"/>
      <c r="SI155" s="56"/>
      <c r="SJ155" s="56"/>
      <c r="SK155" s="56"/>
      <c r="SL155" s="56"/>
      <c r="SM155" s="56"/>
      <c r="SN155" s="56"/>
      <c r="SO155" s="56"/>
      <c r="SP155" s="56"/>
      <c r="SQ155" s="56"/>
      <c r="SR155" s="56"/>
      <c r="SS155" s="56"/>
      <c r="ST155" s="56"/>
      <c r="SU155" s="56"/>
      <c r="SV155" s="56"/>
      <c r="SW155" s="56"/>
      <c r="SX155" s="56"/>
      <c r="SY155" s="56"/>
      <c r="SZ155" s="56"/>
      <c r="TA155" s="56"/>
      <c r="TB155" s="56"/>
      <c r="TC155" s="56"/>
      <c r="TD155" s="56"/>
      <c r="TE155" s="56"/>
      <c r="TF155" s="56"/>
      <c r="TG155" s="56"/>
      <c r="TH155" s="56"/>
      <c r="TI155" s="56"/>
      <c r="TJ155" s="56"/>
      <c r="TK155" s="56"/>
      <c r="TL155" s="56"/>
      <c r="TM155" s="56"/>
      <c r="TN155" s="56"/>
      <c r="TO155" s="56"/>
      <c r="TP155" s="56"/>
      <c r="TQ155" s="56"/>
      <c r="TR155" s="56"/>
      <c r="TS155" s="56"/>
      <c r="TT155" s="56"/>
      <c r="TU155" s="56"/>
      <c r="TV155" s="56"/>
      <c r="TW155" s="56"/>
      <c r="TX155" s="56"/>
      <c r="TY155" s="56"/>
      <c r="TZ155" s="56"/>
      <c r="UA155" s="56"/>
      <c r="UB155" s="56"/>
      <c r="UC155" s="56"/>
      <c r="UD155" s="56"/>
      <c r="UE155" s="56"/>
      <c r="UF155" s="56"/>
      <c r="UG155" s="56"/>
      <c r="UH155" s="56"/>
      <c r="UI155" s="56"/>
      <c r="UJ155" s="56"/>
      <c r="UK155" s="56"/>
      <c r="UL155" s="56"/>
      <c r="UM155" s="56"/>
      <c r="UN155" s="56"/>
      <c r="UO155" s="56"/>
      <c r="UP155" s="56"/>
      <c r="UQ155" s="56"/>
      <c r="UR155" s="56"/>
      <c r="US155" s="56"/>
      <c r="UT155" s="56"/>
      <c r="UU155" s="56"/>
      <c r="UV155" s="56"/>
      <c r="UW155" s="56"/>
      <c r="UX155" s="56"/>
      <c r="UY155" s="56"/>
      <c r="UZ155" s="56"/>
      <c r="VA155" s="56"/>
      <c r="VB155" s="56"/>
      <c r="VC155" s="56"/>
      <c r="VD155" s="56"/>
      <c r="VE155" s="56"/>
      <c r="VF155" s="56"/>
      <c r="VG155" s="56"/>
      <c r="VH155" s="56"/>
      <c r="VI155" s="56"/>
      <c r="VJ155" s="56"/>
      <c r="VK155" s="56"/>
      <c r="VL155" s="56"/>
      <c r="VM155" s="56"/>
      <c r="VN155" s="56"/>
      <c r="VO155" s="56"/>
      <c r="VP155" s="56"/>
      <c r="VQ155" s="56"/>
      <c r="VR155" s="56"/>
      <c r="VS155" s="56"/>
      <c r="VT155" s="56"/>
      <c r="VU155" s="56"/>
      <c r="VV155" s="56"/>
      <c r="VW155" s="56"/>
      <c r="VX155" s="56"/>
      <c r="VY155" s="56"/>
      <c r="VZ155" s="56"/>
      <c r="WA155" s="56"/>
      <c r="WB155" s="56"/>
      <c r="WC155" s="56"/>
      <c r="WD155" s="56"/>
      <c r="WE155" s="56"/>
      <c r="WF155" s="56"/>
      <c r="WG155" s="56"/>
      <c r="WH155" s="56"/>
      <c r="WI155" s="56"/>
      <c r="WJ155" s="56"/>
      <c r="WK155" s="56"/>
      <c r="WL155" s="56"/>
      <c r="WM155" s="56"/>
      <c r="WN155" s="56"/>
      <c r="WO155" s="56"/>
      <c r="WP155" s="56"/>
      <c r="WQ155" s="56"/>
      <c r="WR155" s="56"/>
      <c r="WS155" s="56"/>
      <c r="WT155" s="56"/>
      <c r="WU155" s="56"/>
      <c r="WV155" s="56"/>
      <c r="WW155" s="56"/>
      <c r="WX155" s="56"/>
      <c r="WY155" s="56"/>
      <c r="WZ155" s="56"/>
      <c r="XA155" s="56"/>
      <c r="XB155" s="56"/>
      <c r="XC155" s="56"/>
      <c r="XD155" s="56"/>
      <c r="XE155" s="56"/>
      <c r="XF155" s="56"/>
      <c r="XG155" s="56"/>
      <c r="XH155" s="56"/>
      <c r="XI155" s="56"/>
      <c r="XJ155" s="56"/>
      <c r="XK155" s="56"/>
      <c r="XL155" s="56"/>
      <c r="XM155" s="56"/>
      <c r="XN155" s="56"/>
      <c r="XO155" s="56"/>
      <c r="XP155" s="56"/>
      <c r="XQ155" s="56"/>
      <c r="XR155" s="56"/>
      <c r="XS155" s="56"/>
      <c r="XT155" s="56"/>
      <c r="XU155" s="56"/>
      <c r="XV155" s="56"/>
      <c r="XW155" s="56"/>
      <c r="XX155" s="56"/>
      <c r="XY155" s="56"/>
      <c r="XZ155" s="56"/>
      <c r="YA155" s="56"/>
      <c r="YB155" s="56"/>
      <c r="YC155" s="56"/>
      <c r="YD155" s="56"/>
      <c r="YE155" s="56"/>
      <c r="YF155" s="56"/>
      <c r="YG155" s="56"/>
      <c r="YH155" s="56"/>
      <c r="YI155" s="56"/>
      <c r="YJ155" s="56"/>
      <c r="YK155" s="56"/>
      <c r="YL155" s="56"/>
      <c r="YM155" s="56"/>
      <c r="YN155" s="56"/>
      <c r="YO155" s="56"/>
      <c r="YP155" s="56"/>
      <c r="YQ155" s="56"/>
      <c r="YR155" s="56"/>
      <c r="YS155" s="56"/>
      <c r="YT155" s="56"/>
      <c r="YU155" s="56"/>
      <c r="YV155" s="56"/>
      <c r="YW155" s="56"/>
      <c r="YX155" s="56"/>
      <c r="YY155" s="56"/>
      <c r="YZ155" s="56"/>
      <c r="ZA155" s="56"/>
      <c r="ZB155" s="56"/>
      <c r="ZC155" s="56"/>
      <c r="ZD155" s="56"/>
      <c r="ZE155" s="56"/>
      <c r="ZF155" s="56"/>
      <c r="ZG155" s="56"/>
      <c r="ZH155" s="56"/>
      <c r="ZI155" s="56"/>
      <c r="ZJ155" s="56"/>
      <c r="ZK155" s="56"/>
      <c r="ZL155" s="56"/>
      <c r="ZM155" s="56"/>
      <c r="ZN155" s="56"/>
      <c r="ZO155" s="56"/>
      <c r="ZP155" s="56"/>
      <c r="ZQ155" s="56"/>
      <c r="ZR155" s="56"/>
      <c r="ZS155" s="56"/>
      <c r="ZT155" s="56"/>
      <c r="ZU155" s="56"/>
      <c r="ZV155" s="56"/>
      <c r="ZW155" s="56"/>
      <c r="ZX155" s="56"/>
      <c r="ZY155" s="56"/>
      <c r="ZZ155" s="56"/>
      <c r="AAA155" s="56"/>
      <c r="AAB155" s="56"/>
      <c r="AAC155" s="56"/>
      <c r="AAD155" s="56"/>
      <c r="AAE155" s="56"/>
      <c r="AAF155" s="56"/>
      <c r="AAG155" s="56"/>
      <c r="AAH155" s="56"/>
      <c r="AAI155" s="56"/>
      <c r="AAJ155" s="56"/>
      <c r="AAK155" s="56"/>
      <c r="AAL155" s="56"/>
      <c r="AAM155" s="56"/>
      <c r="AAN155" s="56"/>
      <c r="AAO155" s="56"/>
      <c r="AAP155" s="56"/>
      <c r="AAQ155" s="56"/>
      <c r="AAR155" s="56"/>
      <c r="AAS155" s="56"/>
      <c r="AAT155" s="56"/>
      <c r="AAU155" s="56"/>
      <c r="AAV155" s="56"/>
      <c r="AAW155" s="56"/>
      <c r="AAX155" s="56"/>
      <c r="AAY155" s="56"/>
      <c r="AAZ155" s="56"/>
      <c r="ABA155" s="56"/>
      <c r="ABB155" s="56"/>
      <c r="ABC155" s="56"/>
      <c r="ABD155" s="56"/>
      <c r="ABE155" s="56"/>
      <c r="ABF155" s="56"/>
      <c r="ABG155" s="56"/>
      <c r="ABH155" s="56"/>
      <c r="ABI155" s="56"/>
      <c r="ABJ155" s="56"/>
      <c r="ABK155" s="56"/>
      <c r="ABL155" s="56"/>
      <c r="ABM155" s="56"/>
      <c r="ABN155" s="56"/>
      <c r="ABO155" s="56"/>
      <c r="ABP155" s="56"/>
      <c r="ABQ155" s="56"/>
      <c r="ABR155" s="56"/>
      <c r="ABS155" s="56"/>
      <c r="ABT155" s="56"/>
      <c r="ABU155" s="56"/>
      <c r="ABV155" s="56"/>
      <c r="ABW155" s="56"/>
      <c r="ABX155" s="56"/>
      <c r="ABY155" s="56"/>
      <c r="ABZ155" s="56"/>
      <c r="ACA155" s="56"/>
      <c r="ACB155" s="56"/>
      <c r="ACC155" s="56"/>
      <c r="ACD155" s="56"/>
      <c r="ACE155" s="56"/>
      <c r="ACF155" s="56"/>
      <c r="ACG155" s="56"/>
      <c r="ACH155" s="56"/>
      <c r="ACI155" s="56"/>
      <c r="ACJ155" s="56"/>
      <c r="ACK155" s="56"/>
      <c r="ACL155" s="56"/>
      <c r="ACM155" s="56"/>
      <c r="ACN155" s="56"/>
      <c r="ACO155" s="56"/>
      <c r="ACP155" s="56"/>
      <c r="ACQ155" s="56"/>
      <c r="ACR155" s="56"/>
      <c r="ACS155" s="56"/>
      <c r="ACT155" s="56"/>
      <c r="ACU155" s="56"/>
      <c r="ACV155" s="56"/>
      <c r="ACW155" s="56"/>
      <c r="ACX155" s="56"/>
      <c r="ACY155" s="56"/>
      <c r="ACZ155" s="56"/>
      <c r="ADA155" s="56"/>
      <c r="ADB155" s="56"/>
      <c r="ADC155" s="56"/>
      <c r="ADD155" s="56"/>
      <c r="ADE155" s="56"/>
      <c r="ADF155" s="56"/>
      <c r="ADG155" s="56"/>
      <c r="ADH155" s="56"/>
      <c r="ADI155" s="56"/>
      <c r="ADJ155" s="56"/>
      <c r="ADK155" s="56"/>
      <c r="ADL155" s="56"/>
      <c r="ADM155" s="56"/>
      <c r="ADN155" s="56"/>
      <c r="ADO155" s="56"/>
      <c r="ADP155" s="56"/>
      <c r="ADQ155" s="56"/>
      <c r="ADR155" s="56"/>
      <c r="ADS155" s="56"/>
      <c r="ADT155" s="56"/>
      <c r="ADU155" s="56"/>
      <c r="ADV155" s="56"/>
      <c r="ADW155" s="56"/>
      <c r="ADX155" s="56"/>
      <c r="ADY155" s="56"/>
      <c r="ADZ155" s="56"/>
      <c r="AEA155" s="56"/>
      <c r="AEB155" s="56"/>
      <c r="AEC155" s="56"/>
      <c r="AED155" s="56"/>
      <c r="AEE155" s="56"/>
      <c r="AEF155" s="56"/>
      <c r="AEG155" s="56"/>
      <c r="AEH155" s="56"/>
      <c r="AEI155" s="56"/>
      <c r="AEJ155" s="56"/>
      <c r="AEK155" s="56"/>
      <c r="AEL155" s="56"/>
      <c r="AEM155" s="56"/>
      <c r="AEN155" s="56"/>
      <c r="AEO155" s="56"/>
      <c r="AEP155" s="56"/>
      <c r="AEQ155" s="56"/>
      <c r="AER155" s="56"/>
      <c r="AES155" s="56"/>
      <c r="AET155" s="56"/>
      <c r="AEU155" s="56"/>
      <c r="AEV155" s="56"/>
      <c r="AEW155" s="56"/>
      <c r="AEX155" s="56"/>
      <c r="AEY155" s="56"/>
      <c r="AEZ155" s="56"/>
      <c r="AFA155" s="56"/>
      <c r="AFB155" s="56"/>
      <c r="AFC155" s="56"/>
      <c r="AFD155" s="56"/>
      <c r="AFE155" s="56"/>
      <c r="AFF155" s="56"/>
      <c r="AFG155" s="56"/>
      <c r="AFH155" s="56"/>
      <c r="AFI155" s="56"/>
      <c r="AFJ155" s="56"/>
      <c r="AFK155" s="56"/>
      <c r="AFL155" s="56"/>
      <c r="AFM155" s="56"/>
      <c r="AFN155" s="56"/>
      <c r="AFO155" s="56"/>
      <c r="AFP155" s="56"/>
      <c r="AFQ155" s="56"/>
      <c r="AFR155" s="56"/>
      <c r="AFS155" s="56"/>
      <c r="AFT155" s="56"/>
      <c r="AFU155" s="56"/>
      <c r="AFV155" s="56"/>
      <c r="AFW155" s="56"/>
      <c r="AFX155" s="56"/>
      <c r="AFY155" s="56"/>
      <c r="AFZ155" s="56"/>
      <c r="AGA155" s="56"/>
      <c r="AGB155" s="56"/>
      <c r="AGC155" s="56"/>
      <c r="AGD155" s="56"/>
      <c r="AGE155" s="56"/>
      <c r="AGF155" s="56"/>
      <c r="AGG155" s="56"/>
      <c r="AGH155" s="56"/>
      <c r="AGI155" s="56"/>
      <c r="AGJ155" s="56"/>
      <c r="AGK155" s="56"/>
      <c r="AGL155" s="56"/>
      <c r="AGM155" s="56"/>
      <c r="AGN155" s="56"/>
      <c r="AGO155" s="56"/>
      <c r="AGP155" s="56"/>
      <c r="AGQ155" s="56"/>
      <c r="AGR155" s="56"/>
      <c r="AGS155" s="56"/>
      <c r="AGT155" s="56"/>
      <c r="AGU155" s="56"/>
      <c r="AGV155" s="56"/>
      <c r="AGW155" s="56"/>
      <c r="AGX155" s="56"/>
      <c r="AGY155" s="56"/>
      <c r="AGZ155" s="56"/>
      <c r="AHA155" s="56"/>
      <c r="AHB155" s="56"/>
      <c r="AHC155" s="56"/>
      <c r="AHD155" s="56"/>
      <c r="AHE155" s="56"/>
      <c r="AHF155" s="56"/>
      <c r="AHG155" s="56"/>
      <c r="AHH155" s="56"/>
      <c r="AHI155" s="56"/>
      <c r="AHJ155" s="56"/>
      <c r="AHK155" s="56"/>
      <c r="AHL155" s="56"/>
      <c r="AHM155" s="56"/>
      <c r="AHN155" s="56"/>
      <c r="AHO155" s="56"/>
      <c r="AHP155" s="56"/>
      <c r="AHQ155" s="56"/>
      <c r="AHR155" s="56"/>
      <c r="AHS155" s="56"/>
      <c r="AHT155" s="56"/>
      <c r="AHU155" s="56"/>
      <c r="AHV155" s="56"/>
      <c r="AHW155" s="56"/>
      <c r="AHX155" s="56"/>
      <c r="AHY155" s="56"/>
      <c r="AHZ155" s="56"/>
      <c r="AIA155" s="56"/>
      <c r="AIB155" s="56"/>
      <c r="AIC155" s="56"/>
      <c r="AID155" s="56"/>
      <c r="AIE155" s="56"/>
      <c r="AIF155" s="56"/>
      <c r="AIG155" s="56"/>
      <c r="AIH155" s="56"/>
      <c r="AII155" s="56"/>
      <c r="AIJ155" s="56"/>
      <c r="AIK155" s="56"/>
      <c r="AIL155" s="56"/>
      <c r="AIM155" s="56"/>
      <c r="AIN155" s="56"/>
      <c r="AIO155" s="56"/>
      <c r="AIP155" s="56"/>
      <c r="AIQ155" s="56"/>
      <c r="AIR155" s="56"/>
      <c r="AIS155" s="56"/>
      <c r="AIT155" s="56"/>
      <c r="AIU155" s="56"/>
      <c r="AIV155" s="56"/>
      <c r="AIW155" s="56"/>
      <c r="AIX155" s="56"/>
      <c r="AIY155" s="56"/>
      <c r="AIZ155" s="56"/>
      <c r="AJA155" s="56"/>
      <c r="AJB155" s="56"/>
      <c r="AJC155" s="56"/>
      <c r="AJD155" s="56"/>
      <c r="AJE155" s="56"/>
      <c r="AJF155" s="56"/>
      <c r="AJG155" s="56"/>
      <c r="AJH155" s="56"/>
      <c r="AJI155" s="56"/>
      <c r="AJJ155" s="56"/>
      <c r="AJK155" s="56"/>
      <c r="AJL155" s="56"/>
      <c r="AJM155" s="56"/>
      <c r="AJN155" s="56"/>
      <c r="AJO155" s="56"/>
      <c r="AJP155" s="56"/>
      <c r="AJQ155" s="56"/>
      <c r="AJR155" s="56"/>
      <c r="AJS155" s="56"/>
      <c r="AJT155" s="56"/>
      <c r="AJU155" s="56"/>
      <c r="AJV155" s="56"/>
      <c r="AJW155" s="56"/>
      <c r="AJX155" s="56"/>
      <c r="AJY155" s="56"/>
      <c r="AJZ155" s="56"/>
      <c r="AKA155" s="56"/>
      <c r="AKB155" s="56"/>
      <c r="AKC155" s="56"/>
      <c r="AKD155" s="56"/>
      <c r="AKE155" s="56"/>
      <c r="AKF155" s="56"/>
      <c r="AKG155" s="56"/>
      <c r="AKH155" s="56"/>
      <c r="AKI155" s="56"/>
      <c r="AKJ155" s="56"/>
      <c r="AKK155" s="56"/>
      <c r="AKL155" s="56"/>
      <c r="AKM155" s="56"/>
      <c r="AKN155" s="56"/>
      <c r="AKO155" s="56"/>
      <c r="AKP155" s="56"/>
      <c r="AKQ155" s="56"/>
      <c r="AKR155" s="56"/>
      <c r="AKS155" s="56"/>
      <c r="AKT155" s="56"/>
      <c r="AKU155" s="56"/>
      <c r="AKV155" s="56"/>
      <c r="AKW155" s="56"/>
      <c r="AKX155" s="56"/>
      <c r="AKY155" s="56"/>
      <c r="AKZ155" s="56"/>
      <c r="ALA155" s="56"/>
      <c r="ALB155" s="56"/>
      <c r="ALC155" s="56"/>
      <c r="ALD155" s="56"/>
      <c r="ALE155" s="56"/>
      <c r="ALF155" s="56"/>
      <c r="ALG155" s="56"/>
      <c r="ALH155" s="56"/>
      <c r="ALI155" s="56"/>
      <c r="ALJ155" s="56"/>
      <c r="ALK155" s="56"/>
      <c r="ALL155" s="56"/>
      <c r="ALM155" s="56"/>
      <c r="ALN155" s="56"/>
      <c r="ALO155" s="56"/>
      <c r="ALP155" s="56"/>
      <c r="ALQ155" s="56"/>
      <c r="ALR155" s="56"/>
      <c r="ALS155" s="56"/>
      <c r="ALT155" s="56"/>
      <c r="ALU155" s="56"/>
      <c r="ALV155" s="56"/>
      <c r="ALW155" s="56"/>
      <c r="ALX155" s="56"/>
      <c r="ALY155" s="56"/>
      <c r="ALZ155" s="56"/>
      <c r="AMA155" s="56"/>
      <c r="AMB155" s="56"/>
      <c r="AMC155" s="56"/>
      <c r="AMD155" s="56"/>
      <c r="AME155" s="56"/>
      <c r="AMF155" s="56"/>
      <c r="AMG155" s="56"/>
    </row>
    <row r="156" spans="1:1021" ht="41.25" customHeight="1">
      <c r="A156" s="41" t="s">
        <v>258</v>
      </c>
      <c r="B156" s="42" t="s">
        <v>259</v>
      </c>
      <c r="C156" s="43" t="s">
        <v>555</v>
      </c>
      <c r="D156" s="44" t="s">
        <v>737</v>
      </c>
      <c r="E156" s="42" t="s">
        <v>557</v>
      </c>
      <c r="F156" s="45">
        <v>199</v>
      </c>
      <c r="G156" s="46">
        <v>24.63</v>
      </c>
      <c r="H156" s="46">
        <f t="shared" si="15"/>
        <v>30.42</v>
      </c>
      <c r="I156" s="46">
        <f t="shared" si="16"/>
        <v>4901.37</v>
      </c>
      <c r="J156" s="46">
        <f t="shared" si="17"/>
        <v>6053.58</v>
      </c>
    </row>
    <row r="157" spans="1:1021" ht="41.25" customHeight="1">
      <c r="A157" s="42" t="s">
        <v>260</v>
      </c>
      <c r="B157" s="42" t="s">
        <v>261</v>
      </c>
      <c r="C157" s="43" t="s">
        <v>555</v>
      </c>
      <c r="D157" s="44" t="s">
        <v>723</v>
      </c>
      <c r="E157" s="42" t="s">
        <v>559</v>
      </c>
      <c r="F157" s="45">
        <v>9.7100000000000009</v>
      </c>
      <c r="G157" s="46">
        <v>868.08</v>
      </c>
      <c r="H157" s="46">
        <f t="shared" si="15"/>
        <v>1072.42</v>
      </c>
      <c r="I157" s="46">
        <f t="shared" si="16"/>
        <v>8429.0499999999993</v>
      </c>
      <c r="J157" s="46">
        <f t="shared" si="17"/>
        <v>10413.19</v>
      </c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</row>
    <row r="158" spans="1:1021" ht="44.25" customHeight="1">
      <c r="A158" s="41" t="s">
        <v>262</v>
      </c>
      <c r="B158" s="42" t="s">
        <v>263</v>
      </c>
      <c r="C158" s="43" t="s">
        <v>555</v>
      </c>
      <c r="D158" s="44" t="s">
        <v>616</v>
      </c>
      <c r="E158" s="42" t="s">
        <v>557</v>
      </c>
      <c r="F158" s="45">
        <v>485.39</v>
      </c>
      <c r="G158" s="46">
        <v>101.92</v>
      </c>
      <c r="H158" s="46">
        <f t="shared" si="15"/>
        <v>125.91</v>
      </c>
      <c r="I158" s="46">
        <f t="shared" si="16"/>
        <v>49470.94</v>
      </c>
      <c r="J158" s="46">
        <f t="shared" si="17"/>
        <v>61115.45</v>
      </c>
    </row>
    <row r="159" spans="1:1021" ht="44.25" customHeight="1">
      <c r="A159" s="41" t="s">
        <v>264</v>
      </c>
      <c r="B159" s="42" t="s">
        <v>265</v>
      </c>
      <c r="C159" s="43" t="s">
        <v>555</v>
      </c>
      <c r="D159" s="44" t="s">
        <v>702</v>
      </c>
      <c r="E159" s="42" t="s">
        <v>557</v>
      </c>
      <c r="F159" s="45">
        <v>35.47</v>
      </c>
      <c r="G159" s="46">
        <v>310.3</v>
      </c>
      <c r="H159" s="46">
        <f t="shared" si="15"/>
        <v>383.34</v>
      </c>
      <c r="I159" s="46">
        <f t="shared" si="16"/>
        <v>11006.34</v>
      </c>
      <c r="J159" s="46">
        <f t="shared" si="17"/>
        <v>13597.06</v>
      </c>
    </row>
    <row r="160" spans="1:1021" ht="41.25" customHeight="1">
      <c r="A160" s="34" t="s">
        <v>266</v>
      </c>
      <c r="B160" s="35"/>
      <c r="C160" s="36"/>
      <c r="D160" s="37" t="s">
        <v>267</v>
      </c>
      <c r="E160" s="36"/>
      <c r="F160" s="38"/>
      <c r="G160" s="39"/>
      <c r="H160" s="39"/>
      <c r="I160" s="39"/>
      <c r="J160" s="40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</row>
    <row r="161" spans="1:61" ht="33.75" customHeight="1">
      <c r="A161" s="41" t="s">
        <v>268</v>
      </c>
      <c r="B161" s="42" t="s">
        <v>269</v>
      </c>
      <c r="C161" s="43" t="s">
        <v>555</v>
      </c>
      <c r="D161" s="44" t="s">
        <v>715</v>
      </c>
      <c r="E161" s="42" t="s">
        <v>557</v>
      </c>
      <c r="F161" s="45">
        <v>615.52</v>
      </c>
      <c r="G161" s="46">
        <v>16.45</v>
      </c>
      <c r="H161" s="46">
        <f>TRUNC(G161*(1+$J$6),2)</f>
        <v>20.32</v>
      </c>
      <c r="I161" s="46">
        <f>TRUNC(G161*F161,2)</f>
        <v>10125.299999999999</v>
      </c>
      <c r="J161" s="46">
        <f>TRUNC(H161*F161,2)</f>
        <v>12507.36</v>
      </c>
    </row>
    <row r="162" spans="1:61" ht="41.25" customHeight="1">
      <c r="A162" s="48"/>
      <c r="B162" s="49"/>
      <c r="C162" s="50"/>
      <c r="D162" s="51"/>
      <c r="E162" s="52"/>
      <c r="F162" s="53"/>
      <c r="G162" s="54"/>
      <c r="H162" s="40" t="s">
        <v>39</v>
      </c>
      <c r="I162" s="55">
        <f>SUM(I148:I161)</f>
        <v>265914.17</v>
      </c>
      <c r="J162" s="55">
        <f>SUM(J148:J161)</f>
        <v>328475.70999999996</v>
      </c>
    </row>
    <row r="163" spans="1:61" ht="41.25" customHeight="1">
      <c r="A163" s="25">
        <v>10</v>
      </c>
      <c r="B163" s="26"/>
      <c r="C163" s="27"/>
      <c r="D163" s="26" t="s">
        <v>270</v>
      </c>
      <c r="E163" s="26"/>
      <c r="F163" s="28"/>
      <c r="G163" s="29"/>
      <c r="H163" s="26"/>
      <c r="I163" s="26"/>
      <c r="J163" s="30"/>
      <c r="K163" s="31">
        <f>I169</f>
        <v>36074.519999999997</v>
      </c>
      <c r="L163" s="31">
        <f>J169</f>
        <v>44548.509999999995</v>
      </c>
    </row>
    <row r="164" spans="1:61" ht="41.25" customHeight="1">
      <c r="A164" s="34" t="s">
        <v>271</v>
      </c>
      <c r="B164" s="35"/>
      <c r="C164" s="36"/>
      <c r="D164" s="37" t="s">
        <v>272</v>
      </c>
      <c r="E164" s="36"/>
      <c r="F164" s="38"/>
      <c r="G164" s="39"/>
      <c r="H164" s="39"/>
      <c r="I164" s="39"/>
      <c r="J164" s="40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</row>
    <row r="165" spans="1:61" ht="50.25" customHeight="1">
      <c r="A165" s="41" t="s">
        <v>273</v>
      </c>
      <c r="B165" s="42">
        <v>104642</v>
      </c>
      <c r="C165" s="43" t="s">
        <v>564</v>
      </c>
      <c r="D165" s="44" t="s">
        <v>638</v>
      </c>
      <c r="E165" s="42" t="s">
        <v>557</v>
      </c>
      <c r="F165" s="45">
        <v>1971.43</v>
      </c>
      <c r="G165" s="46">
        <v>12.73</v>
      </c>
      <c r="H165" s="46">
        <f>TRUNC(G165*(1+$J$6),2)</f>
        <v>15.72</v>
      </c>
      <c r="I165" s="46">
        <f>TRUNC(G165*F165,2)</f>
        <v>25096.3</v>
      </c>
      <c r="J165" s="46">
        <f>TRUNC(H165*F165,2)</f>
        <v>30990.87</v>
      </c>
    </row>
    <row r="166" spans="1:61" ht="46.5" customHeight="1">
      <c r="A166" s="41" t="s">
        <v>274</v>
      </c>
      <c r="B166" s="42">
        <v>104640</v>
      </c>
      <c r="C166" s="43" t="s">
        <v>564</v>
      </c>
      <c r="D166" s="44" t="s">
        <v>719</v>
      </c>
      <c r="E166" s="42" t="s">
        <v>557</v>
      </c>
      <c r="F166" s="45">
        <v>615.52</v>
      </c>
      <c r="G166" s="46">
        <v>15.75</v>
      </c>
      <c r="H166" s="46">
        <f>TRUNC(G166*(1+$J$6),2)</f>
        <v>19.45</v>
      </c>
      <c r="I166" s="46">
        <f>TRUNC(G166*F166,2)</f>
        <v>9694.44</v>
      </c>
      <c r="J166" s="46">
        <f>TRUNC(H166*F166,2)</f>
        <v>11971.86</v>
      </c>
    </row>
    <row r="167" spans="1:61" ht="41.25" customHeight="1">
      <c r="A167" s="34" t="s">
        <v>275</v>
      </c>
      <c r="B167" s="35"/>
      <c r="C167" s="36"/>
      <c r="D167" s="37" t="s">
        <v>276</v>
      </c>
      <c r="E167" s="36"/>
      <c r="F167" s="38"/>
      <c r="G167" s="39"/>
      <c r="H167" s="39"/>
      <c r="I167" s="39"/>
      <c r="J167" s="40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</row>
    <row r="168" spans="1:61" ht="41.25" customHeight="1">
      <c r="A168" s="41" t="s">
        <v>277</v>
      </c>
      <c r="B168" s="42" t="s">
        <v>278</v>
      </c>
      <c r="C168" s="43" t="s">
        <v>567</v>
      </c>
      <c r="D168" s="44" t="s">
        <v>745</v>
      </c>
      <c r="E168" s="42" t="s">
        <v>557</v>
      </c>
      <c r="F168" s="45">
        <v>35.909999999999997</v>
      </c>
      <c r="G168" s="46">
        <v>35.75</v>
      </c>
      <c r="H168" s="46">
        <f>TRUNC(G168*(1+$J$6),2)</f>
        <v>44.16</v>
      </c>
      <c r="I168" s="46">
        <f>TRUNC(G168*F168,2)</f>
        <v>1283.78</v>
      </c>
      <c r="J168" s="46">
        <f>TRUNC(H168*F168,2)</f>
        <v>1585.78</v>
      </c>
    </row>
    <row r="169" spans="1:61" ht="41.25" customHeight="1">
      <c r="A169" s="48"/>
      <c r="B169" s="49"/>
      <c r="C169" s="50"/>
      <c r="D169" s="51"/>
      <c r="E169" s="52"/>
      <c r="F169" s="53"/>
      <c r="G169" s="54"/>
      <c r="H169" s="40" t="s">
        <v>39</v>
      </c>
      <c r="I169" s="55">
        <f>SUM(I164:I168)</f>
        <v>36074.519999999997</v>
      </c>
      <c r="J169" s="55">
        <f>SUM(J164:J168)</f>
        <v>44548.509999999995</v>
      </c>
    </row>
    <row r="170" spans="1:61" ht="41.25" customHeight="1">
      <c r="A170" s="25">
        <v>11</v>
      </c>
      <c r="B170" s="26"/>
      <c r="C170" s="27"/>
      <c r="D170" s="26" t="s">
        <v>279</v>
      </c>
      <c r="E170" s="26"/>
      <c r="F170" s="28"/>
      <c r="G170" s="29"/>
      <c r="H170" s="26"/>
      <c r="I170" s="26"/>
      <c r="J170" s="30"/>
      <c r="K170" s="31">
        <f>I211</f>
        <v>92476.689999999988</v>
      </c>
      <c r="L170" s="31">
        <f>J211</f>
        <v>114241.8</v>
      </c>
    </row>
    <row r="171" spans="1:61" ht="41.25" customHeight="1">
      <c r="A171" s="34" t="s">
        <v>280</v>
      </c>
      <c r="B171" s="35"/>
      <c r="C171" s="36"/>
      <c r="D171" s="37" t="s">
        <v>281</v>
      </c>
      <c r="E171" s="36"/>
      <c r="F171" s="38"/>
      <c r="G171" s="39"/>
      <c r="H171" s="39"/>
      <c r="I171" s="39"/>
      <c r="J171" s="40"/>
      <c r="K171" s="59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</row>
    <row r="172" spans="1:61" ht="41.25" customHeight="1">
      <c r="A172" s="41" t="s">
        <v>282</v>
      </c>
      <c r="B172" s="42" t="s">
        <v>283</v>
      </c>
      <c r="C172" s="43" t="s">
        <v>555</v>
      </c>
      <c r="D172" s="44" t="s">
        <v>752</v>
      </c>
      <c r="E172" s="42" t="s">
        <v>554</v>
      </c>
      <c r="F172" s="45">
        <v>2</v>
      </c>
      <c r="G172" s="46">
        <v>1791.5</v>
      </c>
      <c r="H172" s="46">
        <f t="shared" ref="H172:H180" si="18">TRUNC(G172*(1+$J$6),2)</f>
        <v>2213.21</v>
      </c>
      <c r="I172" s="46">
        <f t="shared" ref="I172:I180" si="19">TRUNC(G172*F172,2)</f>
        <v>3583</v>
      </c>
      <c r="J172" s="46">
        <f t="shared" ref="J172:J180" si="20">TRUNC(H172*F172,2)</f>
        <v>4426.42</v>
      </c>
    </row>
    <row r="173" spans="1:61" ht="41.25" customHeight="1">
      <c r="A173" s="41" t="s">
        <v>284</v>
      </c>
      <c r="B173" s="42" t="s">
        <v>285</v>
      </c>
      <c r="C173" s="43" t="s">
        <v>555</v>
      </c>
      <c r="D173" s="44" t="s">
        <v>640</v>
      </c>
      <c r="E173" s="42" t="s">
        <v>554</v>
      </c>
      <c r="F173" s="45">
        <v>2</v>
      </c>
      <c r="G173" s="46">
        <v>425.08</v>
      </c>
      <c r="H173" s="46">
        <f t="shared" si="18"/>
        <v>525.14</v>
      </c>
      <c r="I173" s="46">
        <f t="shared" si="19"/>
        <v>850.16</v>
      </c>
      <c r="J173" s="46">
        <f t="shared" si="20"/>
        <v>1050.28</v>
      </c>
    </row>
    <row r="174" spans="1:61" ht="41.25" customHeight="1">
      <c r="A174" s="41" t="s">
        <v>286</v>
      </c>
      <c r="B174" s="42" t="s">
        <v>287</v>
      </c>
      <c r="C174" s="43" t="s">
        <v>555</v>
      </c>
      <c r="D174" s="44" t="s">
        <v>629</v>
      </c>
      <c r="E174" s="42" t="s">
        <v>554</v>
      </c>
      <c r="F174" s="45">
        <v>2</v>
      </c>
      <c r="G174" s="46">
        <v>1187.6400000000001</v>
      </c>
      <c r="H174" s="46">
        <f t="shared" si="18"/>
        <v>1467.21</v>
      </c>
      <c r="I174" s="46">
        <f t="shared" si="19"/>
        <v>2375.2800000000002</v>
      </c>
      <c r="J174" s="46">
        <f t="shared" si="20"/>
        <v>2934.42</v>
      </c>
    </row>
    <row r="175" spans="1:61" ht="60.75">
      <c r="A175" s="41" t="s">
        <v>288</v>
      </c>
      <c r="B175" s="42">
        <v>100868</v>
      </c>
      <c r="C175" s="43" t="s">
        <v>564</v>
      </c>
      <c r="D175" s="44" t="s">
        <v>637</v>
      </c>
      <c r="E175" s="42" t="s">
        <v>554</v>
      </c>
      <c r="F175" s="45">
        <v>6</v>
      </c>
      <c r="G175" s="46">
        <v>352.31</v>
      </c>
      <c r="H175" s="46">
        <f t="shared" si="18"/>
        <v>435.24</v>
      </c>
      <c r="I175" s="46">
        <f t="shared" si="19"/>
        <v>2113.86</v>
      </c>
      <c r="J175" s="46">
        <f t="shared" si="20"/>
        <v>2611.44</v>
      </c>
    </row>
    <row r="176" spans="1:61" ht="105.75" customHeight="1">
      <c r="A176" s="41" t="s">
        <v>289</v>
      </c>
      <c r="B176" s="42">
        <v>86943</v>
      </c>
      <c r="C176" s="43" t="s">
        <v>564</v>
      </c>
      <c r="D176" s="44" t="s">
        <v>766</v>
      </c>
      <c r="E176" s="42" t="s">
        <v>554</v>
      </c>
      <c r="F176" s="45">
        <v>3</v>
      </c>
      <c r="G176" s="46">
        <v>257.57</v>
      </c>
      <c r="H176" s="46">
        <f t="shared" si="18"/>
        <v>318.2</v>
      </c>
      <c r="I176" s="46">
        <f t="shared" si="19"/>
        <v>772.71</v>
      </c>
      <c r="J176" s="46">
        <f t="shared" si="20"/>
        <v>954.6</v>
      </c>
    </row>
    <row r="177" spans="1:61" ht="41.25" customHeight="1">
      <c r="A177" s="41" t="s">
        <v>290</v>
      </c>
      <c r="B177" s="42" t="s">
        <v>291</v>
      </c>
      <c r="C177" s="43" t="s">
        <v>555</v>
      </c>
      <c r="D177" s="44" t="s">
        <v>626</v>
      </c>
      <c r="E177" s="42" t="s">
        <v>554</v>
      </c>
      <c r="F177" s="45">
        <v>3</v>
      </c>
      <c r="G177" s="46">
        <v>1170.75</v>
      </c>
      <c r="H177" s="46">
        <f t="shared" si="18"/>
        <v>1446.34</v>
      </c>
      <c r="I177" s="46">
        <f t="shared" si="19"/>
        <v>3512.25</v>
      </c>
      <c r="J177" s="46">
        <f t="shared" si="20"/>
        <v>4339.0200000000004</v>
      </c>
    </row>
    <row r="178" spans="1:61" ht="41.25" customHeight="1">
      <c r="A178" s="41" t="s">
        <v>292</v>
      </c>
      <c r="B178" s="42">
        <v>95544</v>
      </c>
      <c r="C178" s="43" t="s">
        <v>564</v>
      </c>
      <c r="D178" s="44" t="s">
        <v>767</v>
      </c>
      <c r="E178" s="42" t="s">
        <v>554</v>
      </c>
      <c r="F178" s="45">
        <v>5</v>
      </c>
      <c r="G178" s="46">
        <v>62.93</v>
      </c>
      <c r="H178" s="46">
        <f t="shared" si="18"/>
        <v>77.739999999999995</v>
      </c>
      <c r="I178" s="46">
        <f t="shared" si="19"/>
        <v>314.64999999999998</v>
      </c>
      <c r="J178" s="46">
        <f t="shared" si="20"/>
        <v>388.7</v>
      </c>
    </row>
    <row r="179" spans="1:61" ht="60.75">
      <c r="A179" s="41" t="s">
        <v>293</v>
      </c>
      <c r="B179" s="42">
        <v>95547</v>
      </c>
      <c r="C179" s="43" t="s">
        <v>564</v>
      </c>
      <c r="D179" s="44" t="s">
        <v>769</v>
      </c>
      <c r="E179" s="42" t="s">
        <v>554</v>
      </c>
      <c r="F179" s="45">
        <v>5</v>
      </c>
      <c r="G179" s="46">
        <v>73.5</v>
      </c>
      <c r="H179" s="46">
        <f t="shared" si="18"/>
        <v>90.8</v>
      </c>
      <c r="I179" s="46">
        <f t="shared" si="19"/>
        <v>367.5</v>
      </c>
      <c r="J179" s="46">
        <f t="shared" si="20"/>
        <v>454</v>
      </c>
    </row>
    <row r="180" spans="1:61" ht="101.25">
      <c r="A180" s="41" t="s">
        <v>294</v>
      </c>
      <c r="B180" s="42">
        <v>93441</v>
      </c>
      <c r="C180" s="43" t="s">
        <v>564</v>
      </c>
      <c r="D180" s="44" t="s">
        <v>632</v>
      </c>
      <c r="E180" s="42" t="s">
        <v>554</v>
      </c>
      <c r="F180" s="45">
        <v>1</v>
      </c>
      <c r="G180" s="46">
        <v>1230.97</v>
      </c>
      <c r="H180" s="46">
        <f t="shared" si="18"/>
        <v>1520.74</v>
      </c>
      <c r="I180" s="46">
        <f t="shared" si="19"/>
        <v>1230.97</v>
      </c>
      <c r="J180" s="46">
        <f t="shared" si="20"/>
        <v>1520.74</v>
      </c>
    </row>
    <row r="181" spans="1:61" ht="41.25" customHeight="1">
      <c r="A181" s="34" t="s">
        <v>295</v>
      </c>
      <c r="B181" s="35"/>
      <c r="C181" s="36"/>
      <c r="D181" s="37" t="s">
        <v>296</v>
      </c>
      <c r="E181" s="36"/>
      <c r="F181" s="38"/>
      <c r="G181" s="39"/>
      <c r="H181" s="39"/>
      <c r="I181" s="39"/>
      <c r="J181" s="40"/>
      <c r="K181" s="59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</row>
    <row r="182" spans="1:61" ht="60.75">
      <c r="A182" s="41" t="s">
        <v>297</v>
      </c>
      <c r="B182" s="42">
        <v>94228</v>
      </c>
      <c r="C182" s="43" t="s">
        <v>564</v>
      </c>
      <c r="D182" s="44" t="s">
        <v>696</v>
      </c>
      <c r="E182" s="42" t="s">
        <v>558</v>
      </c>
      <c r="F182" s="45">
        <v>89</v>
      </c>
      <c r="G182" s="46">
        <v>89.69</v>
      </c>
      <c r="H182" s="46">
        <f t="shared" ref="H182:H190" si="21">TRUNC(G182*(1+$J$6),2)</f>
        <v>110.8</v>
      </c>
      <c r="I182" s="46">
        <f t="shared" ref="I182:I190" si="22">TRUNC(G182*F182,2)</f>
        <v>7982.41</v>
      </c>
      <c r="J182" s="46">
        <f t="shared" ref="J182:J190" si="23">TRUNC(H182*F182,2)</f>
        <v>9861.2000000000007</v>
      </c>
    </row>
    <row r="183" spans="1:61" ht="40.5">
      <c r="A183" s="41" t="s">
        <v>298</v>
      </c>
      <c r="B183" s="42">
        <v>94231</v>
      </c>
      <c r="C183" s="43" t="s">
        <v>564</v>
      </c>
      <c r="D183" s="44" t="s">
        <v>707</v>
      </c>
      <c r="E183" s="42" t="s">
        <v>558</v>
      </c>
      <c r="F183" s="45">
        <v>196</v>
      </c>
      <c r="G183" s="46">
        <v>52.93</v>
      </c>
      <c r="H183" s="46">
        <f t="shared" si="21"/>
        <v>65.38</v>
      </c>
      <c r="I183" s="46">
        <f t="shared" si="22"/>
        <v>10374.280000000001</v>
      </c>
      <c r="J183" s="46">
        <f t="shared" si="23"/>
        <v>12814.48</v>
      </c>
    </row>
    <row r="184" spans="1:61" ht="40.5">
      <c r="A184" s="41" t="s">
        <v>299</v>
      </c>
      <c r="B184" s="42" t="s">
        <v>300</v>
      </c>
      <c r="C184" s="43" t="s">
        <v>555</v>
      </c>
      <c r="D184" s="44" t="s">
        <v>770</v>
      </c>
      <c r="E184" s="42" t="s">
        <v>558</v>
      </c>
      <c r="F184" s="45">
        <v>21</v>
      </c>
      <c r="G184" s="46">
        <v>92.21</v>
      </c>
      <c r="H184" s="46">
        <f t="shared" si="21"/>
        <v>113.91</v>
      </c>
      <c r="I184" s="46">
        <f t="shared" si="22"/>
        <v>1936.41</v>
      </c>
      <c r="J184" s="46">
        <f t="shared" si="23"/>
        <v>2392.11</v>
      </c>
    </row>
    <row r="185" spans="1:61" ht="40.5">
      <c r="A185" s="41" t="s">
        <v>301</v>
      </c>
      <c r="B185" s="42" t="s">
        <v>302</v>
      </c>
      <c r="C185" s="43" t="s">
        <v>555</v>
      </c>
      <c r="D185" s="44" t="s">
        <v>697</v>
      </c>
      <c r="E185" s="42" t="s">
        <v>558</v>
      </c>
      <c r="F185" s="45">
        <v>40</v>
      </c>
      <c r="G185" s="46">
        <v>116.13</v>
      </c>
      <c r="H185" s="46">
        <f t="shared" si="21"/>
        <v>143.46</v>
      </c>
      <c r="I185" s="46">
        <f t="shared" si="22"/>
        <v>4645.2</v>
      </c>
      <c r="J185" s="46">
        <f t="shared" si="23"/>
        <v>5738.4</v>
      </c>
    </row>
    <row r="186" spans="1:61" ht="40.5">
      <c r="A186" s="41" t="s">
        <v>303</v>
      </c>
      <c r="B186" s="42" t="s">
        <v>304</v>
      </c>
      <c r="C186" s="43" t="s">
        <v>555</v>
      </c>
      <c r="D186" s="44" t="s">
        <v>657</v>
      </c>
      <c r="E186" s="42" t="s">
        <v>558</v>
      </c>
      <c r="F186" s="45">
        <v>117.5</v>
      </c>
      <c r="G186" s="46">
        <v>163.81</v>
      </c>
      <c r="H186" s="46">
        <f t="shared" si="21"/>
        <v>202.37</v>
      </c>
      <c r="I186" s="46">
        <f t="shared" si="22"/>
        <v>19247.669999999998</v>
      </c>
      <c r="J186" s="46">
        <f t="shared" si="23"/>
        <v>23778.47</v>
      </c>
    </row>
    <row r="187" spans="1:61" ht="46.5" customHeight="1">
      <c r="A187" s="41" t="s">
        <v>305</v>
      </c>
      <c r="B187" s="42" t="s">
        <v>306</v>
      </c>
      <c r="C187" s="43" t="s">
        <v>555</v>
      </c>
      <c r="D187" s="44" t="s">
        <v>771</v>
      </c>
      <c r="E187" s="42" t="s">
        <v>558</v>
      </c>
      <c r="F187" s="45">
        <v>12</v>
      </c>
      <c r="G187" s="46">
        <v>122.7</v>
      </c>
      <c r="H187" s="46">
        <f t="shared" si="21"/>
        <v>151.58000000000001</v>
      </c>
      <c r="I187" s="46">
        <f t="shared" si="22"/>
        <v>1472.4</v>
      </c>
      <c r="J187" s="46">
        <f t="shared" si="23"/>
        <v>1818.96</v>
      </c>
    </row>
    <row r="188" spans="1:61" ht="72" customHeight="1">
      <c r="A188" s="41" t="s">
        <v>307</v>
      </c>
      <c r="B188" s="42">
        <v>103005</v>
      </c>
      <c r="C188" s="43" t="s">
        <v>564</v>
      </c>
      <c r="D188" s="44" t="s">
        <v>807</v>
      </c>
      <c r="E188" s="42" t="s">
        <v>554</v>
      </c>
      <c r="F188" s="45">
        <v>3</v>
      </c>
      <c r="G188" s="46">
        <v>637.71</v>
      </c>
      <c r="H188" s="46">
        <f t="shared" si="21"/>
        <v>787.82</v>
      </c>
      <c r="I188" s="46">
        <f t="shared" si="22"/>
        <v>1913.13</v>
      </c>
      <c r="J188" s="46">
        <f t="shared" si="23"/>
        <v>2363.46</v>
      </c>
    </row>
    <row r="189" spans="1:61" ht="96" customHeight="1">
      <c r="A189" s="41" t="s">
        <v>308</v>
      </c>
      <c r="B189" s="42">
        <v>99260</v>
      </c>
      <c r="C189" s="43" t="s">
        <v>564</v>
      </c>
      <c r="D189" s="44" t="s">
        <v>681</v>
      </c>
      <c r="E189" s="42" t="s">
        <v>554</v>
      </c>
      <c r="F189" s="45">
        <v>8</v>
      </c>
      <c r="G189" s="46">
        <v>495.93</v>
      </c>
      <c r="H189" s="46">
        <f t="shared" si="21"/>
        <v>612.66999999999996</v>
      </c>
      <c r="I189" s="46">
        <f t="shared" si="22"/>
        <v>3967.44</v>
      </c>
      <c r="J189" s="46">
        <f t="shared" si="23"/>
        <v>4901.3599999999997</v>
      </c>
    </row>
    <row r="190" spans="1:61" ht="41.25" customHeight="1">
      <c r="A190" s="41" t="s">
        <v>309</v>
      </c>
      <c r="B190" s="42">
        <v>93358</v>
      </c>
      <c r="C190" s="43" t="s">
        <v>564</v>
      </c>
      <c r="D190" s="44" t="s">
        <v>742</v>
      </c>
      <c r="E190" s="42" t="s">
        <v>559</v>
      </c>
      <c r="F190" s="45">
        <v>40.020000000000003</v>
      </c>
      <c r="G190" s="46">
        <v>121.6</v>
      </c>
      <c r="H190" s="46">
        <f t="shared" si="21"/>
        <v>150.22</v>
      </c>
      <c r="I190" s="46">
        <f t="shared" si="22"/>
        <v>4866.43</v>
      </c>
      <c r="J190" s="46">
        <f t="shared" si="23"/>
        <v>6011.8</v>
      </c>
    </row>
    <row r="191" spans="1:61" ht="41.25" customHeight="1">
      <c r="A191" s="34" t="s">
        <v>310</v>
      </c>
      <c r="B191" s="35"/>
      <c r="C191" s="36"/>
      <c r="D191" s="37" t="s">
        <v>311</v>
      </c>
      <c r="E191" s="36"/>
      <c r="F191" s="38"/>
      <c r="G191" s="39"/>
      <c r="H191" s="39"/>
      <c r="I191" s="39"/>
      <c r="J191" s="40"/>
      <c r="K191" s="59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</row>
    <row r="192" spans="1:61" ht="60.75">
      <c r="A192" s="41" t="s">
        <v>312</v>
      </c>
      <c r="B192" s="42">
        <v>102623</v>
      </c>
      <c r="C192" s="43" t="s">
        <v>564</v>
      </c>
      <c r="D192" s="44" t="s">
        <v>668</v>
      </c>
      <c r="E192" s="42" t="s">
        <v>554</v>
      </c>
      <c r="F192" s="45">
        <v>2</v>
      </c>
      <c r="G192" s="46">
        <v>893.49</v>
      </c>
      <c r="H192" s="46">
        <f t="shared" ref="H192:H198" si="24">TRUNC(G192*(1+$J$6),2)</f>
        <v>1103.81</v>
      </c>
      <c r="I192" s="46">
        <f t="shared" ref="I192:I198" si="25">TRUNC(G192*F192,2)</f>
        <v>1786.98</v>
      </c>
      <c r="J192" s="46">
        <f t="shared" ref="J192:J198" si="26">TRUNC(H192*F192,2)</f>
        <v>2207.62</v>
      </c>
    </row>
    <row r="193" spans="1:61" ht="40.5">
      <c r="A193" s="41" t="s">
        <v>313</v>
      </c>
      <c r="B193" s="42" t="s">
        <v>314</v>
      </c>
      <c r="C193" s="43" t="s">
        <v>555</v>
      </c>
      <c r="D193" s="44" t="s">
        <v>776</v>
      </c>
      <c r="E193" s="42" t="s">
        <v>558</v>
      </c>
      <c r="F193" s="45">
        <v>15</v>
      </c>
      <c r="G193" s="46">
        <v>53.67</v>
      </c>
      <c r="H193" s="46">
        <f t="shared" si="24"/>
        <v>66.3</v>
      </c>
      <c r="I193" s="46">
        <f t="shared" si="25"/>
        <v>805.05</v>
      </c>
      <c r="J193" s="46">
        <f t="shared" si="26"/>
        <v>994.5</v>
      </c>
    </row>
    <row r="194" spans="1:61" ht="40.5">
      <c r="A194" s="41" t="s">
        <v>315</v>
      </c>
      <c r="B194" s="42">
        <v>94492</v>
      </c>
      <c r="C194" s="43" t="s">
        <v>564</v>
      </c>
      <c r="D194" s="44" t="s">
        <v>777</v>
      </c>
      <c r="E194" s="42" t="s">
        <v>554</v>
      </c>
      <c r="F194" s="45">
        <v>4</v>
      </c>
      <c r="G194" s="46">
        <v>73.16</v>
      </c>
      <c r="H194" s="46">
        <f t="shared" si="24"/>
        <v>90.38</v>
      </c>
      <c r="I194" s="46">
        <f t="shared" si="25"/>
        <v>292.64</v>
      </c>
      <c r="J194" s="46">
        <f t="shared" si="26"/>
        <v>361.52</v>
      </c>
    </row>
    <row r="195" spans="1:61" ht="60.75">
      <c r="A195" s="41" t="s">
        <v>316</v>
      </c>
      <c r="B195" s="42">
        <v>99635</v>
      </c>
      <c r="C195" s="43" t="s">
        <v>564</v>
      </c>
      <c r="D195" s="44" t="s">
        <v>778</v>
      </c>
      <c r="E195" s="42" t="s">
        <v>554</v>
      </c>
      <c r="F195" s="45">
        <v>2</v>
      </c>
      <c r="G195" s="46">
        <v>448.93</v>
      </c>
      <c r="H195" s="46">
        <f t="shared" si="24"/>
        <v>554.6</v>
      </c>
      <c r="I195" s="46">
        <f t="shared" si="25"/>
        <v>897.86</v>
      </c>
      <c r="J195" s="46">
        <f t="shared" si="26"/>
        <v>1109.2</v>
      </c>
    </row>
    <row r="196" spans="1:61" ht="40.5">
      <c r="A196" s="41" t="s">
        <v>317</v>
      </c>
      <c r="B196" s="42" t="s">
        <v>318</v>
      </c>
      <c r="C196" s="43" t="s">
        <v>555</v>
      </c>
      <c r="D196" s="44" t="s">
        <v>779</v>
      </c>
      <c r="E196" s="42" t="s">
        <v>558</v>
      </c>
      <c r="F196" s="45">
        <v>15</v>
      </c>
      <c r="G196" s="46">
        <v>40.74</v>
      </c>
      <c r="H196" s="46">
        <f t="shared" si="24"/>
        <v>50.33</v>
      </c>
      <c r="I196" s="46">
        <f t="shared" si="25"/>
        <v>611.1</v>
      </c>
      <c r="J196" s="46">
        <f t="shared" si="26"/>
        <v>754.95</v>
      </c>
    </row>
    <row r="197" spans="1:61" ht="40.5">
      <c r="A197" s="41" t="s">
        <v>319</v>
      </c>
      <c r="B197" s="42" t="s">
        <v>320</v>
      </c>
      <c r="C197" s="43" t="s">
        <v>555</v>
      </c>
      <c r="D197" s="44" t="s">
        <v>774</v>
      </c>
      <c r="E197" s="42" t="s">
        <v>558</v>
      </c>
      <c r="F197" s="45">
        <v>51.2</v>
      </c>
      <c r="G197" s="46">
        <v>34.03</v>
      </c>
      <c r="H197" s="46">
        <f t="shared" si="24"/>
        <v>42.04</v>
      </c>
      <c r="I197" s="46">
        <f t="shared" si="25"/>
        <v>1742.33</v>
      </c>
      <c r="J197" s="46">
        <f t="shared" si="26"/>
        <v>2152.44</v>
      </c>
    </row>
    <row r="198" spans="1:61" ht="40.5">
      <c r="A198" s="41" t="s">
        <v>321</v>
      </c>
      <c r="B198" s="42">
        <v>94489</v>
      </c>
      <c r="C198" s="43" t="s">
        <v>564</v>
      </c>
      <c r="D198" s="44" t="s">
        <v>780</v>
      </c>
      <c r="E198" s="42" t="s">
        <v>554</v>
      </c>
      <c r="F198" s="45">
        <v>7</v>
      </c>
      <c r="G198" s="46">
        <v>35.619999999999997</v>
      </c>
      <c r="H198" s="46">
        <f t="shared" si="24"/>
        <v>44</v>
      </c>
      <c r="I198" s="46">
        <f t="shared" si="25"/>
        <v>249.34</v>
      </c>
      <c r="J198" s="46">
        <f t="shared" si="26"/>
        <v>308</v>
      </c>
    </row>
    <row r="199" spans="1:61" ht="41.25" customHeight="1">
      <c r="A199" s="34" t="s">
        <v>322</v>
      </c>
      <c r="B199" s="35"/>
      <c r="C199" s="36"/>
      <c r="D199" s="37" t="s">
        <v>323</v>
      </c>
      <c r="E199" s="36"/>
      <c r="F199" s="38"/>
      <c r="G199" s="39"/>
      <c r="H199" s="39"/>
      <c r="I199" s="39"/>
      <c r="J199" s="40"/>
      <c r="K199" s="59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</row>
    <row r="200" spans="1:61" ht="40.5">
      <c r="A200" s="41" t="s">
        <v>324</v>
      </c>
      <c r="B200" s="42" t="s">
        <v>325</v>
      </c>
      <c r="C200" s="43" t="s">
        <v>555</v>
      </c>
      <c r="D200" s="44" t="s">
        <v>781</v>
      </c>
      <c r="E200" s="42" t="s">
        <v>558</v>
      </c>
      <c r="F200" s="60">
        <v>5.9999999999999991</v>
      </c>
      <c r="G200" s="46">
        <v>47.8</v>
      </c>
      <c r="H200" s="46">
        <f t="shared" ref="H200:H205" si="27">TRUNC(G200*(1+$J$6),2)</f>
        <v>59.05</v>
      </c>
      <c r="I200" s="46">
        <f t="shared" ref="I200:I205" si="28">TRUNC(G200*F200,2)</f>
        <v>286.8</v>
      </c>
      <c r="J200" s="46">
        <f t="shared" ref="J200:J205" si="29">TRUNC(H200*F200,2)</f>
        <v>354.3</v>
      </c>
    </row>
    <row r="201" spans="1:61" ht="81">
      <c r="A201" s="41" t="s">
        <v>326</v>
      </c>
      <c r="B201" s="42">
        <v>104327</v>
      </c>
      <c r="C201" s="43" t="s">
        <v>564</v>
      </c>
      <c r="D201" s="44" t="s">
        <v>782</v>
      </c>
      <c r="E201" s="42" t="s">
        <v>554</v>
      </c>
      <c r="F201" s="60">
        <v>6</v>
      </c>
      <c r="G201" s="46">
        <v>22.53</v>
      </c>
      <c r="H201" s="46">
        <f t="shared" si="27"/>
        <v>27.83</v>
      </c>
      <c r="I201" s="46">
        <f t="shared" si="28"/>
        <v>135.18</v>
      </c>
      <c r="J201" s="46">
        <f t="shared" si="29"/>
        <v>166.98</v>
      </c>
    </row>
    <row r="202" spans="1:61" ht="40.5">
      <c r="A202" s="41" t="s">
        <v>327</v>
      </c>
      <c r="B202" s="42" t="s">
        <v>328</v>
      </c>
      <c r="C202" s="43" t="s">
        <v>555</v>
      </c>
      <c r="D202" s="44" t="s">
        <v>783</v>
      </c>
      <c r="E202" s="42" t="s">
        <v>558</v>
      </c>
      <c r="F202" s="60">
        <v>9.65</v>
      </c>
      <c r="G202" s="46">
        <v>56.25</v>
      </c>
      <c r="H202" s="46">
        <f t="shared" si="27"/>
        <v>69.489999999999995</v>
      </c>
      <c r="I202" s="46">
        <f t="shared" si="28"/>
        <v>542.80999999999995</v>
      </c>
      <c r="J202" s="46">
        <f t="shared" si="29"/>
        <v>670.57</v>
      </c>
    </row>
    <row r="203" spans="1:61" ht="40.5">
      <c r="A203" s="41" t="s">
        <v>329</v>
      </c>
      <c r="B203" s="42" t="s">
        <v>302</v>
      </c>
      <c r="C203" s="43" t="s">
        <v>555</v>
      </c>
      <c r="D203" s="44" t="s">
        <v>697</v>
      </c>
      <c r="E203" s="42" t="s">
        <v>558</v>
      </c>
      <c r="F203" s="60">
        <v>74.285000000000011</v>
      </c>
      <c r="G203" s="46">
        <v>116.13</v>
      </c>
      <c r="H203" s="46">
        <f t="shared" si="27"/>
        <v>143.46</v>
      </c>
      <c r="I203" s="46">
        <f t="shared" si="28"/>
        <v>8626.7099999999991</v>
      </c>
      <c r="J203" s="46">
        <f t="shared" si="29"/>
        <v>10656.92</v>
      </c>
    </row>
    <row r="204" spans="1:61" ht="40.5">
      <c r="A204" s="41" t="s">
        <v>330</v>
      </c>
      <c r="B204" s="42">
        <v>98110</v>
      </c>
      <c r="C204" s="43" t="s">
        <v>564</v>
      </c>
      <c r="D204" s="44" t="s">
        <v>672</v>
      </c>
      <c r="E204" s="42" t="s">
        <v>554</v>
      </c>
      <c r="F204" s="60">
        <v>1</v>
      </c>
      <c r="G204" s="46">
        <v>382.85</v>
      </c>
      <c r="H204" s="46">
        <f t="shared" si="27"/>
        <v>472.97</v>
      </c>
      <c r="I204" s="46">
        <f t="shared" si="28"/>
        <v>382.85</v>
      </c>
      <c r="J204" s="46">
        <f t="shared" si="29"/>
        <v>472.97</v>
      </c>
    </row>
    <row r="205" spans="1:61" ht="81">
      <c r="A205" s="41" t="s">
        <v>331</v>
      </c>
      <c r="B205" s="42">
        <v>97906</v>
      </c>
      <c r="C205" s="43" t="s">
        <v>564</v>
      </c>
      <c r="D205" s="44" t="s">
        <v>683</v>
      </c>
      <c r="E205" s="42" t="s">
        <v>554</v>
      </c>
      <c r="F205" s="60">
        <v>5</v>
      </c>
      <c r="G205" s="46">
        <v>507.31</v>
      </c>
      <c r="H205" s="46">
        <f t="shared" si="27"/>
        <v>626.73</v>
      </c>
      <c r="I205" s="46">
        <f t="shared" si="28"/>
        <v>2536.5500000000002</v>
      </c>
      <c r="J205" s="46">
        <f t="shared" si="29"/>
        <v>3133.65</v>
      </c>
    </row>
    <row r="206" spans="1:61" ht="41.25" customHeight="1">
      <c r="A206" s="34" t="s">
        <v>332</v>
      </c>
      <c r="B206" s="35"/>
      <c r="C206" s="36"/>
      <c r="D206" s="37" t="s">
        <v>333</v>
      </c>
      <c r="E206" s="36"/>
      <c r="F206" s="38"/>
      <c r="G206" s="39"/>
      <c r="H206" s="39"/>
      <c r="I206" s="39"/>
      <c r="J206" s="40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</row>
    <row r="207" spans="1:61" ht="40.5">
      <c r="A207" s="41" t="s">
        <v>334</v>
      </c>
      <c r="B207" s="42" t="s">
        <v>335</v>
      </c>
      <c r="C207" s="43" t="s">
        <v>555</v>
      </c>
      <c r="D207" s="44" t="s">
        <v>785</v>
      </c>
      <c r="E207" s="42" t="s">
        <v>558</v>
      </c>
      <c r="F207" s="45">
        <v>21</v>
      </c>
      <c r="G207" s="46">
        <v>48.61</v>
      </c>
      <c r="H207" s="46">
        <f>TRUNC(G207*(1+$J$6),2)</f>
        <v>60.05</v>
      </c>
      <c r="I207" s="46">
        <f>TRUNC(G207*F207,2)</f>
        <v>1020.81</v>
      </c>
      <c r="J207" s="46">
        <f>TRUNC(H207*F207,2)</f>
        <v>1261.05</v>
      </c>
    </row>
    <row r="208" spans="1:61" ht="81">
      <c r="A208" s="41" t="s">
        <v>336</v>
      </c>
      <c r="B208" s="42">
        <v>104348</v>
      </c>
      <c r="C208" s="43" t="s">
        <v>564</v>
      </c>
      <c r="D208" s="44" t="s">
        <v>787</v>
      </c>
      <c r="E208" s="42" t="s">
        <v>554</v>
      </c>
      <c r="F208" s="45">
        <v>5</v>
      </c>
      <c r="G208" s="46">
        <v>11.93</v>
      </c>
      <c r="H208" s="46">
        <f>TRUNC(G208*(1+$J$6),2)</f>
        <v>14.73</v>
      </c>
      <c r="I208" s="46">
        <f>TRUNC(G208*F208,2)</f>
        <v>59.65</v>
      </c>
      <c r="J208" s="46">
        <f>TRUNC(H208*F208,2)</f>
        <v>73.650000000000006</v>
      </c>
    </row>
    <row r="209" spans="1:61" ht="41.25" customHeight="1">
      <c r="A209" s="34" t="s">
        <v>337</v>
      </c>
      <c r="B209" s="35"/>
      <c r="C209" s="36"/>
      <c r="D209" s="37" t="s">
        <v>338</v>
      </c>
      <c r="E209" s="36"/>
      <c r="F209" s="38"/>
      <c r="G209" s="39"/>
      <c r="H209" s="39"/>
      <c r="I209" s="39"/>
      <c r="J209" s="40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</row>
    <row r="210" spans="1:61" ht="30.75" customHeight="1">
      <c r="A210" s="41" t="s">
        <v>339</v>
      </c>
      <c r="B210" s="42" t="s">
        <v>340</v>
      </c>
      <c r="C210" s="43" t="s">
        <v>555</v>
      </c>
      <c r="D210" s="44" t="s">
        <v>747</v>
      </c>
      <c r="E210" s="42" t="s">
        <v>554</v>
      </c>
      <c r="F210" s="45">
        <v>2</v>
      </c>
      <c r="G210" s="46">
        <v>487.14</v>
      </c>
      <c r="H210" s="46">
        <f>TRUNC(G210*(1+$J$6),2)</f>
        <v>601.80999999999995</v>
      </c>
      <c r="I210" s="46">
        <f>TRUNC(G210*F210,2)</f>
        <v>974.28</v>
      </c>
      <c r="J210" s="46">
        <f>TRUNC(H210*F210,2)</f>
        <v>1203.6199999999999</v>
      </c>
    </row>
    <row r="211" spans="1:61" ht="41.25" customHeight="1">
      <c r="A211" s="48"/>
      <c r="B211" s="49"/>
      <c r="C211" s="50"/>
      <c r="D211" s="51"/>
      <c r="E211" s="52"/>
      <c r="F211" s="53"/>
      <c r="G211" s="54"/>
      <c r="H211" s="40" t="s">
        <v>39</v>
      </c>
      <c r="I211" s="55">
        <f>SUM(I172:I210)</f>
        <v>92476.689999999988</v>
      </c>
      <c r="J211" s="55">
        <f>SUM(J172:J210)</f>
        <v>114241.8</v>
      </c>
    </row>
    <row r="212" spans="1:61" ht="41.25" customHeight="1">
      <c r="A212" s="25">
        <v>12</v>
      </c>
      <c r="B212" s="26"/>
      <c r="C212" s="27"/>
      <c r="D212" s="26" t="s">
        <v>341</v>
      </c>
      <c r="E212" s="26"/>
      <c r="F212" s="28"/>
      <c r="G212" s="29"/>
      <c r="H212" s="26"/>
      <c r="I212" s="26"/>
      <c r="J212" s="30"/>
      <c r="K212" s="31">
        <f>I225</f>
        <v>4315.58</v>
      </c>
      <c r="L212" s="31">
        <f>J225</f>
        <v>5331.1500000000005</v>
      </c>
    </row>
    <row r="213" spans="1:61" ht="41.25" customHeight="1">
      <c r="A213" s="34" t="s">
        <v>342</v>
      </c>
      <c r="B213" s="35"/>
      <c r="C213" s="36"/>
      <c r="D213" s="37" t="s">
        <v>343</v>
      </c>
      <c r="E213" s="36"/>
      <c r="F213" s="38"/>
      <c r="G213" s="39"/>
      <c r="H213" s="39"/>
      <c r="I213" s="39"/>
      <c r="J213" s="40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</row>
    <row r="214" spans="1:61" ht="41.25" customHeight="1">
      <c r="A214" s="41" t="s">
        <v>344</v>
      </c>
      <c r="B214" s="42" t="s">
        <v>345</v>
      </c>
      <c r="C214" s="43" t="s">
        <v>555</v>
      </c>
      <c r="D214" s="44" t="s">
        <v>596</v>
      </c>
      <c r="E214" s="42" t="s">
        <v>554</v>
      </c>
      <c r="F214" s="45">
        <v>2</v>
      </c>
      <c r="G214" s="46">
        <v>1184.8900000000001</v>
      </c>
      <c r="H214" s="46">
        <f>TRUNC(G214*(1+$J$6),2)</f>
        <v>1463.81</v>
      </c>
      <c r="I214" s="46">
        <f>TRUNC(G214*F214,2)</f>
        <v>2369.7800000000002</v>
      </c>
      <c r="J214" s="46">
        <f>TRUNC(H214*F214,2)</f>
        <v>2927.62</v>
      </c>
    </row>
    <row r="215" spans="1:61" ht="41.25" customHeight="1">
      <c r="A215" s="41" t="s">
        <v>346</v>
      </c>
      <c r="B215" s="42" t="s">
        <v>347</v>
      </c>
      <c r="C215" s="43" t="s">
        <v>567</v>
      </c>
      <c r="D215" s="44" t="s">
        <v>642</v>
      </c>
      <c r="E215" s="42" t="s">
        <v>554</v>
      </c>
      <c r="F215" s="45">
        <v>2</v>
      </c>
      <c r="G215" s="46">
        <v>345.95</v>
      </c>
      <c r="H215" s="46">
        <f>TRUNC(G215*(1+$J$6),2)</f>
        <v>427.38</v>
      </c>
      <c r="I215" s="46">
        <f>TRUNC(G215*F215,2)</f>
        <v>691.9</v>
      </c>
      <c r="J215" s="46">
        <f>TRUNC(H215*F215,2)</f>
        <v>854.76</v>
      </c>
    </row>
    <row r="216" spans="1:61" ht="41.25" customHeight="1">
      <c r="A216" s="41" t="s">
        <v>348</v>
      </c>
      <c r="B216" s="42" t="s">
        <v>349</v>
      </c>
      <c r="C216" s="43" t="s">
        <v>555</v>
      </c>
      <c r="D216" s="44" t="s">
        <v>786</v>
      </c>
      <c r="E216" s="42" t="s">
        <v>554</v>
      </c>
      <c r="F216" s="45">
        <v>2</v>
      </c>
      <c r="G216" s="46">
        <v>36.51</v>
      </c>
      <c r="H216" s="46">
        <f>TRUNC(G216*(1+$J$6),2)</f>
        <v>45.1</v>
      </c>
      <c r="I216" s="46">
        <f>TRUNC(G216*F216,2)</f>
        <v>73.02</v>
      </c>
      <c r="J216" s="46">
        <f>TRUNC(H216*F216,2)</f>
        <v>90.2</v>
      </c>
    </row>
    <row r="217" spans="1:61" ht="41.25" customHeight="1">
      <c r="A217" s="41" t="s">
        <v>350</v>
      </c>
      <c r="B217" s="42" t="s">
        <v>351</v>
      </c>
      <c r="C217" s="43" t="s">
        <v>555</v>
      </c>
      <c r="D217" s="44" t="s">
        <v>788</v>
      </c>
      <c r="E217" s="42" t="s">
        <v>554</v>
      </c>
      <c r="F217" s="45">
        <v>2</v>
      </c>
      <c r="G217" s="46">
        <v>30.97</v>
      </c>
      <c r="H217" s="46">
        <f>TRUNC(G217*(1+$J$6),2)</f>
        <v>38.26</v>
      </c>
      <c r="I217" s="46">
        <f>TRUNC(G217*F217,2)</f>
        <v>61.94</v>
      </c>
      <c r="J217" s="46">
        <f>TRUNC(H217*F217,2)</f>
        <v>76.52</v>
      </c>
    </row>
    <row r="218" spans="1:61" ht="41.25" customHeight="1">
      <c r="A218" s="41" t="s">
        <v>352</v>
      </c>
      <c r="B218" s="42" t="s">
        <v>353</v>
      </c>
      <c r="C218" s="43" t="s">
        <v>555</v>
      </c>
      <c r="D218" s="44" t="s">
        <v>790</v>
      </c>
      <c r="E218" s="42" t="s">
        <v>554</v>
      </c>
      <c r="F218" s="45">
        <v>2</v>
      </c>
      <c r="G218" s="46">
        <v>15.8</v>
      </c>
      <c r="H218" s="46">
        <f>TRUNC(G218*(1+$J$6),2)</f>
        <v>19.510000000000002</v>
      </c>
      <c r="I218" s="46">
        <f>TRUNC(G218*F218,2)</f>
        <v>31.6</v>
      </c>
      <c r="J218" s="46">
        <f>TRUNC(H218*F218,2)</f>
        <v>39.020000000000003</v>
      </c>
    </row>
    <row r="219" spans="1:61" ht="41.25" customHeight="1">
      <c r="A219" s="34" t="s">
        <v>354</v>
      </c>
      <c r="B219" s="35"/>
      <c r="C219" s="36"/>
      <c r="D219" s="37" t="s">
        <v>355</v>
      </c>
      <c r="E219" s="36"/>
      <c r="F219" s="38"/>
      <c r="G219" s="39"/>
      <c r="H219" s="39"/>
      <c r="I219" s="39"/>
      <c r="J219" s="40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</row>
    <row r="220" spans="1:61" ht="60.75">
      <c r="A220" s="41" t="s">
        <v>356</v>
      </c>
      <c r="B220" s="42">
        <v>100803</v>
      </c>
      <c r="C220" s="43" t="s">
        <v>564</v>
      </c>
      <c r="D220" s="44" t="s">
        <v>793</v>
      </c>
      <c r="E220" s="42" t="s">
        <v>558</v>
      </c>
      <c r="F220" s="45">
        <v>12.55</v>
      </c>
      <c r="G220" s="46">
        <v>18.899999999999999</v>
      </c>
      <c r="H220" s="46">
        <f>TRUNC(G220*(1+$J$6),2)</f>
        <v>23.34</v>
      </c>
      <c r="I220" s="46">
        <f>TRUNC(G220*F220,2)</f>
        <v>237.19</v>
      </c>
      <c r="J220" s="46">
        <f>TRUNC(H220*F220,2)</f>
        <v>292.91000000000003</v>
      </c>
    </row>
    <row r="221" spans="1:61" ht="60.75">
      <c r="A221" s="41" t="s">
        <v>357</v>
      </c>
      <c r="B221" s="42">
        <v>96809</v>
      </c>
      <c r="C221" s="43" t="s">
        <v>564</v>
      </c>
      <c r="D221" s="44" t="s">
        <v>714</v>
      </c>
      <c r="E221" s="42" t="s">
        <v>554</v>
      </c>
      <c r="F221" s="45">
        <v>12</v>
      </c>
      <c r="G221" s="46">
        <v>22.51</v>
      </c>
      <c r="H221" s="46">
        <f>TRUNC(G221*(1+$J$6),2)</f>
        <v>27.8</v>
      </c>
      <c r="I221" s="46">
        <f>TRUNC(G221*F221,2)</f>
        <v>270.12</v>
      </c>
      <c r="J221" s="46">
        <f>TRUNC(H221*F221,2)</f>
        <v>333.6</v>
      </c>
    </row>
    <row r="222" spans="1:61" ht="40.5">
      <c r="A222" s="41" t="s">
        <v>358</v>
      </c>
      <c r="B222" s="42">
        <v>103029</v>
      </c>
      <c r="C222" s="43" t="s">
        <v>564</v>
      </c>
      <c r="D222" s="44" t="s">
        <v>795</v>
      </c>
      <c r="E222" s="42" t="s">
        <v>554</v>
      </c>
      <c r="F222" s="45">
        <v>2</v>
      </c>
      <c r="G222" s="46">
        <v>36.909999999999997</v>
      </c>
      <c r="H222" s="46">
        <f>TRUNC(G222*(1+$J$6),2)</f>
        <v>45.59</v>
      </c>
      <c r="I222" s="46">
        <f>TRUNC(G222*F222,2)</f>
        <v>73.819999999999993</v>
      </c>
      <c r="J222" s="46">
        <f>TRUNC(H222*F222,2)</f>
        <v>91.18</v>
      </c>
    </row>
    <row r="223" spans="1:61" ht="40.5">
      <c r="A223" s="41" t="s">
        <v>359</v>
      </c>
      <c r="B223" s="42" t="s">
        <v>360</v>
      </c>
      <c r="C223" s="43" t="s">
        <v>555</v>
      </c>
      <c r="D223" s="44" t="s">
        <v>796</v>
      </c>
      <c r="E223" s="42" t="s">
        <v>554</v>
      </c>
      <c r="F223" s="45">
        <v>4</v>
      </c>
      <c r="G223" s="46">
        <v>57.5</v>
      </c>
      <c r="H223" s="46">
        <f>TRUNC(G223*(1+$J$6),2)</f>
        <v>71.03</v>
      </c>
      <c r="I223" s="46">
        <f>TRUNC(G223*F223,2)</f>
        <v>230</v>
      </c>
      <c r="J223" s="46">
        <f>TRUNC(H223*F223,2)</f>
        <v>284.12</v>
      </c>
    </row>
    <row r="224" spans="1:61" ht="60.75">
      <c r="A224" s="41" t="s">
        <v>361</v>
      </c>
      <c r="B224" s="42">
        <v>96837</v>
      </c>
      <c r="C224" s="43" t="s">
        <v>564</v>
      </c>
      <c r="D224" s="44" t="s">
        <v>765</v>
      </c>
      <c r="E224" s="42" t="s">
        <v>554</v>
      </c>
      <c r="F224" s="45">
        <v>11</v>
      </c>
      <c r="G224" s="46">
        <v>25.11</v>
      </c>
      <c r="H224" s="46">
        <f>TRUNC(G224*(1+$J$6),2)</f>
        <v>31.02</v>
      </c>
      <c r="I224" s="46">
        <f>TRUNC(G224*F224,2)</f>
        <v>276.20999999999998</v>
      </c>
      <c r="J224" s="46">
        <f>TRUNC(H224*F224,2)</f>
        <v>341.22</v>
      </c>
    </row>
    <row r="225" spans="1:61" ht="41.25" customHeight="1">
      <c r="A225" s="48"/>
      <c r="B225" s="49"/>
      <c r="C225" s="50"/>
      <c r="D225" s="51"/>
      <c r="E225" s="52"/>
      <c r="F225" s="53"/>
      <c r="G225" s="54"/>
      <c r="H225" s="40" t="s">
        <v>39</v>
      </c>
      <c r="I225" s="55">
        <f>SUM(I214:I224)</f>
        <v>4315.58</v>
      </c>
      <c r="J225" s="55">
        <f>SUM(J214:J224)</f>
        <v>5331.1500000000005</v>
      </c>
    </row>
    <row r="226" spans="1:61" ht="41.25" customHeight="1">
      <c r="A226" s="25">
        <v>13</v>
      </c>
      <c r="B226" s="26"/>
      <c r="C226" s="27"/>
      <c r="D226" s="26" t="s">
        <v>362</v>
      </c>
      <c r="E226" s="26"/>
      <c r="F226" s="28"/>
      <c r="G226" s="29"/>
      <c r="H226" s="26"/>
      <c r="I226" s="26"/>
      <c r="J226" s="30"/>
      <c r="K226" s="31">
        <f>I235</f>
        <v>2207.46</v>
      </c>
      <c r="L226" s="31">
        <f>J235</f>
        <v>2726.99</v>
      </c>
    </row>
    <row r="227" spans="1:61" ht="41.25" customHeight="1">
      <c r="A227" s="34" t="s">
        <v>363</v>
      </c>
      <c r="B227" s="35"/>
      <c r="C227" s="36"/>
      <c r="D227" s="37" t="s">
        <v>364</v>
      </c>
      <c r="E227" s="36"/>
      <c r="F227" s="38"/>
      <c r="G227" s="39"/>
      <c r="H227" s="39"/>
      <c r="I227" s="39"/>
      <c r="J227" s="40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32"/>
      <c r="BD227" s="32"/>
      <c r="BE227" s="32"/>
      <c r="BF227" s="32"/>
      <c r="BG227" s="32"/>
      <c r="BH227" s="32"/>
      <c r="BI227" s="32"/>
    </row>
    <row r="228" spans="1:61" ht="41.25" customHeight="1">
      <c r="A228" s="41" t="s">
        <v>365</v>
      </c>
      <c r="B228" s="42" t="s">
        <v>366</v>
      </c>
      <c r="C228" s="43" t="s">
        <v>555</v>
      </c>
      <c r="D228" s="44" t="s">
        <v>751</v>
      </c>
      <c r="E228" s="42" t="s">
        <v>554</v>
      </c>
      <c r="F228" s="45">
        <v>4</v>
      </c>
      <c r="G228" s="46">
        <v>269.07</v>
      </c>
      <c r="H228" s="46">
        <f>TRUNC(G228*(1+$J$6),2)</f>
        <v>332.4</v>
      </c>
      <c r="I228" s="46">
        <f>TRUNC(G228*F228,2)</f>
        <v>1076.28</v>
      </c>
      <c r="J228" s="46">
        <f>TRUNC(H228*F228,2)</f>
        <v>1329.6</v>
      </c>
    </row>
    <row r="229" spans="1:61" ht="60.75">
      <c r="A229" s="41" t="s">
        <v>367</v>
      </c>
      <c r="B229" s="42">
        <v>101908</v>
      </c>
      <c r="C229" s="43" t="s">
        <v>564</v>
      </c>
      <c r="D229" s="44" t="s">
        <v>750</v>
      </c>
      <c r="E229" s="42" t="s">
        <v>554</v>
      </c>
      <c r="F229" s="45">
        <v>2</v>
      </c>
      <c r="G229" s="46">
        <v>229.15</v>
      </c>
      <c r="H229" s="46">
        <f>TRUNC(G229*(1+$J$6),2)</f>
        <v>283.08999999999997</v>
      </c>
      <c r="I229" s="46">
        <f>TRUNC(G229*F229,2)</f>
        <v>458.3</v>
      </c>
      <c r="J229" s="46">
        <f>TRUNC(H229*F229,2)</f>
        <v>566.17999999999995</v>
      </c>
    </row>
    <row r="230" spans="1:61" ht="41.25" customHeight="1">
      <c r="A230" s="34" t="s">
        <v>368</v>
      </c>
      <c r="B230" s="35"/>
      <c r="C230" s="36"/>
      <c r="D230" s="37" t="s">
        <v>369</v>
      </c>
      <c r="E230" s="36"/>
      <c r="F230" s="38"/>
      <c r="G230" s="39"/>
      <c r="H230" s="39"/>
      <c r="I230" s="39"/>
      <c r="J230" s="40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32"/>
      <c r="BD230" s="32"/>
      <c r="BE230" s="32"/>
      <c r="BF230" s="32"/>
      <c r="BG230" s="32"/>
      <c r="BH230" s="32"/>
      <c r="BI230" s="32"/>
    </row>
    <row r="231" spans="1:61" ht="60.75">
      <c r="A231" s="41" t="s">
        <v>370</v>
      </c>
      <c r="B231" s="42" t="s">
        <v>371</v>
      </c>
      <c r="C231" s="43" t="s">
        <v>555</v>
      </c>
      <c r="D231" s="44" t="s">
        <v>791</v>
      </c>
      <c r="E231" s="42" t="s">
        <v>554</v>
      </c>
      <c r="F231" s="45">
        <v>6</v>
      </c>
      <c r="G231" s="46">
        <v>20.5</v>
      </c>
      <c r="H231" s="46">
        <f>TRUNC(G231*(1+$J$6),2)</f>
        <v>25.32</v>
      </c>
      <c r="I231" s="46">
        <f>TRUNC(G231*F231,2)</f>
        <v>123</v>
      </c>
      <c r="J231" s="46">
        <f>TRUNC(H231*F231,2)</f>
        <v>151.91999999999999</v>
      </c>
    </row>
    <row r="232" spans="1:61" ht="40.5">
      <c r="A232" s="41" t="s">
        <v>367</v>
      </c>
      <c r="B232" s="42" t="s">
        <v>372</v>
      </c>
      <c r="C232" s="43" t="s">
        <v>555</v>
      </c>
      <c r="D232" s="44" t="s">
        <v>794</v>
      </c>
      <c r="E232" s="42" t="s">
        <v>554</v>
      </c>
      <c r="F232" s="45">
        <v>12</v>
      </c>
      <c r="G232" s="46">
        <v>26.39</v>
      </c>
      <c r="H232" s="46">
        <f>TRUNC(G232*(1+$J$6),2)</f>
        <v>32.6</v>
      </c>
      <c r="I232" s="46">
        <f>TRUNC(G232*F232,2)</f>
        <v>316.68</v>
      </c>
      <c r="J232" s="46">
        <f>TRUNC(H232*F232,2)</f>
        <v>391.2</v>
      </c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</row>
    <row r="233" spans="1:61" ht="41.25" customHeight="1">
      <c r="A233" s="34" t="s">
        <v>373</v>
      </c>
      <c r="B233" s="35"/>
      <c r="C233" s="36"/>
      <c r="D233" s="37" t="s">
        <v>374</v>
      </c>
      <c r="E233" s="36"/>
      <c r="F233" s="38"/>
      <c r="G233" s="39"/>
      <c r="H233" s="39"/>
      <c r="I233" s="39"/>
      <c r="J233" s="40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32"/>
      <c r="AZ233" s="32"/>
      <c r="BA233" s="32"/>
      <c r="BB233" s="32"/>
      <c r="BC233" s="32"/>
      <c r="BD233" s="32"/>
      <c r="BE233" s="32"/>
      <c r="BF233" s="32"/>
      <c r="BG233" s="32"/>
      <c r="BH233" s="32"/>
      <c r="BI233" s="32"/>
    </row>
    <row r="234" spans="1:61" ht="60.75">
      <c r="A234" s="41" t="s">
        <v>375</v>
      </c>
      <c r="B234" s="42">
        <v>97599</v>
      </c>
      <c r="C234" s="43" t="s">
        <v>564</v>
      </c>
      <c r="D234" s="44" t="s">
        <v>773</v>
      </c>
      <c r="E234" s="42" t="s">
        <v>554</v>
      </c>
      <c r="F234" s="45">
        <v>11</v>
      </c>
      <c r="G234" s="46">
        <v>21.2</v>
      </c>
      <c r="H234" s="46">
        <f>TRUNC(G234*(1+$J$6),2)</f>
        <v>26.19</v>
      </c>
      <c r="I234" s="46">
        <f>TRUNC(G234*F234,2)</f>
        <v>233.2</v>
      </c>
      <c r="J234" s="46">
        <f>TRUNC(H234*F234,2)</f>
        <v>288.08999999999997</v>
      </c>
    </row>
    <row r="235" spans="1:61" ht="41.25" customHeight="1">
      <c r="A235" s="48"/>
      <c r="B235" s="49"/>
      <c r="C235" s="50"/>
      <c r="D235" s="51"/>
      <c r="E235" s="52"/>
      <c r="F235" s="53"/>
      <c r="G235" s="54"/>
      <c r="H235" s="40" t="s">
        <v>39</v>
      </c>
      <c r="I235" s="55">
        <f>SUM(I228:I234)</f>
        <v>2207.46</v>
      </c>
      <c r="J235" s="55">
        <f>SUM(J228:J234)</f>
        <v>2726.99</v>
      </c>
    </row>
    <row r="236" spans="1:61" ht="41.25" customHeight="1">
      <c r="A236" s="25">
        <v>14</v>
      </c>
      <c r="B236" s="26"/>
      <c r="C236" s="27"/>
      <c r="D236" s="26" t="s">
        <v>376</v>
      </c>
      <c r="E236" s="26"/>
      <c r="F236" s="28"/>
      <c r="G236" s="29"/>
      <c r="H236" s="26"/>
      <c r="I236" s="26"/>
      <c r="J236" s="30"/>
      <c r="K236" s="31">
        <f>I287</f>
        <v>117440.01000000001</v>
      </c>
      <c r="L236" s="31">
        <f>J287</f>
        <v>145043.71999999997</v>
      </c>
    </row>
    <row r="237" spans="1:61" ht="41.25" customHeight="1">
      <c r="A237" s="34" t="s">
        <v>377</v>
      </c>
      <c r="B237" s="35"/>
      <c r="C237" s="36"/>
      <c r="D237" s="37" t="s">
        <v>378</v>
      </c>
      <c r="E237" s="36"/>
      <c r="F237" s="38"/>
      <c r="G237" s="39"/>
      <c r="H237" s="39"/>
      <c r="I237" s="39"/>
      <c r="J237" s="40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/>
      <c r="BC237" s="32"/>
      <c r="BD237" s="32"/>
      <c r="BE237" s="32"/>
      <c r="BF237" s="32"/>
      <c r="BG237" s="32"/>
      <c r="BH237" s="32"/>
      <c r="BI237" s="32"/>
    </row>
    <row r="238" spans="1:61" ht="60.75">
      <c r="A238" s="41" t="s">
        <v>379</v>
      </c>
      <c r="B238" s="42">
        <v>91955</v>
      </c>
      <c r="C238" s="43" t="s">
        <v>564</v>
      </c>
      <c r="D238" s="44" t="s">
        <v>759</v>
      </c>
      <c r="E238" s="42" t="s">
        <v>554</v>
      </c>
      <c r="F238" s="45">
        <v>2</v>
      </c>
      <c r="G238" s="46">
        <v>48.3</v>
      </c>
      <c r="H238" s="46">
        <f>TRUNC(G238*(1+$J$6),2)</f>
        <v>59.66</v>
      </c>
      <c r="I238" s="46">
        <f>TRUNC(G238*F238,2)</f>
        <v>96.6</v>
      </c>
      <c r="J238" s="46">
        <f>TRUNC(H238*F238,2)</f>
        <v>119.32</v>
      </c>
    </row>
    <row r="239" spans="1:61" ht="60.75">
      <c r="A239" s="41" t="s">
        <v>380</v>
      </c>
      <c r="B239" s="42">
        <v>91953</v>
      </c>
      <c r="C239" s="43" t="s">
        <v>564</v>
      </c>
      <c r="D239" s="44" t="s">
        <v>761</v>
      </c>
      <c r="E239" s="42" t="s">
        <v>554</v>
      </c>
      <c r="F239" s="45">
        <v>8</v>
      </c>
      <c r="G239" s="46">
        <v>39.549999999999997</v>
      </c>
      <c r="H239" s="46">
        <f>TRUNC(G239*(1+$J$6),2)</f>
        <v>48.86</v>
      </c>
      <c r="I239" s="46">
        <f>TRUNC(G239*F239,2)</f>
        <v>316.39999999999998</v>
      </c>
      <c r="J239" s="46">
        <f>TRUNC(H239*F239,2)</f>
        <v>390.88</v>
      </c>
    </row>
    <row r="240" spans="1:61" ht="60.75">
      <c r="A240" s="41" t="s">
        <v>381</v>
      </c>
      <c r="B240" s="42">
        <v>91959</v>
      </c>
      <c r="C240" s="43" t="s">
        <v>564</v>
      </c>
      <c r="D240" s="44" t="s">
        <v>762</v>
      </c>
      <c r="E240" s="42" t="s">
        <v>554</v>
      </c>
      <c r="F240" s="45">
        <v>4</v>
      </c>
      <c r="G240" s="46">
        <v>59.82</v>
      </c>
      <c r="H240" s="46">
        <f>TRUNC(G240*(1+$J$6),2)</f>
        <v>73.900000000000006</v>
      </c>
      <c r="I240" s="46">
        <f>TRUNC(G240*F240,2)</f>
        <v>239.28</v>
      </c>
      <c r="J240" s="46">
        <f>TRUNC(H240*F240,2)</f>
        <v>295.60000000000002</v>
      </c>
    </row>
    <row r="241" spans="1:61" ht="60.75">
      <c r="A241" s="41" t="s">
        <v>382</v>
      </c>
      <c r="B241" s="42">
        <v>91967</v>
      </c>
      <c r="C241" s="43" t="s">
        <v>564</v>
      </c>
      <c r="D241" s="44" t="s">
        <v>764</v>
      </c>
      <c r="E241" s="42" t="s">
        <v>554</v>
      </c>
      <c r="F241" s="45">
        <v>1</v>
      </c>
      <c r="G241" s="46">
        <v>80.09</v>
      </c>
      <c r="H241" s="46">
        <f>TRUNC(G241*(1+$J$6),2)</f>
        <v>98.94</v>
      </c>
      <c r="I241" s="46">
        <f>TRUNC(G241*F241,2)</f>
        <v>80.09</v>
      </c>
      <c r="J241" s="46">
        <f>TRUNC(H241*F241,2)</f>
        <v>98.94</v>
      </c>
    </row>
    <row r="242" spans="1:61" ht="60.75">
      <c r="A242" s="41" t="s">
        <v>383</v>
      </c>
      <c r="B242" s="42">
        <v>92023</v>
      </c>
      <c r="C242" s="43" t="s">
        <v>564</v>
      </c>
      <c r="D242" s="44" t="s">
        <v>760</v>
      </c>
      <c r="E242" s="42" t="s">
        <v>554</v>
      </c>
      <c r="F242" s="45">
        <v>6</v>
      </c>
      <c r="G242" s="46">
        <v>67.34</v>
      </c>
      <c r="H242" s="46">
        <f>TRUNC(G242*(1+$J$6),2)</f>
        <v>83.19</v>
      </c>
      <c r="I242" s="46">
        <f>TRUNC(G242*F242,2)</f>
        <v>404.04</v>
      </c>
      <c r="J242" s="46">
        <f>TRUNC(H242*F242,2)</f>
        <v>499.14</v>
      </c>
    </row>
    <row r="243" spans="1:61" ht="41.25" customHeight="1">
      <c r="A243" s="34" t="s">
        <v>384</v>
      </c>
      <c r="B243" s="35"/>
      <c r="C243" s="36"/>
      <c r="D243" s="37" t="s">
        <v>385</v>
      </c>
      <c r="E243" s="36"/>
      <c r="F243" s="38"/>
      <c r="G243" s="39"/>
      <c r="H243" s="39"/>
      <c r="I243" s="39"/>
      <c r="J243" s="40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32"/>
      <c r="BE243" s="32"/>
      <c r="BF243" s="32"/>
      <c r="BG243" s="32"/>
      <c r="BH243" s="32"/>
      <c r="BI243" s="32"/>
    </row>
    <row r="244" spans="1:61" ht="60.75">
      <c r="A244" s="41" t="s">
        <v>386</v>
      </c>
      <c r="B244" s="42">
        <v>91996</v>
      </c>
      <c r="C244" s="43" t="s">
        <v>564</v>
      </c>
      <c r="D244" s="44" t="s">
        <v>772</v>
      </c>
      <c r="E244" s="42" t="s">
        <v>554</v>
      </c>
      <c r="F244" s="45">
        <v>36</v>
      </c>
      <c r="G244" s="46">
        <v>47.15</v>
      </c>
      <c r="H244" s="46">
        <f t="shared" ref="H244:H250" si="30">TRUNC(G244*(1+$J$6),2)</f>
        <v>58.24</v>
      </c>
      <c r="I244" s="46">
        <f t="shared" ref="I244:I250" si="31">TRUNC(G244*F244,2)</f>
        <v>1697.4</v>
      </c>
      <c r="J244" s="46">
        <f t="shared" ref="J244:J250" si="32">TRUNC(H244*F244,2)</f>
        <v>2096.64</v>
      </c>
    </row>
    <row r="245" spans="1:61" ht="60.75">
      <c r="A245" s="41" t="s">
        <v>387</v>
      </c>
      <c r="B245" s="42">
        <v>92019</v>
      </c>
      <c r="C245" s="43" t="s">
        <v>564</v>
      </c>
      <c r="D245" s="44" t="s">
        <v>797</v>
      </c>
      <c r="E245" s="42" t="s">
        <v>554</v>
      </c>
      <c r="F245" s="45">
        <v>4</v>
      </c>
      <c r="G245" s="46">
        <v>113.73</v>
      </c>
      <c r="H245" s="46">
        <f t="shared" si="30"/>
        <v>140.5</v>
      </c>
      <c r="I245" s="46">
        <f t="shared" si="31"/>
        <v>454.92</v>
      </c>
      <c r="J245" s="46">
        <f t="shared" si="32"/>
        <v>562</v>
      </c>
    </row>
    <row r="246" spans="1:61" ht="60.75">
      <c r="A246" s="41" t="s">
        <v>388</v>
      </c>
      <c r="B246" s="42">
        <v>92008</v>
      </c>
      <c r="C246" s="43" t="s">
        <v>564</v>
      </c>
      <c r="D246" s="44" t="s">
        <v>798</v>
      </c>
      <c r="E246" s="42" t="s">
        <v>554</v>
      </c>
      <c r="F246" s="45">
        <v>2</v>
      </c>
      <c r="G246" s="46">
        <v>63.24</v>
      </c>
      <c r="H246" s="46">
        <f t="shared" si="30"/>
        <v>78.12</v>
      </c>
      <c r="I246" s="46">
        <f t="shared" si="31"/>
        <v>126.48</v>
      </c>
      <c r="J246" s="46">
        <f t="shared" si="32"/>
        <v>156.24</v>
      </c>
    </row>
    <row r="247" spans="1:61" ht="60.75">
      <c r="A247" s="41" t="s">
        <v>389</v>
      </c>
      <c r="B247" s="42">
        <v>92000</v>
      </c>
      <c r="C247" s="43" t="s">
        <v>564</v>
      </c>
      <c r="D247" s="44" t="s">
        <v>789</v>
      </c>
      <c r="E247" s="42" t="s">
        <v>554</v>
      </c>
      <c r="F247" s="45">
        <v>26</v>
      </c>
      <c r="G247" s="46">
        <v>41.31</v>
      </c>
      <c r="H247" s="46">
        <f t="shared" si="30"/>
        <v>51.03</v>
      </c>
      <c r="I247" s="46">
        <f t="shared" si="31"/>
        <v>1074.06</v>
      </c>
      <c r="J247" s="46">
        <f t="shared" si="32"/>
        <v>1326.78</v>
      </c>
    </row>
    <row r="248" spans="1:61" ht="60.75">
      <c r="A248" s="41" t="s">
        <v>390</v>
      </c>
      <c r="B248" s="42">
        <v>91992</v>
      </c>
      <c r="C248" s="43" t="s">
        <v>564</v>
      </c>
      <c r="D248" s="44" t="s">
        <v>799</v>
      </c>
      <c r="E248" s="42" t="s">
        <v>554</v>
      </c>
      <c r="F248" s="45">
        <v>1</v>
      </c>
      <c r="G248" s="46">
        <v>62.26</v>
      </c>
      <c r="H248" s="46">
        <f t="shared" si="30"/>
        <v>76.91</v>
      </c>
      <c r="I248" s="46">
        <f t="shared" si="31"/>
        <v>62.26</v>
      </c>
      <c r="J248" s="46">
        <f t="shared" si="32"/>
        <v>76.91</v>
      </c>
    </row>
    <row r="249" spans="1:61" ht="60.75">
      <c r="A249" s="41" t="s">
        <v>391</v>
      </c>
      <c r="B249" s="42">
        <v>91945</v>
      </c>
      <c r="C249" s="43" t="s">
        <v>564</v>
      </c>
      <c r="D249" s="44" t="s">
        <v>800</v>
      </c>
      <c r="E249" s="42" t="s">
        <v>554</v>
      </c>
      <c r="F249" s="45">
        <v>18</v>
      </c>
      <c r="G249" s="46">
        <v>19.07</v>
      </c>
      <c r="H249" s="46">
        <f t="shared" si="30"/>
        <v>23.55</v>
      </c>
      <c r="I249" s="46">
        <f t="shared" si="31"/>
        <v>343.26</v>
      </c>
      <c r="J249" s="46">
        <f t="shared" si="32"/>
        <v>423.9</v>
      </c>
    </row>
    <row r="250" spans="1:61" ht="60.75">
      <c r="A250" s="41" t="s">
        <v>392</v>
      </c>
      <c r="B250" s="42">
        <v>92870</v>
      </c>
      <c r="C250" s="43" t="s">
        <v>564</v>
      </c>
      <c r="D250" s="44" t="s">
        <v>689</v>
      </c>
      <c r="E250" s="42" t="s">
        <v>554</v>
      </c>
      <c r="F250" s="45">
        <v>21</v>
      </c>
      <c r="G250" s="46">
        <v>47.83</v>
      </c>
      <c r="H250" s="46">
        <f t="shared" si="30"/>
        <v>59.08</v>
      </c>
      <c r="I250" s="46">
        <f t="shared" si="31"/>
        <v>1004.43</v>
      </c>
      <c r="J250" s="46">
        <f t="shared" si="32"/>
        <v>1240.68</v>
      </c>
    </row>
    <row r="251" spans="1:61" ht="41.25" customHeight="1">
      <c r="A251" s="34" t="s">
        <v>393</v>
      </c>
      <c r="B251" s="35"/>
      <c r="C251" s="36"/>
      <c r="D251" s="37" t="s">
        <v>394</v>
      </c>
      <c r="E251" s="36"/>
      <c r="F251" s="38"/>
      <c r="G251" s="39"/>
      <c r="H251" s="39"/>
      <c r="I251" s="39"/>
      <c r="J251" s="40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</row>
    <row r="252" spans="1:61" ht="41.25" customHeight="1">
      <c r="A252" s="41" t="s">
        <v>395</v>
      </c>
      <c r="B252" s="42" t="s">
        <v>396</v>
      </c>
      <c r="C252" s="43" t="s">
        <v>555</v>
      </c>
      <c r="D252" s="44" t="s">
        <v>763</v>
      </c>
      <c r="E252" s="42" t="s">
        <v>554</v>
      </c>
      <c r="F252" s="45">
        <v>16</v>
      </c>
      <c r="G252" s="46">
        <v>159.08000000000001</v>
      </c>
      <c r="H252" s="46">
        <f t="shared" ref="H252:H257" si="33">TRUNC(G252*(1+$J$6),2)</f>
        <v>196.52</v>
      </c>
      <c r="I252" s="46">
        <f t="shared" ref="I252:I257" si="34">TRUNC(G252*F252,2)</f>
        <v>2545.2800000000002</v>
      </c>
      <c r="J252" s="46">
        <f t="shared" ref="J252:J257" si="35">TRUNC(H252*F252,2)</f>
        <v>3144.32</v>
      </c>
    </row>
    <row r="253" spans="1:61" ht="41.25" customHeight="1">
      <c r="A253" s="41" t="s">
        <v>397</v>
      </c>
      <c r="B253" s="42" t="s">
        <v>398</v>
      </c>
      <c r="C253" s="43" t="s">
        <v>555</v>
      </c>
      <c r="D253" s="44" t="s">
        <v>733</v>
      </c>
      <c r="E253" s="42" t="s">
        <v>554</v>
      </c>
      <c r="F253" s="45">
        <v>77</v>
      </c>
      <c r="G253" s="46">
        <v>70.900000000000006</v>
      </c>
      <c r="H253" s="46">
        <f t="shared" si="33"/>
        <v>87.58</v>
      </c>
      <c r="I253" s="46">
        <f t="shared" si="34"/>
        <v>5459.3</v>
      </c>
      <c r="J253" s="46">
        <f t="shared" si="35"/>
        <v>6743.66</v>
      </c>
    </row>
    <row r="254" spans="1:61" ht="41.25" customHeight="1">
      <c r="A254" s="41" t="s">
        <v>399</v>
      </c>
      <c r="B254" s="42">
        <v>100903</v>
      </c>
      <c r="C254" s="43" t="s">
        <v>564</v>
      </c>
      <c r="D254" s="44" t="s">
        <v>731</v>
      </c>
      <c r="E254" s="42" t="s">
        <v>554</v>
      </c>
      <c r="F254" s="45">
        <v>154</v>
      </c>
      <c r="G254" s="46">
        <v>36.380000000000003</v>
      </c>
      <c r="H254" s="46">
        <f t="shared" si="33"/>
        <v>44.94</v>
      </c>
      <c r="I254" s="46">
        <f t="shared" si="34"/>
        <v>5602.52</v>
      </c>
      <c r="J254" s="46">
        <f t="shared" si="35"/>
        <v>6920.76</v>
      </c>
    </row>
    <row r="255" spans="1:61" ht="41.25" customHeight="1">
      <c r="A255" s="41" t="s">
        <v>400</v>
      </c>
      <c r="B255" s="42">
        <v>91936</v>
      </c>
      <c r="C255" s="43" t="s">
        <v>564</v>
      </c>
      <c r="D255" s="44" t="s">
        <v>686</v>
      </c>
      <c r="E255" s="42" t="s">
        <v>554</v>
      </c>
      <c r="F255" s="45">
        <v>80</v>
      </c>
      <c r="G255" s="46">
        <v>22.14</v>
      </c>
      <c r="H255" s="46">
        <f t="shared" si="33"/>
        <v>27.35</v>
      </c>
      <c r="I255" s="46">
        <f t="shared" si="34"/>
        <v>1771.2</v>
      </c>
      <c r="J255" s="46">
        <f t="shared" si="35"/>
        <v>2188</v>
      </c>
    </row>
    <row r="256" spans="1:61" ht="41.25" customHeight="1">
      <c r="A256" s="41" t="s">
        <v>401</v>
      </c>
      <c r="B256" s="42" t="s">
        <v>402</v>
      </c>
      <c r="C256" s="43" t="s">
        <v>555</v>
      </c>
      <c r="D256" s="44" t="s">
        <v>775</v>
      </c>
      <c r="E256" s="42" t="s">
        <v>554</v>
      </c>
      <c r="F256" s="45">
        <v>6</v>
      </c>
      <c r="G256" s="46">
        <v>100.81</v>
      </c>
      <c r="H256" s="46">
        <f t="shared" si="33"/>
        <v>124.54</v>
      </c>
      <c r="I256" s="46">
        <f t="shared" si="34"/>
        <v>604.86</v>
      </c>
      <c r="J256" s="46">
        <f t="shared" si="35"/>
        <v>747.24</v>
      </c>
    </row>
    <row r="257" spans="1:61" ht="41.25" customHeight="1">
      <c r="A257" s="41" t="s">
        <v>403</v>
      </c>
      <c r="B257" s="42" t="s">
        <v>404</v>
      </c>
      <c r="C257" s="43" t="s">
        <v>555</v>
      </c>
      <c r="D257" s="44" t="s">
        <v>678</v>
      </c>
      <c r="E257" s="42" t="s">
        <v>554</v>
      </c>
      <c r="F257" s="45">
        <v>22</v>
      </c>
      <c r="G257" s="46">
        <v>17.5</v>
      </c>
      <c r="H257" s="46">
        <f t="shared" si="33"/>
        <v>21.61</v>
      </c>
      <c r="I257" s="46">
        <f t="shared" si="34"/>
        <v>385</v>
      </c>
      <c r="J257" s="46">
        <f t="shared" si="35"/>
        <v>475.42</v>
      </c>
    </row>
    <row r="258" spans="1:61" ht="41.25" customHeight="1">
      <c r="A258" s="34" t="s">
        <v>405</v>
      </c>
      <c r="B258" s="35"/>
      <c r="C258" s="36"/>
      <c r="D258" s="37" t="s">
        <v>406</v>
      </c>
      <c r="E258" s="36"/>
      <c r="F258" s="38"/>
      <c r="G258" s="39"/>
      <c r="H258" s="39"/>
      <c r="I258" s="39"/>
      <c r="J258" s="40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32"/>
      <c r="BE258" s="32"/>
      <c r="BF258" s="32"/>
      <c r="BG258" s="32"/>
      <c r="BH258" s="32"/>
      <c r="BI258" s="32"/>
    </row>
    <row r="259" spans="1:61" ht="60.75">
      <c r="A259" s="41" t="s">
        <v>407</v>
      </c>
      <c r="B259" s="42">
        <v>91926</v>
      </c>
      <c r="C259" s="43" t="s">
        <v>564</v>
      </c>
      <c r="D259" s="44" t="s">
        <v>656</v>
      </c>
      <c r="E259" s="42" t="s">
        <v>558</v>
      </c>
      <c r="F259" s="45">
        <v>2900</v>
      </c>
      <c r="G259" s="46">
        <v>5.25</v>
      </c>
      <c r="H259" s="46">
        <f t="shared" ref="H259:H271" si="36">TRUNC(G259*(1+$J$6),2)</f>
        <v>6.48</v>
      </c>
      <c r="I259" s="46">
        <f t="shared" ref="I259:I271" si="37">TRUNC(G259*F259,2)</f>
        <v>15225</v>
      </c>
      <c r="J259" s="46">
        <f t="shared" ref="J259:J271" si="38">TRUNC(H259*F259,2)</f>
        <v>18792</v>
      </c>
    </row>
    <row r="260" spans="1:61" ht="60.75">
      <c r="A260" s="41" t="s">
        <v>408</v>
      </c>
      <c r="B260" s="42">
        <v>91928</v>
      </c>
      <c r="C260" s="43" t="s">
        <v>564</v>
      </c>
      <c r="D260" s="44" t="s">
        <v>659</v>
      </c>
      <c r="E260" s="42" t="s">
        <v>558</v>
      </c>
      <c r="F260" s="45">
        <v>900</v>
      </c>
      <c r="G260" s="46">
        <v>7.97</v>
      </c>
      <c r="H260" s="46">
        <f t="shared" si="36"/>
        <v>9.84</v>
      </c>
      <c r="I260" s="46">
        <f t="shared" si="37"/>
        <v>7173</v>
      </c>
      <c r="J260" s="46">
        <f t="shared" si="38"/>
        <v>8856</v>
      </c>
    </row>
    <row r="261" spans="1:61" ht="60.75">
      <c r="A261" s="41" t="s">
        <v>409</v>
      </c>
      <c r="B261" s="42">
        <v>91930</v>
      </c>
      <c r="C261" s="43" t="s">
        <v>564</v>
      </c>
      <c r="D261" s="44" t="s">
        <v>661</v>
      </c>
      <c r="E261" s="42" t="s">
        <v>558</v>
      </c>
      <c r="F261" s="45">
        <v>720</v>
      </c>
      <c r="G261" s="46">
        <v>11.04</v>
      </c>
      <c r="H261" s="46">
        <f t="shared" si="36"/>
        <v>13.63</v>
      </c>
      <c r="I261" s="46">
        <f t="shared" si="37"/>
        <v>7948.8</v>
      </c>
      <c r="J261" s="46">
        <f t="shared" si="38"/>
        <v>9813.6</v>
      </c>
    </row>
    <row r="262" spans="1:61" ht="60.75">
      <c r="A262" s="41" t="s">
        <v>410</v>
      </c>
      <c r="B262" s="42">
        <v>91935</v>
      </c>
      <c r="C262" s="43" t="s">
        <v>564</v>
      </c>
      <c r="D262" s="44" t="s">
        <v>653</v>
      </c>
      <c r="E262" s="42" t="s">
        <v>558</v>
      </c>
      <c r="F262" s="45">
        <v>30</v>
      </c>
      <c r="G262" s="46">
        <v>29.26</v>
      </c>
      <c r="H262" s="46">
        <f t="shared" si="36"/>
        <v>36.14</v>
      </c>
      <c r="I262" s="46">
        <f t="shared" si="37"/>
        <v>877.8</v>
      </c>
      <c r="J262" s="46">
        <f t="shared" si="38"/>
        <v>1084.2</v>
      </c>
    </row>
    <row r="263" spans="1:61" ht="41.25" customHeight="1">
      <c r="A263" s="41" t="s">
        <v>411</v>
      </c>
      <c r="B263" s="42" t="s">
        <v>412</v>
      </c>
      <c r="C263" s="43" t="s">
        <v>555</v>
      </c>
      <c r="D263" s="44" t="s">
        <v>645</v>
      </c>
      <c r="E263" s="42" t="s">
        <v>558</v>
      </c>
      <c r="F263" s="45">
        <v>125</v>
      </c>
      <c r="G263" s="46">
        <v>25.86</v>
      </c>
      <c r="H263" s="46">
        <f t="shared" si="36"/>
        <v>31.94</v>
      </c>
      <c r="I263" s="46">
        <f t="shared" si="37"/>
        <v>3232.5</v>
      </c>
      <c r="J263" s="46">
        <f t="shared" si="38"/>
        <v>3992.5</v>
      </c>
    </row>
    <row r="264" spans="1:61" ht="41.25" customHeight="1">
      <c r="A264" s="41" t="s">
        <v>413</v>
      </c>
      <c r="B264" s="42" t="s">
        <v>414</v>
      </c>
      <c r="C264" s="43" t="s">
        <v>555</v>
      </c>
      <c r="D264" s="44" t="s">
        <v>648</v>
      </c>
      <c r="E264" s="42" t="s">
        <v>558</v>
      </c>
      <c r="F264" s="45">
        <v>120</v>
      </c>
      <c r="G264" s="46">
        <v>36.549999999999997</v>
      </c>
      <c r="H264" s="46">
        <f t="shared" si="36"/>
        <v>45.15</v>
      </c>
      <c r="I264" s="46">
        <f t="shared" si="37"/>
        <v>4386</v>
      </c>
      <c r="J264" s="46">
        <f t="shared" si="38"/>
        <v>5418</v>
      </c>
    </row>
    <row r="265" spans="1:61" ht="41.25" customHeight="1">
      <c r="A265" s="41" t="s">
        <v>415</v>
      </c>
      <c r="B265" s="42" t="s">
        <v>416</v>
      </c>
      <c r="C265" s="43" t="s">
        <v>555</v>
      </c>
      <c r="D265" s="44" t="s">
        <v>643</v>
      </c>
      <c r="E265" s="42" t="s">
        <v>558</v>
      </c>
      <c r="F265" s="45">
        <v>320</v>
      </c>
      <c r="G265" s="46">
        <v>70.09</v>
      </c>
      <c r="H265" s="46">
        <f t="shared" si="36"/>
        <v>86.58</v>
      </c>
      <c r="I265" s="46">
        <f t="shared" si="37"/>
        <v>22428.799999999999</v>
      </c>
      <c r="J265" s="46">
        <f t="shared" si="38"/>
        <v>27705.599999999999</v>
      </c>
    </row>
    <row r="266" spans="1:61" ht="41.25" customHeight="1">
      <c r="A266" s="41" t="s">
        <v>417</v>
      </c>
      <c r="B266" s="42" t="s">
        <v>418</v>
      </c>
      <c r="C266" s="43" t="s">
        <v>555</v>
      </c>
      <c r="D266" s="44" t="s">
        <v>669</v>
      </c>
      <c r="E266" s="42" t="s">
        <v>558</v>
      </c>
      <c r="F266" s="45">
        <v>890</v>
      </c>
      <c r="G266" s="46">
        <v>19.05</v>
      </c>
      <c r="H266" s="46">
        <f t="shared" si="36"/>
        <v>23.53</v>
      </c>
      <c r="I266" s="46">
        <f t="shared" si="37"/>
        <v>16954.5</v>
      </c>
      <c r="J266" s="46">
        <f t="shared" si="38"/>
        <v>20941.7</v>
      </c>
    </row>
    <row r="267" spans="1:61" ht="41.25" customHeight="1">
      <c r="A267" s="41" t="s">
        <v>419</v>
      </c>
      <c r="B267" s="42" t="s">
        <v>420</v>
      </c>
      <c r="C267" s="43" t="s">
        <v>555</v>
      </c>
      <c r="D267" s="44" t="s">
        <v>734</v>
      </c>
      <c r="E267" s="42" t="s">
        <v>558</v>
      </c>
      <c r="F267" s="45">
        <v>80</v>
      </c>
      <c r="G267" s="46">
        <v>19.09</v>
      </c>
      <c r="H267" s="46">
        <f t="shared" si="36"/>
        <v>23.58</v>
      </c>
      <c r="I267" s="46">
        <f t="shared" si="37"/>
        <v>1527.2</v>
      </c>
      <c r="J267" s="46">
        <f t="shared" si="38"/>
        <v>1886.4</v>
      </c>
    </row>
    <row r="268" spans="1:61" ht="41.25" customHeight="1">
      <c r="A268" s="41" t="s">
        <v>421</v>
      </c>
      <c r="B268" s="42" t="s">
        <v>422</v>
      </c>
      <c r="C268" s="43" t="s">
        <v>555</v>
      </c>
      <c r="D268" s="44" t="s">
        <v>736</v>
      </c>
      <c r="E268" s="42" t="s">
        <v>558</v>
      </c>
      <c r="F268" s="45">
        <v>50</v>
      </c>
      <c r="G268" s="46">
        <v>21.35</v>
      </c>
      <c r="H268" s="46">
        <f t="shared" si="36"/>
        <v>26.37</v>
      </c>
      <c r="I268" s="46">
        <f t="shared" si="37"/>
        <v>1067.5</v>
      </c>
      <c r="J268" s="46">
        <f t="shared" si="38"/>
        <v>1318.5</v>
      </c>
    </row>
    <row r="269" spans="1:61" ht="41.25" customHeight="1">
      <c r="A269" s="41" t="s">
        <v>423</v>
      </c>
      <c r="B269" s="42" t="s">
        <v>424</v>
      </c>
      <c r="C269" s="43" t="s">
        <v>555</v>
      </c>
      <c r="D269" s="44" t="s">
        <v>729</v>
      </c>
      <c r="E269" s="42" t="s">
        <v>558</v>
      </c>
      <c r="F269" s="45">
        <v>30</v>
      </c>
      <c r="G269" s="46">
        <v>8.1999999999999993</v>
      </c>
      <c r="H269" s="46">
        <f t="shared" si="36"/>
        <v>10.130000000000001</v>
      </c>
      <c r="I269" s="46">
        <f t="shared" si="37"/>
        <v>246</v>
      </c>
      <c r="J269" s="46">
        <f t="shared" si="38"/>
        <v>303.89999999999998</v>
      </c>
    </row>
    <row r="270" spans="1:61" ht="41.25" customHeight="1">
      <c r="A270" s="41" t="s">
        <v>425</v>
      </c>
      <c r="B270" s="42" t="s">
        <v>426</v>
      </c>
      <c r="C270" s="43" t="s">
        <v>555</v>
      </c>
      <c r="D270" s="44" t="s">
        <v>730</v>
      </c>
      <c r="E270" s="42" t="s">
        <v>558</v>
      </c>
      <c r="F270" s="45">
        <v>55</v>
      </c>
      <c r="G270" s="46">
        <v>11.75</v>
      </c>
      <c r="H270" s="46">
        <f t="shared" si="36"/>
        <v>14.51</v>
      </c>
      <c r="I270" s="46">
        <f t="shared" si="37"/>
        <v>646.25</v>
      </c>
      <c r="J270" s="46">
        <f t="shared" si="38"/>
        <v>798.05</v>
      </c>
    </row>
    <row r="271" spans="1:61" ht="41.25" customHeight="1">
      <c r="A271" s="41" t="s">
        <v>427</v>
      </c>
      <c r="B271" s="42" t="s">
        <v>428</v>
      </c>
      <c r="C271" s="43" t="s">
        <v>555</v>
      </c>
      <c r="D271" s="44" t="s">
        <v>732</v>
      </c>
      <c r="E271" s="42" t="s">
        <v>558</v>
      </c>
      <c r="F271" s="45">
        <v>60</v>
      </c>
      <c r="G271" s="46">
        <v>15.84</v>
      </c>
      <c r="H271" s="46">
        <f t="shared" si="36"/>
        <v>19.559999999999999</v>
      </c>
      <c r="I271" s="46">
        <f t="shared" si="37"/>
        <v>950.4</v>
      </c>
      <c r="J271" s="46">
        <f t="shared" si="38"/>
        <v>1173.5999999999999</v>
      </c>
    </row>
    <row r="272" spans="1:61" ht="41.25" customHeight="1">
      <c r="A272" s="34" t="s">
        <v>429</v>
      </c>
      <c r="B272" s="35"/>
      <c r="C272" s="36"/>
      <c r="D272" s="37" t="s">
        <v>430</v>
      </c>
      <c r="E272" s="36"/>
      <c r="F272" s="38"/>
      <c r="G272" s="39"/>
      <c r="H272" s="39"/>
      <c r="I272" s="39"/>
      <c r="J272" s="40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  <c r="BH272" s="32"/>
      <c r="BI272" s="32"/>
    </row>
    <row r="273" spans="1:12" ht="40.5">
      <c r="A273" s="41" t="s">
        <v>431</v>
      </c>
      <c r="B273" s="42">
        <v>93655</v>
      </c>
      <c r="C273" s="43" t="s">
        <v>564</v>
      </c>
      <c r="D273" s="44" t="s">
        <v>808</v>
      </c>
      <c r="E273" s="42" t="s">
        <v>554</v>
      </c>
      <c r="F273" s="45">
        <v>7</v>
      </c>
      <c r="G273" s="46">
        <v>13.19</v>
      </c>
      <c r="H273" s="46">
        <f t="shared" ref="H273:H286" si="39">TRUNC(G273*(1+$J$6),2)</f>
        <v>16.29</v>
      </c>
      <c r="I273" s="46">
        <f t="shared" ref="I273:I286" si="40">TRUNC(G273*F273,2)</f>
        <v>92.33</v>
      </c>
      <c r="J273" s="46">
        <f t="shared" ref="J273:J286" si="41">TRUNC(H273*F273,2)</f>
        <v>114.03</v>
      </c>
    </row>
    <row r="274" spans="1:12" ht="40.5">
      <c r="A274" s="41" t="s">
        <v>432</v>
      </c>
      <c r="B274" s="42">
        <v>93653</v>
      </c>
      <c r="C274" s="43" t="s">
        <v>564</v>
      </c>
      <c r="D274" s="44" t="s">
        <v>809</v>
      </c>
      <c r="E274" s="42" t="s">
        <v>554</v>
      </c>
      <c r="F274" s="45">
        <v>13</v>
      </c>
      <c r="G274" s="46">
        <v>11.98</v>
      </c>
      <c r="H274" s="46">
        <f t="shared" si="39"/>
        <v>14.8</v>
      </c>
      <c r="I274" s="46">
        <f t="shared" si="40"/>
        <v>155.74</v>
      </c>
      <c r="J274" s="46">
        <f t="shared" si="41"/>
        <v>192.4</v>
      </c>
    </row>
    <row r="275" spans="1:12" ht="40.5">
      <c r="A275" s="41" t="s">
        <v>433</v>
      </c>
      <c r="B275" s="42">
        <v>93656</v>
      </c>
      <c r="C275" s="43" t="s">
        <v>564</v>
      </c>
      <c r="D275" s="44" t="s">
        <v>810</v>
      </c>
      <c r="E275" s="42" t="s">
        <v>554</v>
      </c>
      <c r="F275" s="45">
        <v>1</v>
      </c>
      <c r="G275" s="46">
        <v>14.52</v>
      </c>
      <c r="H275" s="46">
        <f t="shared" si="39"/>
        <v>17.93</v>
      </c>
      <c r="I275" s="46">
        <f t="shared" si="40"/>
        <v>14.52</v>
      </c>
      <c r="J275" s="46">
        <f t="shared" si="41"/>
        <v>17.93</v>
      </c>
    </row>
    <row r="276" spans="1:12" ht="40.5">
      <c r="A276" s="41" t="s">
        <v>434</v>
      </c>
      <c r="B276" s="42">
        <v>93654</v>
      </c>
      <c r="C276" s="43" t="s">
        <v>564</v>
      </c>
      <c r="D276" s="44" t="s">
        <v>811</v>
      </c>
      <c r="E276" s="42" t="s">
        <v>554</v>
      </c>
      <c r="F276" s="45">
        <v>7</v>
      </c>
      <c r="G276" s="46">
        <v>11.98</v>
      </c>
      <c r="H276" s="46">
        <f t="shared" si="39"/>
        <v>14.8</v>
      </c>
      <c r="I276" s="46">
        <f t="shared" si="40"/>
        <v>83.86</v>
      </c>
      <c r="J276" s="46">
        <f t="shared" si="41"/>
        <v>103.6</v>
      </c>
    </row>
    <row r="277" spans="1:12" ht="40.5">
      <c r="A277" s="41" t="s">
        <v>435</v>
      </c>
      <c r="B277" s="42" t="s">
        <v>436</v>
      </c>
      <c r="C277" s="43" t="s">
        <v>555</v>
      </c>
      <c r="D277" s="44" t="s">
        <v>726</v>
      </c>
      <c r="E277" s="42" t="s">
        <v>554</v>
      </c>
      <c r="F277" s="45">
        <v>5</v>
      </c>
      <c r="G277" s="46">
        <v>267.05</v>
      </c>
      <c r="H277" s="46">
        <f t="shared" si="39"/>
        <v>329.91</v>
      </c>
      <c r="I277" s="46">
        <f t="shared" si="40"/>
        <v>1335.25</v>
      </c>
      <c r="J277" s="46">
        <f t="shared" si="41"/>
        <v>1649.55</v>
      </c>
    </row>
    <row r="278" spans="1:12" ht="40.5">
      <c r="A278" s="41" t="s">
        <v>437</v>
      </c>
      <c r="B278" s="42">
        <v>93662</v>
      </c>
      <c r="C278" s="43" t="s">
        <v>564</v>
      </c>
      <c r="D278" s="44" t="s">
        <v>812</v>
      </c>
      <c r="E278" s="42" t="s">
        <v>554</v>
      </c>
      <c r="F278" s="45">
        <v>3</v>
      </c>
      <c r="G278" s="46">
        <v>56.96</v>
      </c>
      <c r="H278" s="46">
        <f t="shared" si="39"/>
        <v>70.36</v>
      </c>
      <c r="I278" s="46">
        <f t="shared" si="40"/>
        <v>170.88</v>
      </c>
      <c r="J278" s="46">
        <f t="shared" si="41"/>
        <v>211.08</v>
      </c>
    </row>
    <row r="279" spans="1:12" ht="40.5">
      <c r="A279" s="41" t="s">
        <v>438</v>
      </c>
      <c r="B279" s="42">
        <v>93660</v>
      </c>
      <c r="C279" s="43" t="s">
        <v>564</v>
      </c>
      <c r="D279" s="44" t="s">
        <v>813</v>
      </c>
      <c r="E279" s="42" t="s">
        <v>554</v>
      </c>
      <c r="F279" s="45">
        <v>15</v>
      </c>
      <c r="G279" s="46">
        <v>54.56</v>
      </c>
      <c r="H279" s="46">
        <f t="shared" si="39"/>
        <v>67.400000000000006</v>
      </c>
      <c r="I279" s="46">
        <f t="shared" si="40"/>
        <v>818.4</v>
      </c>
      <c r="J279" s="46">
        <f t="shared" si="41"/>
        <v>1011</v>
      </c>
    </row>
    <row r="280" spans="1:12" ht="40.5">
      <c r="A280" s="41" t="s">
        <v>439</v>
      </c>
      <c r="B280" s="42">
        <v>93673</v>
      </c>
      <c r="C280" s="43" t="s">
        <v>564</v>
      </c>
      <c r="D280" s="44" t="s">
        <v>814</v>
      </c>
      <c r="E280" s="42" t="s">
        <v>554</v>
      </c>
      <c r="F280" s="45">
        <v>1</v>
      </c>
      <c r="G280" s="46">
        <v>105.03</v>
      </c>
      <c r="H280" s="46">
        <f t="shared" si="39"/>
        <v>129.75</v>
      </c>
      <c r="I280" s="46">
        <f t="shared" si="40"/>
        <v>105.03</v>
      </c>
      <c r="J280" s="46">
        <f t="shared" si="41"/>
        <v>129.75</v>
      </c>
    </row>
    <row r="281" spans="1:12" ht="60.75">
      <c r="A281" s="41" t="s">
        <v>440</v>
      </c>
      <c r="B281" s="42">
        <v>101895</v>
      </c>
      <c r="C281" s="43" t="s">
        <v>564</v>
      </c>
      <c r="D281" s="44" t="s">
        <v>815</v>
      </c>
      <c r="E281" s="42" t="s">
        <v>554</v>
      </c>
      <c r="F281" s="45">
        <v>2</v>
      </c>
      <c r="G281" s="46">
        <v>425.91</v>
      </c>
      <c r="H281" s="46">
        <f t="shared" si="39"/>
        <v>526.16</v>
      </c>
      <c r="I281" s="46">
        <f t="shared" si="40"/>
        <v>851.82</v>
      </c>
      <c r="J281" s="46">
        <f t="shared" si="41"/>
        <v>1052.32</v>
      </c>
    </row>
    <row r="282" spans="1:12" ht="60.75">
      <c r="A282" s="41" t="s">
        <v>441</v>
      </c>
      <c r="B282" s="42">
        <v>101896</v>
      </c>
      <c r="C282" s="43" t="s">
        <v>564</v>
      </c>
      <c r="D282" s="44" t="s">
        <v>816</v>
      </c>
      <c r="E282" s="42" t="s">
        <v>554</v>
      </c>
      <c r="F282" s="45">
        <v>2</v>
      </c>
      <c r="G282" s="46">
        <v>620.78</v>
      </c>
      <c r="H282" s="46">
        <f t="shared" si="39"/>
        <v>766.91</v>
      </c>
      <c r="I282" s="46">
        <f t="shared" si="40"/>
        <v>1241.56</v>
      </c>
      <c r="J282" s="46">
        <f t="shared" si="41"/>
        <v>1533.82</v>
      </c>
    </row>
    <row r="283" spans="1:12" ht="41.25" customHeight="1">
      <c r="A283" s="41" t="s">
        <v>442</v>
      </c>
      <c r="B283" s="42" t="s">
        <v>443</v>
      </c>
      <c r="C283" s="43" t="s">
        <v>555</v>
      </c>
      <c r="D283" s="44" t="s">
        <v>728</v>
      </c>
      <c r="E283" s="42" t="s">
        <v>554</v>
      </c>
      <c r="F283" s="45">
        <v>4</v>
      </c>
      <c r="G283" s="46">
        <v>152.36000000000001</v>
      </c>
      <c r="H283" s="46">
        <f t="shared" si="39"/>
        <v>188.22</v>
      </c>
      <c r="I283" s="46">
        <f t="shared" si="40"/>
        <v>609.44000000000005</v>
      </c>
      <c r="J283" s="46">
        <f t="shared" si="41"/>
        <v>752.88</v>
      </c>
    </row>
    <row r="284" spans="1:12" ht="41.25" customHeight="1">
      <c r="A284" s="41" t="s">
        <v>444</v>
      </c>
      <c r="B284" s="42" t="s">
        <v>445</v>
      </c>
      <c r="C284" s="43" t="s">
        <v>555</v>
      </c>
      <c r="D284" s="44" t="s">
        <v>768</v>
      </c>
      <c r="E284" s="42" t="s">
        <v>554</v>
      </c>
      <c r="F284" s="45">
        <v>16</v>
      </c>
      <c r="G284" s="46">
        <v>169.17</v>
      </c>
      <c r="H284" s="46">
        <f t="shared" si="39"/>
        <v>208.99</v>
      </c>
      <c r="I284" s="46">
        <f t="shared" si="40"/>
        <v>2706.72</v>
      </c>
      <c r="J284" s="46">
        <f t="shared" si="41"/>
        <v>3343.84</v>
      </c>
    </row>
    <row r="285" spans="1:12" ht="40.5">
      <c r="A285" s="41" t="s">
        <v>446</v>
      </c>
      <c r="B285" s="42" t="s">
        <v>447</v>
      </c>
      <c r="C285" s="43" t="s">
        <v>555</v>
      </c>
      <c r="D285" s="44" t="s">
        <v>753</v>
      </c>
      <c r="E285" s="42" t="s">
        <v>554</v>
      </c>
      <c r="F285" s="45">
        <v>2</v>
      </c>
      <c r="G285" s="46">
        <v>1592.27</v>
      </c>
      <c r="H285" s="46">
        <f t="shared" si="39"/>
        <v>1967.09</v>
      </c>
      <c r="I285" s="46">
        <f t="shared" si="40"/>
        <v>3184.54</v>
      </c>
      <c r="J285" s="46">
        <f t="shared" si="41"/>
        <v>3934.18</v>
      </c>
    </row>
    <row r="286" spans="1:12" ht="40.5">
      <c r="A286" s="41" t="s">
        <v>448</v>
      </c>
      <c r="B286" s="42" t="s">
        <v>449</v>
      </c>
      <c r="C286" s="43" t="s">
        <v>555</v>
      </c>
      <c r="D286" s="44" t="s">
        <v>792</v>
      </c>
      <c r="E286" s="42" t="s">
        <v>554</v>
      </c>
      <c r="F286" s="45">
        <v>1</v>
      </c>
      <c r="G286" s="46">
        <v>1138.79</v>
      </c>
      <c r="H286" s="46">
        <f t="shared" si="39"/>
        <v>1406.86</v>
      </c>
      <c r="I286" s="46">
        <f t="shared" si="40"/>
        <v>1138.79</v>
      </c>
      <c r="J286" s="46">
        <f t="shared" si="41"/>
        <v>1406.86</v>
      </c>
    </row>
    <row r="287" spans="1:12" ht="41.25" customHeight="1">
      <c r="A287" s="48"/>
      <c r="B287" s="49"/>
      <c r="C287" s="50"/>
      <c r="D287" s="51"/>
      <c r="E287" s="52"/>
      <c r="F287" s="53"/>
      <c r="G287" s="54"/>
      <c r="H287" s="40" t="s">
        <v>39</v>
      </c>
      <c r="I287" s="55">
        <f>SUM(I238:I286)</f>
        <v>117440.01000000001</v>
      </c>
      <c r="J287" s="55">
        <f>SUM(J238:J286)</f>
        <v>145043.71999999997</v>
      </c>
    </row>
    <row r="288" spans="1:12" ht="41.25" customHeight="1">
      <c r="A288" s="25">
        <v>15</v>
      </c>
      <c r="B288" s="26"/>
      <c r="C288" s="27"/>
      <c r="D288" s="26" t="s">
        <v>450</v>
      </c>
      <c r="E288" s="26"/>
      <c r="F288" s="28"/>
      <c r="G288" s="29"/>
      <c r="H288" s="26"/>
      <c r="I288" s="26"/>
      <c r="J288" s="30"/>
      <c r="K288" s="31">
        <f>I294</f>
        <v>10985</v>
      </c>
      <c r="L288" s="31">
        <f>J294</f>
        <v>13570.220000000001</v>
      </c>
    </row>
    <row r="289" spans="1:1021" ht="41.25" customHeight="1">
      <c r="A289" s="41" t="s">
        <v>451</v>
      </c>
      <c r="B289" s="42">
        <v>98111</v>
      </c>
      <c r="C289" s="43" t="s">
        <v>564</v>
      </c>
      <c r="D289" s="44" t="s">
        <v>675</v>
      </c>
      <c r="E289" s="42" t="s">
        <v>554</v>
      </c>
      <c r="F289" s="45">
        <v>9</v>
      </c>
      <c r="G289" s="46">
        <v>53.7</v>
      </c>
      <c r="H289" s="46">
        <f>TRUNC(G289*(1+$J$6),2)</f>
        <v>66.34</v>
      </c>
      <c r="I289" s="46">
        <f>TRUNC(G289*F289,2)</f>
        <v>483.3</v>
      </c>
      <c r="J289" s="46">
        <f>TRUNC(H289*F289,2)</f>
        <v>597.05999999999995</v>
      </c>
    </row>
    <row r="290" spans="1:1021" ht="60.75">
      <c r="A290" s="41" t="s">
        <v>452</v>
      </c>
      <c r="B290" s="42">
        <v>104750</v>
      </c>
      <c r="C290" s="43" t="s">
        <v>564</v>
      </c>
      <c r="D290" s="44" t="s">
        <v>712</v>
      </c>
      <c r="E290" s="42" t="s">
        <v>554</v>
      </c>
      <c r="F290" s="45">
        <v>9</v>
      </c>
      <c r="G290" s="46">
        <v>21.19</v>
      </c>
      <c r="H290" s="46">
        <f>TRUNC(G290*(1+$J$6),2)</f>
        <v>26.17</v>
      </c>
      <c r="I290" s="46">
        <f>TRUNC(G290*F290,2)</f>
        <v>190.71</v>
      </c>
      <c r="J290" s="46">
        <f>TRUNC(H290*F290,2)</f>
        <v>235.53</v>
      </c>
    </row>
    <row r="291" spans="1:1021" ht="41.25" customHeight="1">
      <c r="A291" s="41" t="s">
        <v>453</v>
      </c>
      <c r="B291" s="42">
        <v>96977</v>
      </c>
      <c r="C291" s="43" t="s">
        <v>564</v>
      </c>
      <c r="D291" s="44" t="s">
        <v>720</v>
      </c>
      <c r="E291" s="42" t="s">
        <v>558</v>
      </c>
      <c r="F291" s="45">
        <v>150</v>
      </c>
      <c r="G291" s="46">
        <v>61.06</v>
      </c>
      <c r="H291" s="46">
        <f>TRUNC(G291*(1+$J$6),2)</f>
        <v>75.430000000000007</v>
      </c>
      <c r="I291" s="46">
        <f>TRUNC(G291*F291,2)</f>
        <v>9159</v>
      </c>
      <c r="J291" s="46">
        <f>TRUNC(H291*F291,2)</f>
        <v>11314.5</v>
      </c>
    </row>
    <row r="292" spans="1:1021" ht="41.25" customHeight="1">
      <c r="A292" s="41" t="s">
        <v>454</v>
      </c>
      <c r="B292" s="42">
        <v>96985</v>
      </c>
      <c r="C292" s="43" t="s">
        <v>564</v>
      </c>
      <c r="D292" s="44" t="s">
        <v>756</v>
      </c>
      <c r="E292" s="42" t="s">
        <v>554</v>
      </c>
      <c r="F292" s="45">
        <v>9</v>
      </c>
      <c r="G292" s="46">
        <v>89.78</v>
      </c>
      <c r="H292" s="46">
        <f>TRUNC(G292*(1+$J$6),2)</f>
        <v>110.91</v>
      </c>
      <c r="I292" s="46">
        <f>TRUNC(G292*F292,2)</f>
        <v>808.02</v>
      </c>
      <c r="J292" s="46">
        <f>TRUNC(H292*F292,2)</f>
        <v>998.19</v>
      </c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</row>
    <row r="293" spans="1:1021" ht="41.25" customHeight="1">
      <c r="A293" s="41" t="s">
        <v>455</v>
      </c>
      <c r="B293" s="42" t="s">
        <v>456</v>
      </c>
      <c r="C293" s="43" t="s">
        <v>555</v>
      </c>
      <c r="D293" s="44" t="s">
        <v>670</v>
      </c>
      <c r="E293" s="42" t="s">
        <v>554</v>
      </c>
      <c r="F293" s="45">
        <v>1</v>
      </c>
      <c r="G293" s="46">
        <v>343.97</v>
      </c>
      <c r="H293" s="46">
        <f>TRUNC(G293*(1+$J$6),2)</f>
        <v>424.94</v>
      </c>
      <c r="I293" s="46">
        <f>TRUNC(G293*F293,2)</f>
        <v>343.97</v>
      </c>
      <c r="J293" s="46">
        <f>TRUNC(H293*F293,2)</f>
        <v>424.94</v>
      </c>
    </row>
    <row r="294" spans="1:1021" ht="41.25" customHeight="1">
      <c r="A294" s="48"/>
      <c r="B294" s="49"/>
      <c r="C294" s="50"/>
      <c r="D294" s="51"/>
      <c r="E294" s="52"/>
      <c r="F294" s="53"/>
      <c r="G294" s="54"/>
      <c r="H294" s="40" t="s">
        <v>39</v>
      </c>
      <c r="I294" s="55">
        <f>SUM(I289:I293)</f>
        <v>10985</v>
      </c>
      <c r="J294" s="55">
        <f>SUM(J289:J293)</f>
        <v>13570.220000000001</v>
      </c>
    </row>
    <row r="295" spans="1:1021" ht="41.25" customHeight="1">
      <c r="A295" s="25">
        <v>16</v>
      </c>
      <c r="B295" s="26"/>
      <c r="C295" s="27"/>
      <c r="D295" s="26" t="s">
        <v>457</v>
      </c>
      <c r="E295" s="26"/>
      <c r="F295" s="28"/>
      <c r="G295" s="29"/>
      <c r="H295" s="26"/>
      <c r="I295" s="26"/>
      <c r="J295" s="30"/>
      <c r="K295" s="31">
        <f>I299</f>
        <v>16336.15</v>
      </c>
      <c r="L295" s="31">
        <f>J299</f>
        <v>20177.809999999998</v>
      </c>
    </row>
    <row r="296" spans="1:1021" ht="60.75">
      <c r="A296" s="41" t="s">
        <v>458</v>
      </c>
      <c r="B296" s="42">
        <v>98295</v>
      </c>
      <c r="C296" s="43" t="s">
        <v>564</v>
      </c>
      <c r="D296" s="44" t="s">
        <v>817</v>
      </c>
      <c r="E296" s="42" t="s">
        <v>558</v>
      </c>
      <c r="F296" s="45">
        <v>1400</v>
      </c>
      <c r="G296" s="46">
        <v>7.02</v>
      </c>
      <c r="H296" s="46">
        <f>TRUNC(G296*(1+$J$6),2)</f>
        <v>8.67</v>
      </c>
      <c r="I296" s="46">
        <f>TRUNC(G296*F296,2)</f>
        <v>9828</v>
      </c>
      <c r="J296" s="46">
        <f>TRUNC(H296*F296,2)</f>
        <v>12138</v>
      </c>
    </row>
    <row r="297" spans="1:1021" ht="41.25" customHeight="1">
      <c r="A297" s="41" t="s">
        <v>459</v>
      </c>
      <c r="B297" s="42">
        <v>98307</v>
      </c>
      <c r="C297" s="43" t="s">
        <v>564</v>
      </c>
      <c r="D297" s="44" t="s">
        <v>818</v>
      </c>
      <c r="E297" s="42" t="s">
        <v>554</v>
      </c>
      <c r="F297" s="45">
        <v>55</v>
      </c>
      <c r="G297" s="46">
        <v>66.510000000000005</v>
      </c>
      <c r="H297" s="46">
        <f>TRUNC(G297*(1+$J$6),2)</f>
        <v>82.16</v>
      </c>
      <c r="I297" s="46">
        <f>TRUNC(G297*F297,2)</f>
        <v>3658.05</v>
      </c>
      <c r="J297" s="46">
        <f>TRUNC(H297*F297,2)</f>
        <v>4518.8</v>
      </c>
    </row>
    <row r="298" spans="1:1021" ht="41.25" customHeight="1">
      <c r="A298" s="41" t="s">
        <v>460</v>
      </c>
      <c r="B298" s="42">
        <v>98593</v>
      </c>
      <c r="C298" s="43" t="s">
        <v>564</v>
      </c>
      <c r="D298" s="44" t="s">
        <v>819</v>
      </c>
      <c r="E298" s="42" t="s">
        <v>554</v>
      </c>
      <c r="F298" s="45">
        <v>1</v>
      </c>
      <c r="G298" s="46">
        <v>2850.1</v>
      </c>
      <c r="H298" s="46">
        <f>TRUNC(G298*(1+$J$6),2)</f>
        <v>3521.01</v>
      </c>
      <c r="I298" s="46">
        <f>TRUNC(G298*F298,2)</f>
        <v>2850.1</v>
      </c>
      <c r="J298" s="46">
        <f>TRUNC(H298*F298,2)</f>
        <v>3521.01</v>
      </c>
    </row>
    <row r="299" spans="1:1021" ht="41.25" customHeight="1">
      <c r="A299" s="48"/>
      <c r="B299" s="49"/>
      <c r="C299" s="50"/>
      <c r="D299" s="51"/>
      <c r="E299" s="52"/>
      <c r="F299" s="53"/>
      <c r="G299" s="54"/>
      <c r="H299" s="40" t="s">
        <v>39</v>
      </c>
      <c r="I299" s="55">
        <f>SUM(I296:I298)</f>
        <v>16336.15</v>
      </c>
      <c r="J299" s="55">
        <f>SUM(J296:J298)</f>
        <v>20177.809999999998</v>
      </c>
    </row>
    <row r="300" spans="1:1021" ht="41.25" customHeight="1">
      <c r="A300" s="25">
        <v>17</v>
      </c>
      <c r="B300" s="26"/>
      <c r="C300" s="27"/>
      <c r="D300" s="26" t="s">
        <v>461</v>
      </c>
      <c r="E300" s="26"/>
      <c r="F300" s="28"/>
      <c r="G300" s="29"/>
      <c r="H300" s="26"/>
      <c r="I300" s="26"/>
      <c r="J300" s="30"/>
      <c r="K300" s="31">
        <f>I333</f>
        <v>215047.15000000008</v>
      </c>
      <c r="L300" s="31">
        <f>J333</f>
        <v>265664.56000000006</v>
      </c>
    </row>
    <row r="301" spans="1:1021" ht="41.25" customHeight="1">
      <c r="A301" s="34" t="s">
        <v>462</v>
      </c>
      <c r="B301" s="35"/>
      <c r="C301" s="36"/>
      <c r="D301" s="37" t="s">
        <v>463</v>
      </c>
      <c r="E301" s="36"/>
      <c r="F301" s="38"/>
      <c r="G301" s="39"/>
      <c r="H301" s="39"/>
      <c r="I301" s="39"/>
      <c r="J301" s="40"/>
      <c r="K301" s="59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32"/>
    </row>
    <row r="302" spans="1:1021" s="56" customFormat="1" ht="41.25" customHeight="1">
      <c r="A302" s="41" t="s">
        <v>464</v>
      </c>
      <c r="B302" s="42" t="s">
        <v>131</v>
      </c>
      <c r="C302" s="43" t="s">
        <v>555</v>
      </c>
      <c r="D302" s="44" t="s">
        <v>703</v>
      </c>
      <c r="E302" s="42" t="s">
        <v>559</v>
      </c>
      <c r="F302" s="45">
        <v>40.24</v>
      </c>
      <c r="G302" s="46">
        <v>68.13</v>
      </c>
      <c r="H302" s="46">
        <f t="shared" ref="H302:H308" si="42">TRUNC(G302*(1+$J$6),2)</f>
        <v>84.16</v>
      </c>
      <c r="I302" s="46">
        <f t="shared" ref="I302:I308" si="43">TRUNC(G302*F302,2)</f>
        <v>2741.55</v>
      </c>
      <c r="J302" s="46">
        <f t="shared" ref="J302:J308" si="44">TRUNC(H302*F302,2)</f>
        <v>3386.59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</row>
    <row r="303" spans="1:1021" ht="41.25" customHeight="1">
      <c r="A303" s="41" t="s">
        <v>465</v>
      </c>
      <c r="B303" s="42" t="s">
        <v>133</v>
      </c>
      <c r="C303" s="43" t="s">
        <v>555</v>
      </c>
      <c r="D303" s="44" t="s">
        <v>705</v>
      </c>
      <c r="E303" s="42" t="s">
        <v>559</v>
      </c>
      <c r="F303" s="45">
        <v>15.48</v>
      </c>
      <c r="G303" s="46">
        <v>221.55</v>
      </c>
      <c r="H303" s="46">
        <f t="shared" si="42"/>
        <v>273.7</v>
      </c>
      <c r="I303" s="46">
        <f t="shared" si="43"/>
        <v>3429.59</v>
      </c>
      <c r="J303" s="46">
        <f t="shared" si="44"/>
        <v>4236.87</v>
      </c>
    </row>
    <row r="304" spans="1:1021" s="56" customFormat="1" ht="81">
      <c r="A304" s="41" t="s">
        <v>466</v>
      </c>
      <c r="B304" s="42">
        <v>94995</v>
      </c>
      <c r="C304" s="43" t="s">
        <v>564</v>
      </c>
      <c r="D304" s="44" t="s">
        <v>649</v>
      </c>
      <c r="E304" s="42" t="s">
        <v>557</v>
      </c>
      <c r="F304" s="45">
        <v>242.66</v>
      </c>
      <c r="G304" s="46">
        <v>83.55</v>
      </c>
      <c r="H304" s="46">
        <f t="shared" si="42"/>
        <v>103.21</v>
      </c>
      <c r="I304" s="46">
        <f t="shared" si="43"/>
        <v>20274.240000000002</v>
      </c>
      <c r="J304" s="46">
        <f t="shared" si="44"/>
        <v>25044.93</v>
      </c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</row>
    <row r="305" spans="1:1021" ht="67.5" customHeight="1">
      <c r="A305" s="41" t="s">
        <v>467</v>
      </c>
      <c r="B305" s="42">
        <v>104626</v>
      </c>
      <c r="C305" s="43" t="s">
        <v>564</v>
      </c>
      <c r="D305" s="44" t="s">
        <v>748</v>
      </c>
      <c r="E305" s="42" t="s">
        <v>559</v>
      </c>
      <c r="F305" s="45">
        <v>5.22</v>
      </c>
      <c r="G305" s="46">
        <v>698.4</v>
      </c>
      <c r="H305" s="46">
        <f t="shared" si="42"/>
        <v>862.8</v>
      </c>
      <c r="I305" s="46">
        <f t="shared" si="43"/>
        <v>3645.64</v>
      </c>
      <c r="J305" s="46">
        <f t="shared" si="44"/>
        <v>4503.8100000000004</v>
      </c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  <c r="FQ305" s="56"/>
      <c r="FR305" s="56"/>
      <c r="FS305" s="56"/>
      <c r="FT305" s="56"/>
      <c r="FU305" s="56"/>
      <c r="FV305" s="56"/>
      <c r="FW305" s="56"/>
      <c r="FX305" s="56"/>
      <c r="FY305" s="56"/>
      <c r="FZ305" s="56"/>
      <c r="GA305" s="56"/>
      <c r="GB305" s="56"/>
      <c r="GC305" s="56"/>
      <c r="GD305" s="56"/>
      <c r="GE305" s="56"/>
      <c r="GF305" s="56"/>
      <c r="GG305" s="56"/>
      <c r="GH305" s="56"/>
      <c r="GI305" s="56"/>
      <c r="GJ305" s="56"/>
      <c r="GK305" s="56"/>
      <c r="GL305" s="56"/>
      <c r="GM305" s="56"/>
      <c r="GN305" s="56"/>
      <c r="GO305" s="56"/>
      <c r="GP305" s="56"/>
      <c r="GQ305" s="56"/>
      <c r="GR305" s="56"/>
      <c r="GS305" s="56"/>
      <c r="GT305" s="56"/>
      <c r="GU305" s="56"/>
      <c r="GV305" s="56"/>
      <c r="GW305" s="56"/>
      <c r="GX305" s="56"/>
      <c r="GY305" s="56"/>
      <c r="GZ305" s="56"/>
      <c r="HA305" s="56"/>
      <c r="HB305" s="56"/>
      <c r="HC305" s="56"/>
      <c r="HD305" s="56"/>
      <c r="HE305" s="56"/>
      <c r="HF305" s="56"/>
      <c r="HG305" s="56"/>
      <c r="HH305" s="56"/>
      <c r="HI305" s="56"/>
      <c r="HJ305" s="56"/>
      <c r="HK305" s="56"/>
      <c r="HL305" s="56"/>
      <c r="HM305" s="56"/>
      <c r="HN305" s="56"/>
      <c r="HO305" s="56"/>
      <c r="HP305" s="56"/>
      <c r="HQ305" s="56"/>
      <c r="HR305" s="56"/>
      <c r="HS305" s="56"/>
      <c r="HT305" s="56"/>
      <c r="HU305" s="56"/>
      <c r="HV305" s="56"/>
      <c r="HW305" s="56"/>
      <c r="HX305" s="56"/>
      <c r="HY305" s="56"/>
      <c r="HZ305" s="56"/>
      <c r="IA305" s="56"/>
      <c r="IB305" s="56"/>
      <c r="IC305" s="56"/>
      <c r="ID305" s="56"/>
      <c r="IE305" s="56"/>
      <c r="IF305" s="56"/>
      <c r="IG305" s="56"/>
      <c r="IH305" s="56"/>
      <c r="II305" s="56"/>
      <c r="IJ305" s="56"/>
      <c r="IK305" s="56"/>
      <c r="IL305" s="56"/>
      <c r="IM305" s="56"/>
      <c r="IN305" s="56"/>
      <c r="IO305" s="56"/>
      <c r="IP305" s="56"/>
      <c r="IQ305" s="56"/>
      <c r="IR305" s="56"/>
      <c r="IS305" s="56"/>
      <c r="IT305" s="56"/>
      <c r="IU305" s="56"/>
      <c r="IV305" s="56"/>
      <c r="IW305" s="56"/>
      <c r="IX305" s="56"/>
      <c r="IY305" s="56"/>
      <c r="IZ305" s="56"/>
      <c r="JA305" s="56"/>
      <c r="JB305" s="56"/>
      <c r="JC305" s="56"/>
      <c r="JD305" s="56"/>
      <c r="JE305" s="56"/>
      <c r="JF305" s="56"/>
      <c r="JG305" s="56"/>
      <c r="JH305" s="56"/>
      <c r="JI305" s="56"/>
      <c r="JJ305" s="56"/>
      <c r="JK305" s="56"/>
      <c r="JL305" s="56"/>
      <c r="JM305" s="56"/>
      <c r="JN305" s="56"/>
      <c r="JO305" s="56"/>
      <c r="JP305" s="56"/>
      <c r="JQ305" s="56"/>
      <c r="JR305" s="56"/>
      <c r="JS305" s="56"/>
      <c r="JT305" s="56"/>
      <c r="JU305" s="56"/>
      <c r="JV305" s="56"/>
      <c r="JW305" s="56"/>
      <c r="JX305" s="56"/>
      <c r="JY305" s="56"/>
      <c r="JZ305" s="56"/>
      <c r="KA305" s="56"/>
      <c r="KB305" s="56"/>
      <c r="KC305" s="56"/>
      <c r="KD305" s="56"/>
      <c r="KE305" s="56"/>
      <c r="KF305" s="56"/>
      <c r="KG305" s="56"/>
      <c r="KH305" s="56"/>
      <c r="KI305" s="56"/>
      <c r="KJ305" s="56"/>
      <c r="KK305" s="56"/>
      <c r="KL305" s="56"/>
      <c r="KM305" s="56"/>
      <c r="KN305" s="56"/>
      <c r="KO305" s="56"/>
      <c r="KP305" s="56"/>
      <c r="KQ305" s="56"/>
      <c r="KR305" s="56"/>
      <c r="KS305" s="56"/>
      <c r="KT305" s="56"/>
      <c r="KU305" s="56"/>
      <c r="KV305" s="56"/>
      <c r="KW305" s="56"/>
      <c r="KX305" s="56"/>
      <c r="KY305" s="56"/>
      <c r="KZ305" s="56"/>
      <c r="LA305" s="56"/>
      <c r="LB305" s="56"/>
      <c r="LC305" s="56"/>
      <c r="LD305" s="56"/>
      <c r="LE305" s="56"/>
      <c r="LF305" s="56"/>
      <c r="LG305" s="56"/>
      <c r="LH305" s="56"/>
      <c r="LI305" s="56"/>
      <c r="LJ305" s="56"/>
      <c r="LK305" s="56"/>
      <c r="LL305" s="56"/>
      <c r="LM305" s="56"/>
      <c r="LN305" s="56"/>
      <c r="LO305" s="56"/>
      <c r="LP305" s="56"/>
      <c r="LQ305" s="56"/>
      <c r="LR305" s="56"/>
      <c r="LS305" s="56"/>
      <c r="LT305" s="56"/>
      <c r="LU305" s="56"/>
      <c r="LV305" s="56"/>
      <c r="LW305" s="56"/>
      <c r="LX305" s="56"/>
      <c r="LY305" s="56"/>
      <c r="LZ305" s="56"/>
      <c r="MA305" s="56"/>
      <c r="MB305" s="56"/>
      <c r="MC305" s="56"/>
      <c r="MD305" s="56"/>
      <c r="ME305" s="56"/>
      <c r="MF305" s="56"/>
      <c r="MG305" s="56"/>
      <c r="MH305" s="56"/>
      <c r="MI305" s="56"/>
      <c r="MJ305" s="56"/>
      <c r="MK305" s="56"/>
      <c r="ML305" s="56"/>
      <c r="MM305" s="56"/>
      <c r="MN305" s="56"/>
      <c r="MO305" s="56"/>
      <c r="MP305" s="56"/>
      <c r="MQ305" s="56"/>
      <c r="MR305" s="56"/>
      <c r="MS305" s="56"/>
      <c r="MT305" s="56"/>
      <c r="MU305" s="56"/>
      <c r="MV305" s="56"/>
      <c r="MW305" s="56"/>
      <c r="MX305" s="56"/>
      <c r="MY305" s="56"/>
      <c r="MZ305" s="56"/>
      <c r="NA305" s="56"/>
      <c r="NB305" s="56"/>
      <c r="NC305" s="56"/>
      <c r="ND305" s="56"/>
      <c r="NE305" s="56"/>
      <c r="NF305" s="56"/>
      <c r="NG305" s="56"/>
      <c r="NH305" s="56"/>
      <c r="NI305" s="56"/>
      <c r="NJ305" s="56"/>
      <c r="NK305" s="56"/>
      <c r="NL305" s="56"/>
      <c r="NM305" s="56"/>
      <c r="NN305" s="56"/>
      <c r="NO305" s="56"/>
      <c r="NP305" s="56"/>
      <c r="NQ305" s="56"/>
      <c r="NR305" s="56"/>
      <c r="NS305" s="56"/>
      <c r="NT305" s="56"/>
      <c r="NU305" s="56"/>
      <c r="NV305" s="56"/>
      <c r="NW305" s="56"/>
      <c r="NX305" s="56"/>
      <c r="NY305" s="56"/>
      <c r="NZ305" s="56"/>
      <c r="OA305" s="56"/>
      <c r="OB305" s="56"/>
      <c r="OC305" s="56"/>
      <c r="OD305" s="56"/>
      <c r="OE305" s="56"/>
      <c r="OF305" s="56"/>
      <c r="OG305" s="56"/>
      <c r="OH305" s="56"/>
      <c r="OI305" s="56"/>
      <c r="OJ305" s="56"/>
      <c r="OK305" s="56"/>
      <c r="OL305" s="56"/>
      <c r="OM305" s="56"/>
      <c r="ON305" s="56"/>
      <c r="OO305" s="56"/>
      <c r="OP305" s="56"/>
      <c r="OQ305" s="56"/>
      <c r="OR305" s="56"/>
      <c r="OS305" s="56"/>
      <c r="OT305" s="56"/>
      <c r="OU305" s="56"/>
      <c r="OV305" s="56"/>
      <c r="OW305" s="56"/>
      <c r="OX305" s="56"/>
      <c r="OY305" s="56"/>
      <c r="OZ305" s="56"/>
      <c r="PA305" s="56"/>
      <c r="PB305" s="56"/>
      <c r="PC305" s="56"/>
      <c r="PD305" s="56"/>
      <c r="PE305" s="56"/>
      <c r="PF305" s="56"/>
      <c r="PG305" s="56"/>
      <c r="PH305" s="56"/>
      <c r="PI305" s="56"/>
      <c r="PJ305" s="56"/>
      <c r="PK305" s="56"/>
      <c r="PL305" s="56"/>
      <c r="PM305" s="56"/>
      <c r="PN305" s="56"/>
      <c r="PO305" s="56"/>
      <c r="PP305" s="56"/>
      <c r="PQ305" s="56"/>
      <c r="PR305" s="56"/>
      <c r="PS305" s="56"/>
      <c r="PT305" s="56"/>
      <c r="PU305" s="56"/>
      <c r="PV305" s="56"/>
      <c r="PW305" s="56"/>
      <c r="PX305" s="56"/>
      <c r="PY305" s="56"/>
      <c r="PZ305" s="56"/>
      <c r="QA305" s="56"/>
      <c r="QB305" s="56"/>
      <c r="QC305" s="56"/>
      <c r="QD305" s="56"/>
      <c r="QE305" s="56"/>
      <c r="QF305" s="56"/>
      <c r="QG305" s="56"/>
      <c r="QH305" s="56"/>
      <c r="QI305" s="56"/>
      <c r="QJ305" s="56"/>
      <c r="QK305" s="56"/>
      <c r="QL305" s="56"/>
      <c r="QM305" s="56"/>
      <c r="QN305" s="56"/>
      <c r="QO305" s="56"/>
      <c r="QP305" s="56"/>
      <c r="QQ305" s="56"/>
      <c r="QR305" s="56"/>
      <c r="QS305" s="56"/>
      <c r="QT305" s="56"/>
      <c r="QU305" s="56"/>
      <c r="QV305" s="56"/>
      <c r="QW305" s="56"/>
      <c r="QX305" s="56"/>
      <c r="QY305" s="56"/>
      <c r="QZ305" s="56"/>
      <c r="RA305" s="56"/>
      <c r="RB305" s="56"/>
      <c r="RC305" s="56"/>
      <c r="RD305" s="56"/>
      <c r="RE305" s="56"/>
      <c r="RF305" s="56"/>
      <c r="RG305" s="56"/>
      <c r="RH305" s="56"/>
      <c r="RI305" s="56"/>
      <c r="RJ305" s="56"/>
      <c r="RK305" s="56"/>
      <c r="RL305" s="56"/>
      <c r="RM305" s="56"/>
      <c r="RN305" s="56"/>
      <c r="RO305" s="56"/>
      <c r="RP305" s="56"/>
      <c r="RQ305" s="56"/>
      <c r="RR305" s="56"/>
      <c r="RS305" s="56"/>
      <c r="RT305" s="56"/>
      <c r="RU305" s="56"/>
      <c r="RV305" s="56"/>
      <c r="RW305" s="56"/>
      <c r="RX305" s="56"/>
      <c r="RY305" s="56"/>
      <c r="RZ305" s="56"/>
      <c r="SA305" s="56"/>
      <c r="SB305" s="56"/>
      <c r="SC305" s="56"/>
      <c r="SD305" s="56"/>
      <c r="SE305" s="56"/>
      <c r="SF305" s="56"/>
      <c r="SG305" s="56"/>
      <c r="SH305" s="56"/>
      <c r="SI305" s="56"/>
      <c r="SJ305" s="56"/>
      <c r="SK305" s="56"/>
      <c r="SL305" s="56"/>
      <c r="SM305" s="56"/>
      <c r="SN305" s="56"/>
      <c r="SO305" s="56"/>
      <c r="SP305" s="56"/>
      <c r="SQ305" s="56"/>
      <c r="SR305" s="56"/>
      <c r="SS305" s="56"/>
      <c r="ST305" s="56"/>
      <c r="SU305" s="56"/>
      <c r="SV305" s="56"/>
      <c r="SW305" s="56"/>
      <c r="SX305" s="56"/>
      <c r="SY305" s="56"/>
      <c r="SZ305" s="56"/>
      <c r="TA305" s="56"/>
      <c r="TB305" s="56"/>
      <c r="TC305" s="56"/>
      <c r="TD305" s="56"/>
      <c r="TE305" s="56"/>
      <c r="TF305" s="56"/>
      <c r="TG305" s="56"/>
      <c r="TH305" s="56"/>
      <c r="TI305" s="56"/>
      <c r="TJ305" s="56"/>
      <c r="TK305" s="56"/>
      <c r="TL305" s="56"/>
      <c r="TM305" s="56"/>
      <c r="TN305" s="56"/>
      <c r="TO305" s="56"/>
      <c r="TP305" s="56"/>
      <c r="TQ305" s="56"/>
      <c r="TR305" s="56"/>
      <c r="TS305" s="56"/>
      <c r="TT305" s="56"/>
      <c r="TU305" s="56"/>
      <c r="TV305" s="56"/>
      <c r="TW305" s="56"/>
      <c r="TX305" s="56"/>
      <c r="TY305" s="56"/>
      <c r="TZ305" s="56"/>
      <c r="UA305" s="56"/>
      <c r="UB305" s="56"/>
      <c r="UC305" s="56"/>
      <c r="UD305" s="56"/>
      <c r="UE305" s="56"/>
      <c r="UF305" s="56"/>
      <c r="UG305" s="56"/>
      <c r="UH305" s="56"/>
      <c r="UI305" s="56"/>
      <c r="UJ305" s="56"/>
      <c r="UK305" s="56"/>
      <c r="UL305" s="56"/>
      <c r="UM305" s="56"/>
      <c r="UN305" s="56"/>
      <c r="UO305" s="56"/>
      <c r="UP305" s="56"/>
      <c r="UQ305" s="56"/>
      <c r="UR305" s="56"/>
      <c r="US305" s="56"/>
      <c r="UT305" s="56"/>
      <c r="UU305" s="56"/>
      <c r="UV305" s="56"/>
      <c r="UW305" s="56"/>
      <c r="UX305" s="56"/>
      <c r="UY305" s="56"/>
      <c r="UZ305" s="56"/>
      <c r="VA305" s="56"/>
      <c r="VB305" s="56"/>
      <c r="VC305" s="56"/>
      <c r="VD305" s="56"/>
      <c r="VE305" s="56"/>
      <c r="VF305" s="56"/>
      <c r="VG305" s="56"/>
      <c r="VH305" s="56"/>
      <c r="VI305" s="56"/>
      <c r="VJ305" s="56"/>
      <c r="VK305" s="56"/>
      <c r="VL305" s="56"/>
      <c r="VM305" s="56"/>
      <c r="VN305" s="56"/>
      <c r="VO305" s="56"/>
      <c r="VP305" s="56"/>
      <c r="VQ305" s="56"/>
      <c r="VR305" s="56"/>
      <c r="VS305" s="56"/>
      <c r="VT305" s="56"/>
      <c r="VU305" s="56"/>
      <c r="VV305" s="56"/>
      <c r="VW305" s="56"/>
      <c r="VX305" s="56"/>
      <c r="VY305" s="56"/>
      <c r="VZ305" s="56"/>
      <c r="WA305" s="56"/>
      <c r="WB305" s="56"/>
      <c r="WC305" s="56"/>
      <c r="WD305" s="56"/>
      <c r="WE305" s="56"/>
      <c r="WF305" s="56"/>
      <c r="WG305" s="56"/>
      <c r="WH305" s="56"/>
      <c r="WI305" s="56"/>
      <c r="WJ305" s="56"/>
      <c r="WK305" s="56"/>
      <c r="WL305" s="56"/>
      <c r="WM305" s="56"/>
      <c r="WN305" s="56"/>
      <c r="WO305" s="56"/>
      <c r="WP305" s="56"/>
      <c r="WQ305" s="56"/>
      <c r="WR305" s="56"/>
      <c r="WS305" s="56"/>
      <c r="WT305" s="56"/>
      <c r="WU305" s="56"/>
      <c r="WV305" s="56"/>
      <c r="WW305" s="56"/>
      <c r="WX305" s="56"/>
      <c r="WY305" s="56"/>
      <c r="WZ305" s="56"/>
      <c r="XA305" s="56"/>
      <c r="XB305" s="56"/>
      <c r="XC305" s="56"/>
      <c r="XD305" s="56"/>
      <c r="XE305" s="56"/>
      <c r="XF305" s="56"/>
      <c r="XG305" s="56"/>
      <c r="XH305" s="56"/>
      <c r="XI305" s="56"/>
      <c r="XJ305" s="56"/>
      <c r="XK305" s="56"/>
      <c r="XL305" s="56"/>
      <c r="XM305" s="56"/>
      <c r="XN305" s="56"/>
      <c r="XO305" s="56"/>
      <c r="XP305" s="56"/>
      <c r="XQ305" s="56"/>
      <c r="XR305" s="56"/>
      <c r="XS305" s="56"/>
      <c r="XT305" s="56"/>
      <c r="XU305" s="56"/>
      <c r="XV305" s="56"/>
      <c r="XW305" s="56"/>
      <c r="XX305" s="56"/>
      <c r="XY305" s="56"/>
      <c r="XZ305" s="56"/>
      <c r="YA305" s="56"/>
      <c r="YB305" s="56"/>
      <c r="YC305" s="56"/>
      <c r="YD305" s="56"/>
      <c r="YE305" s="56"/>
      <c r="YF305" s="56"/>
      <c r="YG305" s="56"/>
      <c r="YH305" s="56"/>
      <c r="YI305" s="56"/>
      <c r="YJ305" s="56"/>
      <c r="YK305" s="56"/>
      <c r="YL305" s="56"/>
      <c r="YM305" s="56"/>
      <c r="YN305" s="56"/>
      <c r="YO305" s="56"/>
      <c r="YP305" s="56"/>
      <c r="YQ305" s="56"/>
      <c r="YR305" s="56"/>
      <c r="YS305" s="56"/>
      <c r="YT305" s="56"/>
      <c r="YU305" s="56"/>
      <c r="YV305" s="56"/>
      <c r="YW305" s="56"/>
      <c r="YX305" s="56"/>
      <c r="YY305" s="56"/>
      <c r="YZ305" s="56"/>
      <c r="ZA305" s="56"/>
      <c r="ZB305" s="56"/>
      <c r="ZC305" s="56"/>
      <c r="ZD305" s="56"/>
      <c r="ZE305" s="56"/>
      <c r="ZF305" s="56"/>
      <c r="ZG305" s="56"/>
      <c r="ZH305" s="56"/>
      <c r="ZI305" s="56"/>
      <c r="ZJ305" s="56"/>
      <c r="ZK305" s="56"/>
      <c r="ZL305" s="56"/>
      <c r="ZM305" s="56"/>
      <c r="ZN305" s="56"/>
      <c r="ZO305" s="56"/>
      <c r="ZP305" s="56"/>
      <c r="ZQ305" s="56"/>
      <c r="ZR305" s="56"/>
      <c r="ZS305" s="56"/>
      <c r="ZT305" s="56"/>
      <c r="ZU305" s="56"/>
      <c r="ZV305" s="56"/>
      <c r="ZW305" s="56"/>
      <c r="ZX305" s="56"/>
      <c r="ZY305" s="56"/>
      <c r="ZZ305" s="56"/>
      <c r="AAA305" s="56"/>
      <c r="AAB305" s="56"/>
      <c r="AAC305" s="56"/>
      <c r="AAD305" s="56"/>
      <c r="AAE305" s="56"/>
      <c r="AAF305" s="56"/>
      <c r="AAG305" s="56"/>
      <c r="AAH305" s="56"/>
      <c r="AAI305" s="56"/>
      <c r="AAJ305" s="56"/>
      <c r="AAK305" s="56"/>
      <c r="AAL305" s="56"/>
      <c r="AAM305" s="56"/>
      <c r="AAN305" s="56"/>
      <c r="AAO305" s="56"/>
      <c r="AAP305" s="56"/>
      <c r="AAQ305" s="56"/>
      <c r="AAR305" s="56"/>
      <c r="AAS305" s="56"/>
      <c r="AAT305" s="56"/>
      <c r="AAU305" s="56"/>
      <c r="AAV305" s="56"/>
      <c r="AAW305" s="56"/>
      <c r="AAX305" s="56"/>
      <c r="AAY305" s="56"/>
      <c r="AAZ305" s="56"/>
      <c r="ABA305" s="56"/>
      <c r="ABB305" s="56"/>
      <c r="ABC305" s="56"/>
      <c r="ABD305" s="56"/>
      <c r="ABE305" s="56"/>
      <c r="ABF305" s="56"/>
      <c r="ABG305" s="56"/>
      <c r="ABH305" s="56"/>
      <c r="ABI305" s="56"/>
      <c r="ABJ305" s="56"/>
      <c r="ABK305" s="56"/>
      <c r="ABL305" s="56"/>
      <c r="ABM305" s="56"/>
      <c r="ABN305" s="56"/>
      <c r="ABO305" s="56"/>
      <c r="ABP305" s="56"/>
      <c r="ABQ305" s="56"/>
      <c r="ABR305" s="56"/>
      <c r="ABS305" s="56"/>
      <c r="ABT305" s="56"/>
      <c r="ABU305" s="56"/>
      <c r="ABV305" s="56"/>
      <c r="ABW305" s="56"/>
      <c r="ABX305" s="56"/>
      <c r="ABY305" s="56"/>
      <c r="ABZ305" s="56"/>
      <c r="ACA305" s="56"/>
      <c r="ACB305" s="56"/>
      <c r="ACC305" s="56"/>
      <c r="ACD305" s="56"/>
      <c r="ACE305" s="56"/>
      <c r="ACF305" s="56"/>
      <c r="ACG305" s="56"/>
      <c r="ACH305" s="56"/>
      <c r="ACI305" s="56"/>
      <c r="ACJ305" s="56"/>
      <c r="ACK305" s="56"/>
      <c r="ACL305" s="56"/>
      <c r="ACM305" s="56"/>
      <c r="ACN305" s="56"/>
      <c r="ACO305" s="56"/>
      <c r="ACP305" s="56"/>
      <c r="ACQ305" s="56"/>
      <c r="ACR305" s="56"/>
      <c r="ACS305" s="56"/>
      <c r="ACT305" s="56"/>
      <c r="ACU305" s="56"/>
      <c r="ACV305" s="56"/>
      <c r="ACW305" s="56"/>
      <c r="ACX305" s="56"/>
      <c r="ACY305" s="56"/>
      <c r="ACZ305" s="56"/>
      <c r="ADA305" s="56"/>
      <c r="ADB305" s="56"/>
      <c r="ADC305" s="56"/>
      <c r="ADD305" s="56"/>
      <c r="ADE305" s="56"/>
      <c r="ADF305" s="56"/>
      <c r="ADG305" s="56"/>
      <c r="ADH305" s="56"/>
      <c r="ADI305" s="56"/>
      <c r="ADJ305" s="56"/>
      <c r="ADK305" s="56"/>
      <c r="ADL305" s="56"/>
      <c r="ADM305" s="56"/>
      <c r="ADN305" s="56"/>
      <c r="ADO305" s="56"/>
      <c r="ADP305" s="56"/>
      <c r="ADQ305" s="56"/>
      <c r="ADR305" s="56"/>
      <c r="ADS305" s="56"/>
      <c r="ADT305" s="56"/>
      <c r="ADU305" s="56"/>
      <c r="ADV305" s="56"/>
      <c r="ADW305" s="56"/>
      <c r="ADX305" s="56"/>
      <c r="ADY305" s="56"/>
      <c r="ADZ305" s="56"/>
      <c r="AEA305" s="56"/>
      <c r="AEB305" s="56"/>
      <c r="AEC305" s="56"/>
      <c r="AED305" s="56"/>
      <c r="AEE305" s="56"/>
      <c r="AEF305" s="56"/>
      <c r="AEG305" s="56"/>
      <c r="AEH305" s="56"/>
      <c r="AEI305" s="56"/>
      <c r="AEJ305" s="56"/>
      <c r="AEK305" s="56"/>
      <c r="AEL305" s="56"/>
      <c r="AEM305" s="56"/>
      <c r="AEN305" s="56"/>
      <c r="AEO305" s="56"/>
      <c r="AEP305" s="56"/>
      <c r="AEQ305" s="56"/>
      <c r="AER305" s="56"/>
      <c r="AES305" s="56"/>
      <c r="AET305" s="56"/>
      <c r="AEU305" s="56"/>
      <c r="AEV305" s="56"/>
      <c r="AEW305" s="56"/>
      <c r="AEX305" s="56"/>
      <c r="AEY305" s="56"/>
      <c r="AEZ305" s="56"/>
      <c r="AFA305" s="56"/>
      <c r="AFB305" s="56"/>
      <c r="AFC305" s="56"/>
      <c r="AFD305" s="56"/>
      <c r="AFE305" s="56"/>
      <c r="AFF305" s="56"/>
      <c r="AFG305" s="56"/>
      <c r="AFH305" s="56"/>
      <c r="AFI305" s="56"/>
      <c r="AFJ305" s="56"/>
      <c r="AFK305" s="56"/>
      <c r="AFL305" s="56"/>
      <c r="AFM305" s="56"/>
      <c r="AFN305" s="56"/>
      <c r="AFO305" s="56"/>
      <c r="AFP305" s="56"/>
      <c r="AFQ305" s="56"/>
      <c r="AFR305" s="56"/>
      <c r="AFS305" s="56"/>
      <c r="AFT305" s="56"/>
      <c r="AFU305" s="56"/>
      <c r="AFV305" s="56"/>
      <c r="AFW305" s="56"/>
      <c r="AFX305" s="56"/>
      <c r="AFY305" s="56"/>
      <c r="AFZ305" s="56"/>
      <c r="AGA305" s="56"/>
      <c r="AGB305" s="56"/>
      <c r="AGC305" s="56"/>
      <c r="AGD305" s="56"/>
      <c r="AGE305" s="56"/>
      <c r="AGF305" s="56"/>
      <c r="AGG305" s="56"/>
      <c r="AGH305" s="56"/>
      <c r="AGI305" s="56"/>
      <c r="AGJ305" s="56"/>
      <c r="AGK305" s="56"/>
      <c r="AGL305" s="56"/>
      <c r="AGM305" s="56"/>
      <c r="AGN305" s="56"/>
      <c r="AGO305" s="56"/>
      <c r="AGP305" s="56"/>
      <c r="AGQ305" s="56"/>
      <c r="AGR305" s="56"/>
      <c r="AGS305" s="56"/>
      <c r="AGT305" s="56"/>
      <c r="AGU305" s="56"/>
      <c r="AGV305" s="56"/>
      <c r="AGW305" s="56"/>
      <c r="AGX305" s="56"/>
      <c r="AGY305" s="56"/>
      <c r="AGZ305" s="56"/>
      <c r="AHA305" s="56"/>
      <c r="AHB305" s="56"/>
      <c r="AHC305" s="56"/>
      <c r="AHD305" s="56"/>
      <c r="AHE305" s="56"/>
      <c r="AHF305" s="56"/>
      <c r="AHG305" s="56"/>
      <c r="AHH305" s="56"/>
      <c r="AHI305" s="56"/>
      <c r="AHJ305" s="56"/>
      <c r="AHK305" s="56"/>
      <c r="AHL305" s="56"/>
      <c r="AHM305" s="56"/>
      <c r="AHN305" s="56"/>
      <c r="AHO305" s="56"/>
      <c r="AHP305" s="56"/>
      <c r="AHQ305" s="56"/>
      <c r="AHR305" s="56"/>
      <c r="AHS305" s="56"/>
      <c r="AHT305" s="56"/>
      <c r="AHU305" s="56"/>
      <c r="AHV305" s="56"/>
      <c r="AHW305" s="56"/>
      <c r="AHX305" s="56"/>
      <c r="AHY305" s="56"/>
      <c r="AHZ305" s="56"/>
      <c r="AIA305" s="56"/>
      <c r="AIB305" s="56"/>
      <c r="AIC305" s="56"/>
      <c r="AID305" s="56"/>
      <c r="AIE305" s="56"/>
      <c r="AIF305" s="56"/>
      <c r="AIG305" s="56"/>
      <c r="AIH305" s="56"/>
      <c r="AII305" s="56"/>
      <c r="AIJ305" s="56"/>
      <c r="AIK305" s="56"/>
      <c r="AIL305" s="56"/>
      <c r="AIM305" s="56"/>
      <c r="AIN305" s="56"/>
      <c r="AIO305" s="56"/>
      <c r="AIP305" s="56"/>
      <c r="AIQ305" s="56"/>
      <c r="AIR305" s="56"/>
      <c r="AIS305" s="56"/>
      <c r="AIT305" s="56"/>
      <c r="AIU305" s="56"/>
      <c r="AIV305" s="56"/>
      <c r="AIW305" s="56"/>
      <c r="AIX305" s="56"/>
      <c r="AIY305" s="56"/>
      <c r="AIZ305" s="56"/>
      <c r="AJA305" s="56"/>
      <c r="AJB305" s="56"/>
      <c r="AJC305" s="56"/>
      <c r="AJD305" s="56"/>
      <c r="AJE305" s="56"/>
      <c r="AJF305" s="56"/>
      <c r="AJG305" s="56"/>
      <c r="AJH305" s="56"/>
      <c r="AJI305" s="56"/>
      <c r="AJJ305" s="56"/>
      <c r="AJK305" s="56"/>
      <c r="AJL305" s="56"/>
      <c r="AJM305" s="56"/>
      <c r="AJN305" s="56"/>
      <c r="AJO305" s="56"/>
      <c r="AJP305" s="56"/>
      <c r="AJQ305" s="56"/>
      <c r="AJR305" s="56"/>
      <c r="AJS305" s="56"/>
      <c r="AJT305" s="56"/>
      <c r="AJU305" s="56"/>
      <c r="AJV305" s="56"/>
      <c r="AJW305" s="56"/>
      <c r="AJX305" s="56"/>
      <c r="AJY305" s="56"/>
      <c r="AJZ305" s="56"/>
      <c r="AKA305" s="56"/>
      <c r="AKB305" s="56"/>
      <c r="AKC305" s="56"/>
      <c r="AKD305" s="56"/>
      <c r="AKE305" s="56"/>
      <c r="AKF305" s="56"/>
      <c r="AKG305" s="56"/>
      <c r="AKH305" s="56"/>
      <c r="AKI305" s="56"/>
      <c r="AKJ305" s="56"/>
      <c r="AKK305" s="56"/>
      <c r="AKL305" s="56"/>
      <c r="AKM305" s="56"/>
      <c r="AKN305" s="56"/>
      <c r="AKO305" s="56"/>
      <c r="AKP305" s="56"/>
      <c r="AKQ305" s="56"/>
      <c r="AKR305" s="56"/>
      <c r="AKS305" s="56"/>
      <c r="AKT305" s="56"/>
      <c r="AKU305" s="56"/>
      <c r="AKV305" s="56"/>
      <c r="AKW305" s="56"/>
      <c r="AKX305" s="56"/>
      <c r="AKY305" s="56"/>
      <c r="AKZ305" s="56"/>
      <c r="ALA305" s="56"/>
      <c r="ALB305" s="56"/>
      <c r="ALC305" s="56"/>
      <c r="ALD305" s="56"/>
      <c r="ALE305" s="56"/>
      <c r="ALF305" s="56"/>
      <c r="ALG305" s="56"/>
      <c r="ALH305" s="56"/>
      <c r="ALI305" s="56"/>
      <c r="ALJ305" s="56"/>
      <c r="ALK305" s="56"/>
      <c r="ALL305" s="56"/>
      <c r="ALM305" s="56"/>
      <c r="ALN305" s="56"/>
      <c r="ALO305" s="56"/>
      <c r="ALP305" s="56"/>
      <c r="ALQ305" s="56"/>
      <c r="ALR305" s="56"/>
      <c r="ALS305" s="56"/>
      <c r="ALT305" s="56"/>
      <c r="ALU305" s="56"/>
      <c r="ALV305" s="56"/>
      <c r="ALW305" s="56"/>
      <c r="ALX305" s="56"/>
      <c r="ALY305" s="56"/>
      <c r="ALZ305" s="56"/>
      <c r="AMA305" s="56"/>
      <c r="AMB305" s="56"/>
      <c r="AMC305" s="56"/>
      <c r="AMD305" s="56"/>
      <c r="AME305" s="56"/>
      <c r="AMF305" s="56"/>
      <c r="AMG305" s="56"/>
    </row>
    <row r="306" spans="1:1021" s="56" customFormat="1" ht="41.25" customHeight="1">
      <c r="A306" s="41" t="s">
        <v>468</v>
      </c>
      <c r="B306" s="42" t="s">
        <v>469</v>
      </c>
      <c r="C306" s="43" t="s">
        <v>555</v>
      </c>
      <c r="D306" s="44" t="s">
        <v>738</v>
      </c>
      <c r="E306" s="42" t="s">
        <v>557</v>
      </c>
      <c r="F306" s="45">
        <v>307.82</v>
      </c>
      <c r="G306" s="46">
        <v>15.98</v>
      </c>
      <c r="H306" s="46">
        <f t="shared" si="42"/>
        <v>19.739999999999998</v>
      </c>
      <c r="I306" s="46">
        <f t="shared" si="43"/>
        <v>4918.96</v>
      </c>
      <c r="J306" s="46">
        <f t="shared" si="44"/>
        <v>6076.36</v>
      </c>
      <c r="K306" s="1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</row>
    <row r="307" spans="1:1021" s="56" customFormat="1" ht="41.25" customHeight="1">
      <c r="A307" s="41" t="s">
        <v>470</v>
      </c>
      <c r="B307" s="42" t="s">
        <v>471</v>
      </c>
      <c r="C307" s="43" t="s">
        <v>555</v>
      </c>
      <c r="D307" s="44" t="s">
        <v>754</v>
      </c>
      <c r="E307" s="42" t="s">
        <v>558</v>
      </c>
      <c r="F307" s="45">
        <v>5.07</v>
      </c>
      <c r="G307" s="46">
        <v>64.37</v>
      </c>
      <c r="H307" s="46">
        <f t="shared" si="42"/>
        <v>79.52</v>
      </c>
      <c r="I307" s="46">
        <f t="shared" si="43"/>
        <v>326.35000000000002</v>
      </c>
      <c r="J307" s="46">
        <f t="shared" si="44"/>
        <v>403.16</v>
      </c>
      <c r="K307" s="1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</row>
    <row r="308" spans="1:1021" s="56" customFormat="1" ht="41.25" customHeight="1">
      <c r="A308" s="41" t="s">
        <v>472</v>
      </c>
      <c r="B308" s="42" t="s">
        <v>473</v>
      </c>
      <c r="C308" s="43" t="s">
        <v>555</v>
      </c>
      <c r="D308" s="44" t="s">
        <v>755</v>
      </c>
      <c r="E308" s="42" t="s">
        <v>558</v>
      </c>
      <c r="F308" s="45">
        <v>20</v>
      </c>
      <c r="G308" s="46">
        <v>61.15</v>
      </c>
      <c r="H308" s="46">
        <f t="shared" si="42"/>
        <v>75.540000000000006</v>
      </c>
      <c r="I308" s="46">
        <f t="shared" si="43"/>
        <v>1223</v>
      </c>
      <c r="J308" s="46">
        <f t="shared" si="44"/>
        <v>1510.8</v>
      </c>
      <c r="K308" s="1"/>
    </row>
    <row r="309" spans="1:1021" ht="41.25" customHeight="1">
      <c r="A309" s="34" t="s">
        <v>474</v>
      </c>
      <c r="B309" s="35"/>
      <c r="C309" s="36"/>
      <c r="D309" s="37" t="s">
        <v>475</v>
      </c>
      <c r="E309" s="36"/>
      <c r="F309" s="38"/>
      <c r="G309" s="39"/>
      <c r="H309" s="39"/>
      <c r="I309" s="39"/>
      <c r="J309" s="40"/>
      <c r="K309" s="59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32"/>
    </row>
    <row r="310" spans="1:1021" ht="68.25" customHeight="1">
      <c r="A310" s="42" t="s">
        <v>476</v>
      </c>
      <c r="B310" s="42">
        <v>102073</v>
      </c>
      <c r="C310" s="43" t="s">
        <v>564</v>
      </c>
      <c r="D310" s="44" t="s">
        <v>735</v>
      </c>
      <c r="E310" s="42" t="s">
        <v>559</v>
      </c>
      <c r="F310" s="45">
        <v>1.35</v>
      </c>
      <c r="G310" s="46">
        <v>3881.58</v>
      </c>
      <c r="H310" s="46">
        <f>TRUNC(G310*(1+$J$6),2)</f>
        <v>4795.3</v>
      </c>
      <c r="I310" s="46">
        <f>TRUNC(G310*F310,2)</f>
        <v>5240.13</v>
      </c>
      <c r="J310" s="46">
        <f>TRUNC(H310*F310,2)</f>
        <v>6473.65</v>
      </c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  <c r="AO310" s="57"/>
      <c r="AP310" s="57"/>
      <c r="AQ310" s="57"/>
      <c r="AR310" s="57"/>
      <c r="AS310" s="57"/>
      <c r="AT310" s="57"/>
      <c r="AU310" s="57"/>
      <c r="AV310" s="57"/>
      <c r="AW310" s="57"/>
      <c r="AX310" s="57"/>
      <c r="AY310" s="57"/>
      <c r="AZ310" s="57"/>
      <c r="BA310" s="57"/>
      <c r="BB310" s="57"/>
      <c r="BC310" s="57"/>
      <c r="BD310" s="57"/>
      <c r="BE310" s="57"/>
      <c r="BF310" s="57"/>
      <c r="BG310" s="57"/>
      <c r="BH310" s="57"/>
      <c r="BI310" s="57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  <c r="FQ310" s="56"/>
      <c r="FR310" s="56"/>
      <c r="FS310" s="56"/>
      <c r="FT310" s="56"/>
      <c r="FU310" s="56"/>
      <c r="FV310" s="56"/>
      <c r="FW310" s="56"/>
      <c r="FX310" s="56"/>
      <c r="FY310" s="56"/>
      <c r="FZ310" s="56"/>
      <c r="GA310" s="56"/>
      <c r="GB310" s="56"/>
      <c r="GC310" s="56"/>
      <c r="GD310" s="56"/>
      <c r="GE310" s="56"/>
      <c r="GF310" s="56"/>
      <c r="GG310" s="56"/>
      <c r="GH310" s="56"/>
      <c r="GI310" s="56"/>
      <c r="GJ310" s="56"/>
      <c r="GK310" s="56"/>
      <c r="GL310" s="56"/>
      <c r="GM310" s="56"/>
      <c r="GN310" s="56"/>
      <c r="GO310" s="56"/>
      <c r="GP310" s="56"/>
      <c r="GQ310" s="56"/>
      <c r="GR310" s="56"/>
      <c r="GS310" s="56"/>
      <c r="GT310" s="56"/>
      <c r="GU310" s="56"/>
      <c r="GV310" s="56"/>
      <c r="GW310" s="56"/>
      <c r="GX310" s="56"/>
      <c r="GY310" s="56"/>
      <c r="GZ310" s="56"/>
      <c r="HA310" s="56"/>
      <c r="HB310" s="56"/>
      <c r="HC310" s="56"/>
      <c r="HD310" s="56"/>
      <c r="HE310" s="56"/>
      <c r="HF310" s="56"/>
      <c r="HG310" s="56"/>
      <c r="HH310" s="56"/>
      <c r="HI310" s="56"/>
      <c r="HJ310" s="56"/>
      <c r="HK310" s="56"/>
      <c r="HL310" s="56"/>
      <c r="HM310" s="56"/>
      <c r="HN310" s="56"/>
      <c r="HO310" s="56"/>
      <c r="HP310" s="56"/>
      <c r="HQ310" s="56"/>
      <c r="HR310" s="56"/>
      <c r="HS310" s="56"/>
      <c r="HT310" s="56"/>
      <c r="HU310" s="56"/>
      <c r="HV310" s="56"/>
      <c r="HW310" s="56"/>
      <c r="HX310" s="56"/>
      <c r="HY310" s="56"/>
      <c r="HZ310" s="56"/>
      <c r="IA310" s="56"/>
      <c r="IB310" s="56"/>
      <c r="IC310" s="56"/>
      <c r="ID310" s="56"/>
      <c r="IE310" s="56"/>
      <c r="IF310" s="56"/>
      <c r="IG310" s="56"/>
      <c r="IH310" s="56"/>
      <c r="II310" s="56"/>
      <c r="IJ310" s="56"/>
      <c r="IK310" s="56"/>
      <c r="IL310" s="56"/>
      <c r="IM310" s="56"/>
      <c r="IN310" s="56"/>
      <c r="IO310" s="56"/>
      <c r="IP310" s="56"/>
      <c r="IQ310" s="56"/>
      <c r="IR310" s="56"/>
      <c r="IS310" s="56"/>
      <c r="IT310" s="56"/>
      <c r="IU310" s="56"/>
      <c r="IV310" s="56"/>
      <c r="IW310" s="56"/>
      <c r="IX310" s="56"/>
      <c r="IY310" s="56"/>
      <c r="IZ310" s="56"/>
      <c r="JA310" s="56"/>
      <c r="JB310" s="56"/>
      <c r="JC310" s="56"/>
      <c r="JD310" s="56"/>
      <c r="JE310" s="56"/>
      <c r="JF310" s="56"/>
      <c r="JG310" s="56"/>
      <c r="JH310" s="56"/>
      <c r="JI310" s="56"/>
      <c r="JJ310" s="56"/>
      <c r="JK310" s="56"/>
      <c r="JL310" s="56"/>
      <c r="JM310" s="56"/>
      <c r="JN310" s="56"/>
      <c r="JO310" s="56"/>
      <c r="JP310" s="56"/>
      <c r="JQ310" s="56"/>
      <c r="JR310" s="56"/>
      <c r="JS310" s="56"/>
      <c r="JT310" s="56"/>
      <c r="JU310" s="56"/>
      <c r="JV310" s="56"/>
      <c r="JW310" s="56"/>
      <c r="JX310" s="56"/>
      <c r="JY310" s="56"/>
      <c r="JZ310" s="56"/>
      <c r="KA310" s="56"/>
      <c r="KB310" s="56"/>
      <c r="KC310" s="56"/>
      <c r="KD310" s="56"/>
      <c r="KE310" s="56"/>
      <c r="KF310" s="56"/>
      <c r="KG310" s="56"/>
      <c r="KH310" s="56"/>
      <c r="KI310" s="56"/>
      <c r="KJ310" s="56"/>
      <c r="KK310" s="56"/>
      <c r="KL310" s="56"/>
      <c r="KM310" s="56"/>
      <c r="KN310" s="56"/>
      <c r="KO310" s="56"/>
      <c r="KP310" s="56"/>
      <c r="KQ310" s="56"/>
      <c r="KR310" s="56"/>
      <c r="KS310" s="56"/>
      <c r="KT310" s="56"/>
      <c r="KU310" s="56"/>
      <c r="KV310" s="56"/>
      <c r="KW310" s="56"/>
      <c r="KX310" s="56"/>
      <c r="KY310" s="56"/>
      <c r="KZ310" s="56"/>
      <c r="LA310" s="56"/>
      <c r="LB310" s="56"/>
      <c r="LC310" s="56"/>
      <c r="LD310" s="56"/>
      <c r="LE310" s="56"/>
      <c r="LF310" s="56"/>
      <c r="LG310" s="56"/>
      <c r="LH310" s="56"/>
      <c r="LI310" s="56"/>
      <c r="LJ310" s="56"/>
      <c r="LK310" s="56"/>
      <c r="LL310" s="56"/>
      <c r="LM310" s="56"/>
      <c r="LN310" s="56"/>
      <c r="LO310" s="56"/>
      <c r="LP310" s="56"/>
      <c r="LQ310" s="56"/>
      <c r="LR310" s="56"/>
      <c r="LS310" s="56"/>
      <c r="LT310" s="56"/>
      <c r="LU310" s="56"/>
      <c r="LV310" s="56"/>
      <c r="LW310" s="56"/>
      <c r="LX310" s="56"/>
      <c r="LY310" s="56"/>
      <c r="LZ310" s="56"/>
      <c r="MA310" s="56"/>
      <c r="MB310" s="56"/>
      <c r="MC310" s="56"/>
      <c r="MD310" s="56"/>
      <c r="ME310" s="56"/>
      <c r="MF310" s="56"/>
      <c r="MG310" s="56"/>
      <c r="MH310" s="56"/>
      <c r="MI310" s="56"/>
      <c r="MJ310" s="56"/>
      <c r="MK310" s="56"/>
      <c r="ML310" s="56"/>
      <c r="MM310" s="56"/>
      <c r="MN310" s="56"/>
      <c r="MO310" s="56"/>
      <c r="MP310" s="56"/>
      <c r="MQ310" s="56"/>
      <c r="MR310" s="56"/>
      <c r="MS310" s="56"/>
      <c r="MT310" s="56"/>
      <c r="MU310" s="56"/>
      <c r="MV310" s="56"/>
      <c r="MW310" s="56"/>
      <c r="MX310" s="56"/>
      <c r="MY310" s="56"/>
      <c r="MZ310" s="56"/>
      <c r="NA310" s="56"/>
      <c r="NB310" s="56"/>
      <c r="NC310" s="56"/>
      <c r="ND310" s="56"/>
      <c r="NE310" s="56"/>
      <c r="NF310" s="56"/>
      <c r="NG310" s="56"/>
      <c r="NH310" s="56"/>
      <c r="NI310" s="56"/>
      <c r="NJ310" s="56"/>
      <c r="NK310" s="56"/>
      <c r="NL310" s="56"/>
      <c r="NM310" s="56"/>
      <c r="NN310" s="56"/>
      <c r="NO310" s="56"/>
      <c r="NP310" s="56"/>
      <c r="NQ310" s="56"/>
      <c r="NR310" s="56"/>
      <c r="NS310" s="56"/>
      <c r="NT310" s="56"/>
      <c r="NU310" s="56"/>
      <c r="NV310" s="56"/>
      <c r="NW310" s="56"/>
      <c r="NX310" s="56"/>
      <c r="NY310" s="56"/>
      <c r="NZ310" s="56"/>
      <c r="OA310" s="56"/>
      <c r="OB310" s="56"/>
      <c r="OC310" s="56"/>
      <c r="OD310" s="56"/>
      <c r="OE310" s="56"/>
      <c r="OF310" s="56"/>
      <c r="OG310" s="56"/>
      <c r="OH310" s="56"/>
      <c r="OI310" s="56"/>
      <c r="OJ310" s="56"/>
      <c r="OK310" s="56"/>
      <c r="OL310" s="56"/>
      <c r="OM310" s="56"/>
      <c r="ON310" s="56"/>
      <c r="OO310" s="56"/>
      <c r="OP310" s="56"/>
      <c r="OQ310" s="56"/>
      <c r="OR310" s="56"/>
      <c r="OS310" s="56"/>
      <c r="OT310" s="56"/>
      <c r="OU310" s="56"/>
      <c r="OV310" s="56"/>
      <c r="OW310" s="56"/>
      <c r="OX310" s="56"/>
      <c r="OY310" s="56"/>
      <c r="OZ310" s="56"/>
      <c r="PA310" s="56"/>
      <c r="PB310" s="56"/>
      <c r="PC310" s="56"/>
      <c r="PD310" s="56"/>
      <c r="PE310" s="56"/>
      <c r="PF310" s="56"/>
      <c r="PG310" s="56"/>
      <c r="PH310" s="56"/>
      <c r="PI310" s="56"/>
      <c r="PJ310" s="56"/>
      <c r="PK310" s="56"/>
      <c r="PL310" s="56"/>
      <c r="PM310" s="56"/>
      <c r="PN310" s="56"/>
      <c r="PO310" s="56"/>
      <c r="PP310" s="56"/>
      <c r="PQ310" s="56"/>
      <c r="PR310" s="56"/>
      <c r="PS310" s="56"/>
      <c r="PT310" s="56"/>
      <c r="PU310" s="56"/>
      <c r="PV310" s="56"/>
      <c r="PW310" s="56"/>
      <c r="PX310" s="56"/>
      <c r="PY310" s="56"/>
      <c r="PZ310" s="56"/>
      <c r="QA310" s="56"/>
      <c r="QB310" s="56"/>
      <c r="QC310" s="56"/>
      <c r="QD310" s="56"/>
      <c r="QE310" s="56"/>
      <c r="QF310" s="56"/>
      <c r="QG310" s="56"/>
      <c r="QH310" s="56"/>
      <c r="QI310" s="56"/>
      <c r="QJ310" s="56"/>
      <c r="QK310" s="56"/>
      <c r="QL310" s="56"/>
      <c r="QM310" s="56"/>
      <c r="QN310" s="56"/>
      <c r="QO310" s="56"/>
      <c r="QP310" s="56"/>
      <c r="QQ310" s="56"/>
      <c r="QR310" s="56"/>
      <c r="QS310" s="56"/>
      <c r="QT310" s="56"/>
      <c r="QU310" s="56"/>
      <c r="QV310" s="56"/>
      <c r="QW310" s="56"/>
      <c r="QX310" s="56"/>
      <c r="QY310" s="56"/>
      <c r="QZ310" s="56"/>
      <c r="RA310" s="56"/>
      <c r="RB310" s="56"/>
      <c r="RC310" s="56"/>
      <c r="RD310" s="56"/>
      <c r="RE310" s="56"/>
      <c r="RF310" s="56"/>
      <c r="RG310" s="56"/>
      <c r="RH310" s="56"/>
      <c r="RI310" s="56"/>
      <c r="RJ310" s="56"/>
      <c r="RK310" s="56"/>
      <c r="RL310" s="56"/>
      <c r="RM310" s="56"/>
      <c r="RN310" s="56"/>
      <c r="RO310" s="56"/>
      <c r="RP310" s="56"/>
      <c r="RQ310" s="56"/>
      <c r="RR310" s="56"/>
      <c r="RS310" s="56"/>
      <c r="RT310" s="56"/>
      <c r="RU310" s="56"/>
      <c r="RV310" s="56"/>
      <c r="RW310" s="56"/>
      <c r="RX310" s="56"/>
      <c r="RY310" s="56"/>
      <c r="RZ310" s="56"/>
      <c r="SA310" s="56"/>
      <c r="SB310" s="56"/>
      <c r="SC310" s="56"/>
      <c r="SD310" s="56"/>
      <c r="SE310" s="56"/>
      <c r="SF310" s="56"/>
      <c r="SG310" s="56"/>
      <c r="SH310" s="56"/>
      <c r="SI310" s="56"/>
      <c r="SJ310" s="56"/>
      <c r="SK310" s="56"/>
      <c r="SL310" s="56"/>
      <c r="SM310" s="56"/>
      <c r="SN310" s="56"/>
      <c r="SO310" s="56"/>
      <c r="SP310" s="56"/>
      <c r="SQ310" s="56"/>
      <c r="SR310" s="56"/>
      <c r="SS310" s="56"/>
      <c r="ST310" s="56"/>
      <c r="SU310" s="56"/>
      <c r="SV310" s="56"/>
      <c r="SW310" s="56"/>
      <c r="SX310" s="56"/>
      <c r="SY310" s="56"/>
      <c r="SZ310" s="56"/>
      <c r="TA310" s="56"/>
      <c r="TB310" s="56"/>
      <c r="TC310" s="56"/>
      <c r="TD310" s="56"/>
      <c r="TE310" s="56"/>
      <c r="TF310" s="56"/>
      <c r="TG310" s="56"/>
      <c r="TH310" s="56"/>
      <c r="TI310" s="56"/>
      <c r="TJ310" s="56"/>
      <c r="TK310" s="56"/>
      <c r="TL310" s="56"/>
      <c r="TM310" s="56"/>
      <c r="TN310" s="56"/>
      <c r="TO310" s="56"/>
      <c r="TP310" s="56"/>
      <c r="TQ310" s="56"/>
      <c r="TR310" s="56"/>
      <c r="TS310" s="56"/>
      <c r="TT310" s="56"/>
      <c r="TU310" s="56"/>
      <c r="TV310" s="56"/>
      <c r="TW310" s="56"/>
      <c r="TX310" s="56"/>
      <c r="TY310" s="56"/>
      <c r="TZ310" s="56"/>
      <c r="UA310" s="56"/>
      <c r="UB310" s="56"/>
      <c r="UC310" s="56"/>
      <c r="UD310" s="56"/>
      <c r="UE310" s="56"/>
      <c r="UF310" s="56"/>
      <c r="UG310" s="56"/>
      <c r="UH310" s="56"/>
      <c r="UI310" s="56"/>
      <c r="UJ310" s="56"/>
      <c r="UK310" s="56"/>
      <c r="UL310" s="56"/>
      <c r="UM310" s="56"/>
      <c r="UN310" s="56"/>
      <c r="UO310" s="56"/>
      <c r="UP310" s="56"/>
      <c r="UQ310" s="56"/>
      <c r="UR310" s="56"/>
      <c r="US310" s="56"/>
      <c r="UT310" s="56"/>
      <c r="UU310" s="56"/>
      <c r="UV310" s="56"/>
      <c r="UW310" s="56"/>
      <c r="UX310" s="56"/>
      <c r="UY310" s="56"/>
      <c r="UZ310" s="56"/>
      <c r="VA310" s="56"/>
      <c r="VB310" s="56"/>
      <c r="VC310" s="56"/>
      <c r="VD310" s="56"/>
      <c r="VE310" s="56"/>
      <c r="VF310" s="56"/>
      <c r="VG310" s="56"/>
      <c r="VH310" s="56"/>
      <c r="VI310" s="56"/>
      <c r="VJ310" s="56"/>
      <c r="VK310" s="56"/>
      <c r="VL310" s="56"/>
      <c r="VM310" s="56"/>
      <c r="VN310" s="56"/>
      <c r="VO310" s="56"/>
      <c r="VP310" s="56"/>
      <c r="VQ310" s="56"/>
      <c r="VR310" s="56"/>
      <c r="VS310" s="56"/>
      <c r="VT310" s="56"/>
      <c r="VU310" s="56"/>
      <c r="VV310" s="56"/>
      <c r="VW310" s="56"/>
      <c r="VX310" s="56"/>
      <c r="VY310" s="56"/>
      <c r="VZ310" s="56"/>
      <c r="WA310" s="56"/>
      <c r="WB310" s="56"/>
      <c r="WC310" s="56"/>
      <c r="WD310" s="56"/>
      <c r="WE310" s="56"/>
      <c r="WF310" s="56"/>
      <c r="WG310" s="56"/>
      <c r="WH310" s="56"/>
      <c r="WI310" s="56"/>
      <c r="WJ310" s="56"/>
      <c r="WK310" s="56"/>
      <c r="WL310" s="56"/>
      <c r="WM310" s="56"/>
      <c r="WN310" s="56"/>
      <c r="WO310" s="56"/>
      <c r="WP310" s="56"/>
      <c r="WQ310" s="56"/>
      <c r="WR310" s="56"/>
      <c r="WS310" s="56"/>
      <c r="WT310" s="56"/>
      <c r="WU310" s="56"/>
      <c r="WV310" s="56"/>
      <c r="WW310" s="56"/>
      <c r="WX310" s="56"/>
      <c r="WY310" s="56"/>
      <c r="WZ310" s="56"/>
      <c r="XA310" s="56"/>
      <c r="XB310" s="56"/>
      <c r="XC310" s="56"/>
      <c r="XD310" s="56"/>
      <c r="XE310" s="56"/>
      <c r="XF310" s="56"/>
      <c r="XG310" s="56"/>
      <c r="XH310" s="56"/>
      <c r="XI310" s="56"/>
      <c r="XJ310" s="56"/>
      <c r="XK310" s="56"/>
      <c r="XL310" s="56"/>
      <c r="XM310" s="56"/>
      <c r="XN310" s="56"/>
      <c r="XO310" s="56"/>
      <c r="XP310" s="56"/>
      <c r="XQ310" s="56"/>
      <c r="XR310" s="56"/>
      <c r="XS310" s="56"/>
      <c r="XT310" s="56"/>
      <c r="XU310" s="56"/>
      <c r="XV310" s="56"/>
      <c r="XW310" s="56"/>
      <c r="XX310" s="56"/>
      <c r="XY310" s="56"/>
      <c r="XZ310" s="56"/>
      <c r="YA310" s="56"/>
      <c r="YB310" s="56"/>
      <c r="YC310" s="56"/>
      <c r="YD310" s="56"/>
      <c r="YE310" s="56"/>
      <c r="YF310" s="56"/>
      <c r="YG310" s="56"/>
      <c r="YH310" s="56"/>
      <c r="YI310" s="56"/>
      <c r="YJ310" s="56"/>
      <c r="YK310" s="56"/>
      <c r="YL310" s="56"/>
      <c r="YM310" s="56"/>
      <c r="YN310" s="56"/>
      <c r="YO310" s="56"/>
      <c r="YP310" s="56"/>
      <c r="YQ310" s="56"/>
      <c r="YR310" s="56"/>
      <c r="YS310" s="56"/>
      <c r="YT310" s="56"/>
      <c r="YU310" s="56"/>
      <c r="YV310" s="56"/>
      <c r="YW310" s="56"/>
      <c r="YX310" s="56"/>
      <c r="YY310" s="56"/>
      <c r="YZ310" s="56"/>
      <c r="ZA310" s="56"/>
      <c r="ZB310" s="56"/>
      <c r="ZC310" s="56"/>
      <c r="ZD310" s="56"/>
      <c r="ZE310" s="56"/>
      <c r="ZF310" s="56"/>
      <c r="ZG310" s="56"/>
      <c r="ZH310" s="56"/>
      <c r="ZI310" s="56"/>
      <c r="ZJ310" s="56"/>
      <c r="ZK310" s="56"/>
      <c r="ZL310" s="56"/>
      <c r="ZM310" s="56"/>
      <c r="ZN310" s="56"/>
      <c r="ZO310" s="56"/>
      <c r="ZP310" s="56"/>
      <c r="ZQ310" s="56"/>
      <c r="ZR310" s="56"/>
      <c r="ZS310" s="56"/>
      <c r="ZT310" s="56"/>
      <c r="ZU310" s="56"/>
      <c r="ZV310" s="56"/>
      <c r="ZW310" s="56"/>
      <c r="ZX310" s="56"/>
      <c r="ZY310" s="56"/>
      <c r="ZZ310" s="56"/>
      <c r="AAA310" s="56"/>
      <c r="AAB310" s="56"/>
      <c r="AAC310" s="56"/>
      <c r="AAD310" s="56"/>
      <c r="AAE310" s="56"/>
      <c r="AAF310" s="56"/>
      <c r="AAG310" s="56"/>
      <c r="AAH310" s="56"/>
      <c r="AAI310" s="56"/>
      <c r="AAJ310" s="56"/>
      <c r="AAK310" s="56"/>
      <c r="AAL310" s="56"/>
      <c r="AAM310" s="56"/>
      <c r="AAN310" s="56"/>
      <c r="AAO310" s="56"/>
      <c r="AAP310" s="56"/>
      <c r="AAQ310" s="56"/>
      <c r="AAR310" s="56"/>
      <c r="AAS310" s="56"/>
      <c r="AAT310" s="56"/>
      <c r="AAU310" s="56"/>
      <c r="AAV310" s="56"/>
      <c r="AAW310" s="56"/>
      <c r="AAX310" s="56"/>
      <c r="AAY310" s="56"/>
      <c r="AAZ310" s="56"/>
      <c r="ABA310" s="56"/>
      <c r="ABB310" s="56"/>
      <c r="ABC310" s="56"/>
      <c r="ABD310" s="56"/>
      <c r="ABE310" s="56"/>
      <c r="ABF310" s="56"/>
      <c r="ABG310" s="56"/>
      <c r="ABH310" s="56"/>
      <c r="ABI310" s="56"/>
      <c r="ABJ310" s="56"/>
      <c r="ABK310" s="56"/>
      <c r="ABL310" s="56"/>
      <c r="ABM310" s="56"/>
      <c r="ABN310" s="56"/>
      <c r="ABO310" s="56"/>
      <c r="ABP310" s="56"/>
      <c r="ABQ310" s="56"/>
      <c r="ABR310" s="56"/>
      <c r="ABS310" s="56"/>
      <c r="ABT310" s="56"/>
      <c r="ABU310" s="56"/>
      <c r="ABV310" s="56"/>
      <c r="ABW310" s="56"/>
      <c r="ABX310" s="56"/>
      <c r="ABY310" s="56"/>
      <c r="ABZ310" s="56"/>
      <c r="ACA310" s="56"/>
      <c r="ACB310" s="56"/>
      <c r="ACC310" s="56"/>
      <c r="ACD310" s="56"/>
      <c r="ACE310" s="56"/>
      <c r="ACF310" s="56"/>
      <c r="ACG310" s="56"/>
      <c r="ACH310" s="56"/>
      <c r="ACI310" s="56"/>
      <c r="ACJ310" s="56"/>
      <c r="ACK310" s="56"/>
      <c r="ACL310" s="56"/>
      <c r="ACM310" s="56"/>
      <c r="ACN310" s="56"/>
      <c r="ACO310" s="56"/>
      <c r="ACP310" s="56"/>
      <c r="ACQ310" s="56"/>
      <c r="ACR310" s="56"/>
      <c r="ACS310" s="56"/>
      <c r="ACT310" s="56"/>
      <c r="ACU310" s="56"/>
      <c r="ACV310" s="56"/>
      <c r="ACW310" s="56"/>
      <c r="ACX310" s="56"/>
      <c r="ACY310" s="56"/>
      <c r="ACZ310" s="56"/>
      <c r="ADA310" s="56"/>
      <c r="ADB310" s="56"/>
      <c r="ADC310" s="56"/>
      <c r="ADD310" s="56"/>
      <c r="ADE310" s="56"/>
      <c r="ADF310" s="56"/>
      <c r="ADG310" s="56"/>
      <c r="ADH310" s="56"/>
      <c r="ADI310" s="56"/>
      <c r="ADJ310" s="56"/>
      <c r="ADK310" s="56"/>
      <c r="ADL310" s="56"/>
      <c r="ADM310" s="56"/>
      <c r="ADN310" s="56"/>
      <c r="ADO310" s="56"/>
      <c r="ADP310" s="56"/>
      <c r="ADQ310" s="56"/>
      <c r="ADR310" s="56"/>
      <c r="ADS310" s="56"/>
      <c r="ADT310" s="56"/>
      <c r="ADU310" s="56"/>
      <c r="ADV310" s="56"/>
      <c r="ADW310" s="56"/>
      <c r="ADX310" s="56"/>
      <c r="ADY310" s="56"/>
      <c r="ADZ310" s="56"/>
      <c r="AEA310" s="56"/>
      <c r="AEB310" s="56"/>
      <c r="AEC310" s="56"/>
      <c r="AED310" s="56"/>
      <c r="AEE310" s="56"/>
      <c r="AEF310" s="56"/>
      <c r="AEG310" s="56"/>
      <c r="AEH310" s="56"/>
      <c r="AEI310" s="56"/>
      <c r="AEJ310" s="56"/>
      <c r="AEK310" s="56"/>
      <c r="AEL310" s="56"/>
      <c r="AEM310" s="56"/>
      <c r="AEN310" s="56"/>
      <c r="AEO310" s="56"/>
      <c r="AEP310" s="56"/>
      <c r="AEQ310" s="56"/>
      <c r="AER310" s="56"/>
      <c r="AES310" s="56"/>
      <c r="AET310" s="56"/>
      <c r="AEU310" s="56"/>
      <c r="AEV310" s="56"/>
      <c r="AEW310" s="56"/>
      <c r="AEX310" s="56"/>
      <c r="AEY310" s="56"/>
      <c r="AEZ310" s="56"/>
      <c r="AFA310" s="56"/>
      <c r="AFB310" s="56"/>
      <c r="AFC310" s="56"/>
      <c r="AFD310" s="56"/>
      <c r="AFE310" s="56"/>
      <c r="AFF310" s="56"/>
      <c r="AFG310" s="56"/>
      <c r="AFH310" s="56"/>
      <c r="AFI310" s="56"/>
      <c r="AFJ310" s="56"/>
      <c r="AFK310" s="56"/>
      <c r="AFL310" s="56"/>
      <c r="AFM310" s="56"/>
      <c r="AFN310" s="56"/>
      <c r="AFO310" s="56"/>
      <c r="AFP310" s="56"/>
      <c r="AFQ310" s="56"/>
      <c r="AFR310" s="56"/>
      <c r="AFS310" s="56"/>
      <c r="AFT310" s="56"/>
      <c r="AFU310" s="56"/>
      <c r="AFV310" s="56"/>
      <c r="AFW310" s="56"/>
      <c r="AFX310" s="56"/>
      <c r="AFY310" s="56"/>
      <c r="AFZ310" s="56"/>
      <c r="AGA310" s="56"/>
      <c r="AGB310" s="56"/>
      <c r="AGC310" s="56"/>
      <c r="AGD310" s="56"/>
      <c r="AGE310" s="56"/>
      <c r="AGF310" s="56"/>
      <c r="AGG310" s="56"/>
      <c r="AGH310" s="56"/>
      <c r="AGI310" s="56"/>
      <c r="AGJ310" s="56"/>
      <c r="AGK310" s="56"/>
      <c r="AGL310" s="56"/>
      <c r="AGM310" s="56"/>
      <c r="AGN310" s="56"/>
      <c r="AGO310" s="56"/>
      <c r="AGP310" s="56"/>
      <c r="AGQ310" s="56"/>
      <c r="AGR310" s="56"/>
      <c r="AGS310" s="56"/>
      <c r="AGT310" s="56"/>
      <c r="AGU310" s="56"/>
      <c r="AGV310" s="56"/>
      <c r="AGW310" s="56"/>
      <c r="AGX310" s="56"/>
      <c r="AGY310" s="56"/>
      <c r="AGZ310" s="56"/>
      <c r="AHA310" s="56"/>
      <c r="AHB310" s="56"/>
      <c r="AHC310" s="56"/>
      <c r="AHD310" s="56"/>
      <c r="AHE310" s="56"/>
      <c r="AHF310" s="56"/>
      <c r="AHG310" s="56"/>
      <c r="AHH310" s="56"/>
      <c r="AHI310" s="56"/>
      <c r="AHJ310" s="56"/>
      <c r="AHK310" s="56"/>
      <c r="AHL310" s="56"/>
      <c r="AHM310" s="56"/>
      <c r="AHN310" s="56"/>
      <c r="AHO310" s="56"/>
      <c r="AHP310" s="56"/>
      <c r="AHQ310" s="56"/>
      <c r="AHR310" s="56"/>
      <c r="AHS310" s="56"/>
      <c r="AHT310" s="56"/>
      <c r="AHU310" s="56"/>
      <c r="AHV310" s="56"/>
      <c r="AHW310" s="56"/>
      <c r="AHX310" s="56"/>
      <c r="AHY310" s="56"/>
      <c r="AHZ310" s="56"/>
      <c r="AIA310" s="56"/>
      <c r="AIB310" s="56"/>
      <c r="AIC310" s="56"/>
      <c r="AID310" s="56"/>
      <c r="AIE310" s="56"/>
      <c r="AIF310" s="56"/>
      <c r="AIG310" s="56"/>
      <c r="AIH310" s="56"/>
      <c r="AII310" s="56"/>
      <c r="AIJ310" s="56"/>
      <c r="AIK310" s="56"/>
      <c r="AIL310" s="56"/>
      <c r="AIM310" s="56"/>
      <c r="AIN310" s="56"/>
      <c r="AIO310" s="56"/>
      <c r="AIP310" s="56"/>
      <c r="AIQ310" s="56"/>
      <c r="AIR310" s="56"/>
      <c r="AIS310" s="56"/>
      <c r="AIT310" s="56"/>
      <c r="AIU310" s="56"/>
      <c r="AIV310" s="56"/>
      <c r="AIW310" s="56"/>
      <c r="AIX310" s="56"/>
      <c r="AIY310" s="56"/>
      <c r="AIZ310" s="56"/>
      <c r="AJA310" s="56"/>
      <c r="AJB310" s="56"/>
      <c r="AJC310" s="56"/>
      <c r="AJD310" s="56"/>
      <c r="AJE310" s="56"/>
      <c r="AJF310" s="56"/>
      <c r="AJG310" s="56"/>
      <c r="AJH310" s="56"/>
      <c r="AJI310" s="56"/>
      <c r="AJJ310" s="56"/>
      <c r="AJK310" s="56"/>
      <c r="AJL310" s="56"/>
      <c r="AJM310" s="56"/>
      <c r="AJN310" s="56"/>
      <c r="AJO310" s="56"/>
      <c r="AJP310" s="56"/>
      <c r="AJQ310" s="56"/>
      <c r="AJR310" s="56"/>
      <c r="AJS310" s="56"/>
      <c r="AJT310" s="56"/>
      <c r="AJU310" s="56"/>
      <c r="AJV310" s="56"/>
      <c r="AJW310" s="56"/>
      <c r="AJX310" s="56"/>
      <c r="AJY310" s="56"/>
      <c r="AJZ310" s="56"/>
      <c r="AKA310" s="56"/>
      <c r="AKB310" s="56"/>
      <c r="AKC310" s="56"/>
      <c r="AKD310" s="56"/>
      <c r="AKE310" s="56"/>
      <c r="AKF310" s="56"/>
      <c r="AKG310" s="56"/>
      <c r="AKH310" s="56"/>
      <c r="AKI310" s="56"/>
      <c r="AKJ310" s="56"/>
      <c r="AKK310" s="56"/>
      <c r="AKL310" s="56"/>
      <c r="AKM310" s="56"/>
      <c r="AKN310" s="56"/>
      <c r="AKO310" s="56"/>
      <c r="AKP310" s="56"/>
      <c r="AKQ310" s="56"/>
      <c r="AKR310" s="56"/>
      <c r="AKS310" s="56"/>
      <c r="AKT310" s="56"/>
      <c r="AKU310" s="56"/>
      <c r="AKV310" s="56"/>
      <c r="AKW310" s="56"/>
      <c r="AKX310" s="56"/>
      <c r="AKY310" s="56"/>
      <c r="AKZ310" s="56"/>
      <c r="ALA310" s="56"/>
      <c r="ALB310" s="56"/>
      <c r="ALC310" s="56"/>
      <c r="ALD310" s="56"/>
      <c r="ALE310" s="56"/>
      <c r="ALF310" s="56"/>
      <c r="ALG310" s="56"/>
      <c r="ALH310" s="56"/>
      <c r="ALI310" s="56"/>
      <c r="ALJ310" s="56"/>
      <c r="ALK310" s="56"/>
      <c r="ALL310" s="56"/>
      <c r="ALM310" s="56"/>
      <c r="ALN310" s="56"/>
      <c r="ALO310" s="56"/>
      <c r="ALP310" s="56"/>
      <c r="ALQ310" s="56"/>
      <c r="ALR310" s="56"/>
      <c r="ALS310" s="56"/>
      <c r="ALT310" s="56"/>
      <c r="ALU310" s="56"/>
      <c r="ALV310" s="56"/>
      <c r="ALW310" s="56"/>
      <c r="ALX310" s="56"/>
      <c r="ALY310" s="56"/>
      <c r="ALZ310" s="56"/>
      <c r="AMA310" s="56"/>
      <c r="AMB310" s="56"/>
      <c r="AMC310" s="56"/>
      <c r="AMD310" s="56"/>
      <c r="AME310" s="56"/>
      <c r="AMF310" s="56"/>
      <c r="AMG310" s="56"/>
    </row>
    <row r="311" spans="1:1021" ht="41.25" customHeight="1">
      <c r="A311" s="34" t="s">
        <v>477</v>
      </c>
      <c r="B311" s="35"/>
      <c r="C311" s="36"/>
      <c r="D311" s="37" t="s">
        <v>478</v>
      </c>
      <c r="E311" s="36"/>
      <c r="F311" s="38"/>
      <c r="G311" s="39"/>
      <c r="H311" s="39"/>
      <c r="I311" s="39"/>
      <c r="J311" s="40"/>
      <c r="K311" s="59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32"/>
      <c r="AX311" s="32"/>
      <c r="AY311" s="32"/>
      <c r="AZ311" s="32"/>
      <c r="BA311" s="32"/>
      <c r="BB311" s="32"/>
      <c r="BC311" s="32"/>
      <c r="BD311" s="32"/>
      <c r="BE311" s="32"/>
      <c r="BF311" s="32"/>
      <c r="BG311" s="32"/>
      <c r="BH311" s="32"/>
      <c r="BI311" s="32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  <c r="FQ311" s="56"/>
      <c r="FR311" s="56"/>
      <c r="FS311" s="56"/>
      <c r="FT311" s="56"/>
      <c r="FU311" s="56"/>
      <c r="FV311" s="56"/>
      <c r="FW311" s="56"/>
      <c r="FX311" s="56"/>
      <c r="FY311" s="56"/>
      <c r="FZ311" s="56"/>
      <c r="GA311" s="56"/>
      <c r="GB311" s="56"/>
      <c r="GC311" s="56"/>
      <c r="GD311" s="56"/>
      <c r="GE311" s="56"/>
      <c r="GF311" s="56"/>
      <c r="GG311" s="56"/>
      <c r="GH311" s="56"/>
      <c r="GI311" s="56"/>
      <c r="GJ311" s="56"/>
      <c r="GK311" s="56"/>
      <c r="GL311" s="56"/>
      <c r="GM311" s="56"/>
      <c r="GN311" s="56"/>
      <c r="GO311" s="56"/>
      <c r="GP311" s="56"/>
      <c r="GQ311" s="56"/>
      <c r="GR311" s="56"/>
      <c r="GS311" s="56"/>
      <c r="GT311" s="56"/>
      <c r="GU311" s="56"/>
      <c r="GV311" s="56"/>
      <c r="GW311" s="56"/>
      <c r="GX311" s="56"/>
      <c r="GY311" s="56"/>
      <c r="GZ311" s="56"/>
      <c r="HA311" s="56"/>
      <c r="HB311" s="56"/>
      <c r="HC311" s="56"/>
      <c r="HD311" s="56"/>
      <c r="HE311" s="56"/>
      <c r="HF311" s="56"/>
      <c r="HG311" s="56"/>
      <c r="HH311" s="56"/>
      <c r="HI311" s="56"/>
      <c r="HJ311" s="56"/>
      <c r="HK311" s="56"/>
      <c r="HL311" s="56"/>
      <c r="HM311" s="56"/>
      <c r="HN311" s="56"/>
      <c r="HO311" s="56"/>
      <c r="HP311" s="56"/>
      <c r="HQ311" s="56"/>
      <c r="HR311" s="56"/>
      <c r="HS311" s="56"/>
      <c r="HT311" s="56"/>
      <c r="HU311" s="56"/>
      <c r="HV311" s="56"/>
      <c r="HW311" s="56"/>
      <c r="HX311" s="56"/>
      <c r="HY311" s="56"/>
      <c r="HZ311" s="56"/>
      <c r="IA311" s="56"/>
      <c r="IB311" s="56"/>
      <c r="IC311" s="56"/>
      <c r="ID311" s="56"/>
      <c r="IE311" s="56"/>
      <c r="IF311" s="56"/>
      <c r="IG311" s="56"/>
      <c r="IH311" s="56"/>
      <c r="II311" s="56"/>
      <c r="IJ311" s="56"/>
      <c r="IK311" s="56"/>
      <c r="IL311" s="56"/>
      <c r="IM311" s="56"/>
      <c r="IN311" s="56"/>
      <c r="IO311" s="56"/>
      <c r="IP311" s="56"/>
      <c r="IQ311" s="56"/>
      <c r="IR311" s="56"/>
      <c r="IS311" s="56"/>
      <c r="IT311" s="56"/>
      <c r="IU311" s="56"/>
      <c r="IV311" s="56"/>
      <c r="IW311" s="56"/>
      <c r="IX311" s="56"/>
      <c r="IY311" s="56"/>
      <c r="IZ311" s="56"/>
      <c r="JA311" s="56"/>
      <c r="JB311" s="56"/>
      <c r="JC311" s="56"/>
      <c r="JD311" s="56"/>
      <c r="JE311" s="56"/>
      <c r="JF311" s="56"/>
      <c r="JG311" s="56"/>
      <c r="JH311" s="56"/>
      <c r="JI311" s="56"/>
      <c r="JJ311" s="56"/>
      <c r="JK311" s="56"/>
      <c r="JL311" s="56"/>
      <c r="JM311" s="56"/>
      <c r="JN311" s="56"/>
      <c r="JO311" s="56"/>
      <c r="JP311" s="56"/>
      <c r="JQ311" s="56"/>
      <c r="JR311" s="56"/>
      <c r="JS311" s="56"/>
      <c r="JT311" s="56"/>
      <c r="JU311" s="56"/>
      <c r="JV311" s="56"/>
      <c r="JW311" s="56"/>
      <c r="JX311" s="56"/>
      <c r="JY311" s="56"/>
      <c r="JZ311" s="56"/>
      <c r="KA311" s="56"/>
      <c r="KB311" s="56"/>
      <c r="KC311" s="56"/>
      <c r="KD311" s="56"/>
      <c r="KE311" s="56"/>
      <c r="KF311" s="56"/>
      <c r="KG311" s="56"/>
      <c r="KH311" s="56"/>
      <c r="KI311" s="56"/>
      <c r="KJ311" s="56"/>
      <c r="KK311" s="56"/>
      <c r="KL311" s="56"/>
      <c r="KM311" s="56"/>
      <c r="KN311" s="56"/>
      <c r="KO311" s="56"/>
      <c r="KP311" s="56"/>
      <c r="KQ311" s="56"/>
      <c r="KR311" s="56"/>
      <c r="KS311" s="56"/>
      <c r="KT311" s="56"/>
      <c r="KU311" s="56"/>
      <c r="KV311" s="56"/>
      <c r="KW311" s="56"/>
      <c r="KX311" s="56"/>
      <c r="KY311" s="56"/>
      <c r="KZ311" s="56"/>
      <c r="LA311" s="56"/>
      <c r="LB311" s="56"/>
      <c r="LC311" s="56"/>
      <c r="LD311" s="56"/>
      <c r="LE311" s="56"/>
      <c r="LF311" s="56"/>
      <c r="LG311" s="56"/>
      <c r="LH311" s="56"/>
      <c r="LI311" s="56"/>
      <c r="LJ311" s="56"/>
      <c r="LK311" s="56"/>
      <c r="LL311" s="56"/>
      <c r="LM311" s="56"/>
      <c r="LN311" s="56"/>
      <c r="LO311" s="56"/>
      <c r="LP311" s="56"/>
      <c r="LQ311" s="56"/>
      <c r="LR311" s="56"/>
      <c r="LS311" s="56"/>
      <c r="LT311" s="56"/>
      <c r="LU311" s="56"/>
      <c r="LV311" s="56"/>
      <c r="LW311" s="56"/>
      <c r="LX311" s="56"/>
      <c r="LY311" s="56"/>
      <c r="LZ311" s="56"/>
      <c r="MA311" s="56"/>
      <c r="MB311" s="56"/>
      <c r="MC311" s="56"/>
      <c r="MD311" s="56"/>
      <c r="ME311" s="56"/>
      <c r="MF311" s="56"/>
      <c r="MG311" s="56"/>
      <c r="MH311" s="56"/>
      <c r="MI311" s="56"/>
      <c r="MJ311" s="56"/>
      <c r="MK311" s="56"/>
      <c r="ML311" s="56"/>
      <c r="MM311" s="56"/>
      <c r="MN311" s="56"/>
      <c r="MO311" s="56"/>
      <c r="MP311" s="56"/>
      <c r="MQ311" s="56"/>
      <c r="MR311" s="56"/>
      <c r="MS311" s="56"/>
      <c r="MT311" s="56"/>
      <c r="MU311" s="56"/>
      <c r="MV311" s="56"/>
      <c r="MW311" s="56"/>
      <c r="MX311" s="56"/>
      <c r="MY311" s="56"/>
      <c r="MZ311" s="56"/>
      <c r="NA311" s="56"/>
      <c r="NB311" s="56"/>
      <c r="NC311" s="56"/>
      <c r="ND311" s="56"/>
      <c r="NE311" s="56"/>
      <c r="NF311" s="56"/>
      <c r="NG311" s="56"/>
      <c r="NH311" s="56"/>
      <c r="NI311" s="56"/>
      <c r="NJ311" s="56"/>
      <c r="NK311" s="56"/>
      <c r="NL311" s="56"/>
      <c r="NM311" s="56"/>
      <c r="NN311" s="56"/>
      <c r="NO311" s="56"/>
      <c r="NP311" s="56"/>
      <c r="NQ311" s="56"/>
      <c r="NR311" s="56"/>
      <c r="NS311" s="56"/>
      <c r="NT311" s="56"/>
      <c r="NU311" s="56"/>
      <c r="NV311" s="56"/>
      <c r="NW311" s="56"/>
      <c r="NX311" s="56"/>
      <c r="NY311" s="56"/>
      <c r="NZ311" s="56"/>
      <c r="OA311" s="56"/>
      <c r="OB311" s="56"/>
      <c r="OC311" s="56"/>
      <c r="OD311" s="56"/>
      <c r="OE311" s="56"/>
      <c r="OF311" s="56"/>
      <c r="OG311" s="56"/>
      <c r="OH311" s="56"/>
      <c r="OI311" s="56"/>
      <c r="OJ311" s="56"/>
      <c r="OK311" s="56"/>
      <c r="OL311" s="56"/>
      <c r="OM311" s="56"/>
      <c r="ON311" s="56"/>
      <c r="OO311" s="56"/>
      <c r="OP311" s="56"/>
      <c r="OQ311" s="56"/>
      <c r="OR311" s="56"/>
      <c r="OS311" s="56"/>
      <c r="OT311" s="56"/>
      <c r="OU311" s="56"/>
      <c r="OV311" s="56"/>
      <c r="OW311" s="56"/>
      <c r="OX311" s="56"/>
      <c r="OY311" s="56"/>
      <c r="OZ311" s="56"/>
      <c r="PA311" s="56"/>
      <c r="PB311" s="56"/>
      <c r="PC311" s="56"/>
      <c r="PD311" s="56"/>
      <c r="PE311" s="56"/>
      <c r="PF311" s="56"/>
      <c r="PG311" s="56"/>
      <c r="PH311" s="56"/>
      <c r="PI311" s="56"/>
      <c r="PJ311" s="56"/>
      <c r="PK311" s="56"/>
      <c r="PL311" s="56"/>
      <c r="PM311" s="56"/>
      <c r="PN311" s="56"/>
      <c r="PO311" s="56"/>
      <c r="PP311" s="56"/>
      <c r="PQ311" s="56"/>
      <c r="PR311" s="56"/>
      <c r="PS311" s="56"/>
      <c r="PT311" s="56"/>
      <c r="PU311" s="56"/>
      <c r="PV311" s="56"/>
      <c r="PW311" s="56"/>
      <c r="PX311" s="56"/>
      <c r="PY311" s="56"/>
      <c r="PZ311" s="56"/>
      <c r="QA311" s="56"/>
      <c r="QB311" s="56"/>
      <c r="QC311" s="56"/>
      <c r="QD311" s="56"/>
      <c r="QE311" s="56"/>
      <c r="QF311" s="56"/>
      <c r="QG311" s="56"/>
      <c r="QH311" s="56"/>
      <c r="QI311" s="56"/>
      <c r="QJ311" s="56"/>
      <c r="QK311" s="56"/>
      <c r="QL311" s="56"/>
      <c r="QM311" s="56"/>
      <c r="QN311" s="56"/>
      <c r="QO311" s="56"/>
      <c r="QP311" s="56"/>
      <c r="QQ311" s="56"/>
      <c r="QR311" s="56"/>
      <c r="QS311" s="56"/>
      <c r="QT311" s="56"/>
      <c r="QU311" s="56"/>
      <c r="QV311" s="56"/>
      <c r="QW311" s="56"/>
      <c r="QX311" s="56"/>
      <c r="QY311" s="56"/>
      <c r="QZ311" s="56"/>
      <c r="RA311" s="56"/>
      <c r="RB311" s="56"/>
      <c r="RC311" s="56"/>
      <c r="RD311" s="56"/>
      <c r="RE311" s="56"/>
      <c r="RF311" s="56"/>
      <c r="RG311" s="56"/>
      <c r="RH311" s="56"/>
      <c r="RI311" s="56"/>
      <c r="RJ311" s="56"/>
      <c r="RK311" s="56"/>
      <c r="RL311" s="56"/>
      <c r="RM311" s="56"/>
      <c r="RN311" s="56"/>
      <c r="RO311" s="56"/>
      <c r="RP311" s="56"/>
      <c r="RQ311" s="56"/>
      <c r="RR311" s="56"/>
      <c r="RS311" s="56"/>
      <c r="RT311" s="56"/>
      <c r="RU311" s="56"/>
      <c r="RV311" s="56"/>
      <c r="RW311" s="56"/>
      <c r="RX311" s="56"/>
      <c r="RY311" s="56"/>
      <c r="RZ311" s="56"/>
      <c r="SA311" s="56"/>
      <c r="SB311" s="56"/>
      <c r="SC311" s="56"/>
      <c r="SD311" s="56"/>
      <c r="SE311" s="56"/>
      <c r="SF311" s="56"/>
      <c r="SG311" s="56"/>
      <c r="SH311" s="56"/>
      <c r="SI311" s="56"/>
      <c r="SJ311" s="56"/>
      <c r="SK311" s="56"/>
      <c r="SL311" s="56"/>
      <c r="SM311" s="56"/>
      <c r="SN311" s="56"/>
      <c r="SO311" s="56"/>
      <c r="SP311" s="56"/>
      <c r="SQ311" s="56"/>
      <c r="SR311" s="56"/>
      <c r="SS311" s="56"/>
      <c r="ST311" s="56"/>
      <c r="SU311" s="56"/>
      <c r="SV311" s="56"/>
      <c r="SW311" s="56"/>
      <c r="SX311" s="56"/>
      <c r="SY311" s="56"/>
      <c r="SZ311" s="56"/>
      <c r="TA311" s="56"/>
      <c r="TB311" s="56"/>
      <c r="TC311" s="56"/>
      <c r="TD311" s="56"/>
      <c r="TE311" s="56"/>
      <c r="TF311" s="56"/>
      <c r="TG311" s="56"/>
      <c r="TH311" s="56"/>
      <c r="TI311" s="56"/>
      <c r="TJ311" s="56"/>
      <c r="TK311" s="56"/>
      <c r="TL311" s="56"/>
      <c r="TM311" s="56"/>
      <c r="TN311" s="56"/>
      <c r="TO311" s="56"/>
      <c r="TP311" s="56"/>
      <c r="TQ311" s="56"/>
      <c r="TR311" s="56"/>
      <c r="TS311" s="56"/>
      <c r="TT311" s="56"/>
      <c r="TU311" s="56"/>
      <c r="TV311" s="56"/>
      <c r="TW311" s="56"/>
      <c r="TX311" s="56"/>
      <c r="TY311" s="56"/>
      <c r="TZ311" s="56"/>
      <c r="UA311" s="56"/>
      <c r="UB311" s="56"/>
      <c r="UC311" s="56"/>
      <c r="UD311" s="56"/>
      <c r="UE311" s="56"/>
      <c r="UF311" s="56"/>
      <c r="UG311" s="56"/>
      <c r="UH311" s="56"/>
      <c r="UI311" s="56"/>
      <c r="UJ311" s="56"/>
      <c r="UK311" s="56"/>
      <c r="UL311" s="56"/>
      <c r="UM311" s="56"/>
      <c r="UN311" s="56"/>
      <c r="UO311" s="56"/>
      <c r="UP311" s="56"/>
      <c r="UQ311" s="56"/>
      <c r="UR311" s="56"/>
      <c r="US311" s="56"/>
      <c r="UT311" s="56"/>
      <c r="UU311" s="56"/>
      <c r="UV311" s="56"/>
      <c r="UW311" s="56"/>
      <c r="UX311" s="56"/>
      <c r="UY311" s="56"/>
      <c r="UZ311" s="56"/>
      <c r="VA311" s="56"/>
      <c r="VB311" s="56"/>
      <c r="VC311" s="56"/>
      <c r="VD311" s="56"/>
      <c r="VE311" s="56"/>
      <c r="VF311" s="56"/>
      <c r="VG311" s="56"/>
      <c r="VH311" s="56"/>
      <c r="VI311" s="56"/>
      <c r="VJ311" s="56"/>
      <c r="VK311" s="56"/>
      <c r="VL311" s="56"/>
      <c r="VM311" s="56"/>
      <c r="VN311" s="56"/>
      <c r="VO311" s="56"/>
      <c r="VP311" s="56"/>
      <c r="VQ311" s="56"/>
      <c r="VR311" s="56"/>
      <c r="VS311" s="56"/>
      <c r="VT311" s="56"/>
      <c r="VU311" s="56"/>
      <c r="VV311" s="56"/>
      <c r="VW311" s="56"/>
      <c r="VX311" s="56"/>
      <c r="VY311" s="56"/>
      <c r="VZ311" s="56"/>
      <c r="WA311" s="56"/>
      <c r="WB311" s="56"/>
      <c r="WC311" s="56"/>
      <c r="WD311" s="56"/>
      <c r="WE311" s="56"/>
      <c r="WF311" s="56"/>
      <c r="WG311" s="56"/>
      <c r="WH311" s="56"/>
      <c r="WI311" s="56"/>
      <c r="WJ311" s="56"/>
      <c r="WK311" s="56"/>
      <c r="WL311" s="56"/>
      <c r="WM311" s="56"/>
      <c r="WN311" s="56"/>
      <c r="WO311" s="56"/>
      <c r="WP311" s="56"/>
      <c r="WQ311" s="56"/>
      <c r="WR311" s="56"/>
      <c r="WS311" s="56"/>
      <c r="WT311" s="56"/>
      <c r="WU311" s="56"/>
      <c r="WV311" s="56"/>
      <c r="WW311" s="56"/>
      <c r="WX311" s="56"/>
      <c r="WY311" s="56"/>
      <c r="WZ311" s="56"/>
      <c r="XA311" s="56"/>
      <c r="XB311" s="56"/>
      <c r="XC311" s="56"/>
      <c r="XD311" s="56"/>
      <c r="XE311" s="56"/>
      <c r="XF311" s="56"/>
      <c r="XG311" s="56"/>
      <c r="XH311" s="56"/>
      <c r="XI311" s="56"/>
      <c r="XJ311" s="56"/>
      <c r="XK311" s="56"/>
      <c r="XL311" s="56"/>
      <c r="XM311" s="56"/>
      <c r="XN311" s="56"/>
      <c r="XO311" s="56"/>
      <c r="XP311" s="56"/>
      <c r="XQ311" s="56"/>
      <c r="XR311" s="56"/>
      <c r="XS311" s="56"/>
      <c r="XT311" s="56"/>
      <c r="XU311" s="56"/>
      <c r="XV311" s="56"/>
      <c r="XW311" s="56"/>
      <c r="XX311" s="56"/>
      <c r="XY311" s="56"/>
      <c r="XZ311" s="56"/>
      <c r="YA311" s="56"/>
      <c r="YB311" s="56"/>
      <c r="YC311" s="56"/>
      <c r="YD311" s="56"/>
      <c r="YE311" s="56"/>
      <c r="YF311" s="56"/>
      <c r="YG311" s="56"/>
      <c r="YH311" s="56"/>
      <c r="YI311" s="56"/>
      <c r="YJ311" s="56"/>
      <c r="YK311" s="56"/>
      <c r="YL311" s="56"/>
      <c r="YM311" s="56"/>
      <c r="YN311" s="56"/>
      <c r="YO311" s="56"/>
      <c r="YP311" s="56"/>
      <c r="YQ311" s="56"/>
      <c r="YR311" s="56"/>
      <c r="YS311" s="56"/>
      <c r="YT311" s="56"/>
      <c r="YU311" s="56"/>
      <c r="YV311" s="56"/>
      <c r="YW311" s="56"/>
      <c r="YX311" s="56"/>
      <c r="YY311" s="56"/>
      <c r="YZ311" s="56"/>
      <c r="ZA311" s="56"/>
      <c r="ZB311" s="56"/>
      <c r="ZC311" s="56"/>
      <c r="ZD311" s="56"/>
      <c r="ZE311" s="56"/>
      <c r="ZF311" s="56"/>
      <c r="ZG311" s="56"/>
      <c r="ZH311" s="56"/>
      <c r="ZI311" s="56"/>
      <c r="ZJ311" s="56"/>
      <c r="ZK311" s="56"/>
      <c r="ZL311" s="56"/>
      <c r="ZM311" s="56"/>
      <c r="ZN311" s="56"/>
      <c r="ZO311" s="56"/>
      <c r="ZP311" s="56"/>
      <c r="ZQ311" s="56"/>
      <c r="ZR311" s="56"/>
      <c r="ZS311" s="56"/>
      <c r="ZT311" s="56"/>
      <c r="ZU311" s="56"/>
      <c r="ZV311" s="56"/>
      <c r="ZW311" s="56"/>
      <c r="ZX311" s="56"/>
      <c r="ZY311" s="56"/>
      <c r="ZZ311" s="56"/>
      <c r="AAA311" s="56"/>
      <c r="AAB311" s="56"/>
      <c r="AAC311" s="56"/>
      <c r="AAD311" s="56"/>
      <c r="AAE311" s="56"/>
      <c r="AAF311" s="56"/>
      <c r="AAG311" s="56"/>
      <c r="AAH311" s="56"/>
      <c r="AAI311" s="56"/>
      <c r="AAJ311" s="56"/>
      <c r="AAK311" s="56"/>
      <c r="AAL311" s="56"/>
      <c r="AAM311" s="56"/>
      <c r="AAN311" s="56"/>
      <c r="AAO311" s="56"/>
      <c r="AAP311" s="56"/>
      <c r="AAQ311" s="56"/>
      <c r="AAR311" s="56"/>
      <c r="AAS311" s="56"/>
      <c r="AAT311" s="56"/>
      <c r="AAU311" s="56"/>
      <c r="AAV311" s="56"/>
      <c r="AAW311" s="56"/>
      <c r="AAX311" s="56"/>
      <c r="AAY311" s="56"/>
      <c r="AAZ311" s="56"/>
      <c r="ABA311" s="56"/>
      <c r="ABB311" s="56"/>
      <c r="ABC311" s="56"/>
      <c r="ABD311" s="56"/>
      <c r="ABE311" s="56"/>
      <c r="ABF311" s="56"/>
      <c r="ABG311" s="56"/>
      <c r="ABH311" s="56"/>
      <c r="ABI311" s="56"/>
      <c r="ABJ311" s="56"/>
      <c r="ABK311" s="56"/>
      <c r="ABL311" s="56"/>
      <c r="ABM311" s="56"/>
      <c r="ABN311" s="56"/>
      <c r="ABO311" s="56"/>
      <c r="ABP311" s="56"/>
      <c r="ABQ311" s="56"/>
      <c r="ABR311" s="56"/>
      <c r="ABS311" s="56"/>
      <c r="ABT311" s="56"/>
      <c r="ABU311" s="56"/>
      <c r="ABV311" s="56"/>
      <c r="ABW311" s="56"/>
      <c r="ABX311" s="56"/>
      <c r="ABY311" s="56"/>
      <c r="ABZ311" s="56"/>
      <c r="ACA311" s="56"/>
      <c r="ACB311" s="56"/>
      <c r="ACC311" s="56"/>
      <c r="ACD311" s="56"/>
      <c r="ACE311" s="56"/>
      <c r="ACF311" s="56"/>
      <c r="ACG311" s="56"/>
      <c r="ACH311" s="56"/>
      <c r="ACI311" s="56"/>
      <c r="ACJ311" s="56"/>
      <c r="ACK311" s="56"/>
      <c r="ACL311" s="56"/>
      <c r="ACM311" s="56"/>
      <c r="ACN311" s="56"/>
      <c r="ACO311" s="56"/>
      <c r="ACP311" s="56"/>
      <c r="ACQ311" s="56"/>
      <c r="ACR311" s="56"/>
      <c r="ACS311" s="56"/>
      <c r="ACT311" s="56"/>
      <c r="ACU311" s="56"/>
      <c r="ACV311" s="56"/>
      <c r="ACW311" s="56"/>
      <c r="ACX311" s="56"/>
      <c r="ACY311" s="56"/>
      <c r="ACZ311" s="56"/>
      <c r="ADA311" s="56"/>
      <c r="ADB311" s="56"/>
      <c r="ADC311" s="56"/>
      <c r="ADD311" s="56"/>
      <c r="ADE311" s="56"/>
      <c r="ADF311" s="56"/>
      <c r="ADG311" s="56"/>
      <c r="ADH311" s="56"/>
      <c r="ADI311" s="56"/>
      <c r="ADJ311" s="56"/>
      <c r="ADK311" s="56"/>
      <c r="ADL311" s="56"/>
      <c r="ADM311" s="56"/>
      <c r="ADN311" s="56"/>
      <c r="ADO311" s="56"/>
      <c r="ADP311" s="56"/>
      <c r="ADQ311" s="56"/>
      <c r="ADR311" s="56"/>
      <c r="ADS311" s="56"/>
      <c r="ADT311" s="56"/>
      <c r="ADU311" s="56"/>
      <c r="ADV311" s="56"/>
      <c r="ADW311" s="56"/>
      <c r="ADX311" s="56"/>
      <c r="ADY311" s="56"/>
      <c r="ADZ311" s="56"/>
      <c r="AEA311" s="56"/>
      <c r="AEB311" s="56"/>
      <c r="AEC311" s="56"/>
      <c r="AED311" s="56"/>
      <c r="AEE311" s="56"/>
      <c r="AEF311" s="56"/>
      <c r="AEG311" s="56"/>
      <c r="AEH311" s="56"/>
      <c r="AEI311" s="56"/>
      <c r="AEJ311" s="56"/>
      <c r="AEK311" s="56"/>
      <c r="AEL311" s="56"/>
      <c r="AEM311" s="56"/>
      <c r="AEN311" s="56"/>
      <c r="AEO311" s="56"/>
      <c r="AEP311" s="56"/>
      <c r="AEQ311" s="56"/>
      <c r="AER311" s="56"/>
      <c r="AES311" s="56"/>
      <c r="AET311" s="56"/>
      <c r="AEU311" s="56"/>
      <c r="AEV311" s="56"/>
      <c r="AEW311" s="56"/>
      <c r="AEX311" s="56"/>
      <c r="AEY311" s="56"/>
      <c r="AEZ311" s="56"/>
      <c r="AFA311" s="56"/>
      <c r="AFB311" s="56"/>
      <c r="AFC311" s="56"/>
      <c r="AFD311" s="56"/>
      <c r="AFE311" s="56"/>
      <c r="AFF311" s="56"/>
      <c r="AFG311" s="56"/>
      <c r="AFH311" s="56"/>
      <c r="AFI311" s="56"/>
      <c r="AFJ311" s="56"/>
      <c r="AFK311" s="56"/>
      <c r="AFL311" s="56"/>
      <c r="AFM311" s="56"/>
      <c r="AFN311" s="56"/>
      <c r="AFO311" s="56"/>
      <c r="AFP311" s="56"/>
      <c r="AFQ311" s="56"/>
      <c r="AFR311" s="56"/>
      <c r="AFS311" s="56"/>
      <c r="AFT311" s="56"/>
      <c r="AFU311" s="56"/>
      <c r="AFV311" s="56"/>
      <c r="AFW311" s="56"/>
      <c r="AFX311" s="56"/>
      <c r="AFY311" s="56"/>
      <c r="AFZ311" s="56"/>
      <c r="AGA311" s="56"/>
      <c r="AGB311" s="56"/>
      <c r="AGC311" s="56"/>
      <c r="AGD311" s="56"/>
      <c r="AGE311" s="56"/>
      <c r="AGF311" s="56"/>
      <c r="AGG311" s="56"/>
      <c r="AGH311" s="56"/>
      <c r="AGI311" s="56"/>
      <c r="AGJ311" s="56"/>
      <c r="AGK311" s="56"/>
      <c r="AGL311" s="56"/>
      <c r="AGM311" s="56"/>
      <c r="AGN311" s="56"/>
      <c r="AGO311" s="56"/>
      <c r="AGP311" s="56"/>
      <c r="AGQ311" s="56"/>
      <c r="AGR311" s="56"/>
      <c r="AGS311" s="56"/>
      <c r="AGT311" s="56"/>
      <c r="AGU311" s="56"/>
      <c r="AGV311" s="56"/>
      <c r="AGW311" s="56"/>
      <c r="AGX311" s="56"/>
      <c r="AGY311" s="56"/>
      <c r="AGZ311" s="56"/>
      <c r="AHA311" s="56"/>
      <c r="AHB311" s="56"/>
      <c r="AHC311" s="56"/>
      <c r="AHD311" s="56"/>
      <c r="AHE311" s="56"/>
      <c r="AHF311" s="56"/>
      <c r="AHG311" s="56"/>
      <c r="AHH311" s="56"/>
      <c r="AHI311" s="56"/>
      <c r="AHJ311" s="56"/>
      <c r="AHK311" s="56"/>
      <c r="AHL311" s="56"/>
      <c r="AHM311" s="56"/>
      <c r="AHN311" s="56"/>
      <c r="AHO311" s="56"/>
      <c r="AHP311" s="56"/>
      <c r="AHQ311" s="56"/>
      <c r="AHR311" s="56"/>
      <c r="AHS311" s="56"/>
      <c r="AHT311" s="56"/>
      <c r="AHU311" s="56"/>
      <c r="AHV311" s="56"/>
      <c r="AHW311" s="56"/>
      <c r="AHX311" s="56"/>
      <c r="AHY311" s="56"/>
      <c r="AHZ311" s="56"/>
      <c r="AIA311" s="56"/>
      <c r="AIB311" s="56"/>
      <c r="AIC311" s="56"/>
      <c r="AID311" s="56"/>
      <c r="AIE311" s="56"/>
      <c r="AIF311" s="56"/>
      <c r="AIG311" s="56"/>
      <c r="AIH311" s="56"/>
      <c r="AII311" s="56"/>
      <c r="AIJ311" s="56"/>
      <c r="AIK311" s="56"/>
      <c r="AIL311" s="56"/>
      <c r="AIM311" s="56"/>
      <c r="AIN311" s="56"/>
      <c r="AIO311" s="56"/>
      <c r="AIP311" s="56"/>
      <c r="AIQ311" s="56"/>
      <c r="AIR311" s="56"/>
      <c r="AIS311" s="56"/>
      <c r="AIT311" s="56"/>
      <c r="AIU311" s="56"/>
      <c r="AIV311" s="56"/>
      <c r="AIW311" s="56"/>
      <c r="AIX311" s="56"/>
      <c r="AIY311" s="56"/>
      <c r="AIZ311" s="56"/>
      <c r="AJA311" s="56"/>
      <c r="AJB311" s="56"/>
      <c r="AJC311" s="56"/>
      <c r="AJD311" s="56"/>
      <c r="AJE311" s="56"/>
      <c r="AJF311" s="56"/>
      <c r="AJG311" s="56"/>
      <c r="AJH311" s="56"/>
      <c r="AJI311" s="56"/>
      <c r="AJJ311" s="56"/>
      <c r="AJK311" s="56"/>
      <c r="AJL311" s="56"/>
      <c r="AJM311" s="56"/>
      <c r="AJN311" s="56"/>
      <c r="AJO311" s="56"/>
      <c r="AJP311" s="56"/>
      <c r="AJQ311" s="56"/>
      <c r="AJR311" s="56"/>
      <c r="AJS311" s="56"/>
      <c r="AJT311" s="56"/>
      <c r="AJU311" s="56"/>
      <c r="AJV311" s="56"/>
      <c r="AJW311" s="56"/>
      <c r="AJX311" s="56"/>
      <c r="AJY311" s="56"/>
      <c r="AJZ311" s="56"/>
      <c r="AKA311" s="56"/>
      <c r="AKB311" s="56"/>
      <c r="AKC311" s="56"/>
      <c r="AKD311" s="56"/>
      <c r="AKE311" s="56"/>
      <c r="AKF311" s="56"/>
      <c r="AKG311" s="56"/>
      <c r="AKH311" s="56"/>
      <c r="AKI311" s="56"/>
      <c r="AKJ311" s="56"/>
      <c r="AKK311" s="56"/>
      <c r="AKL311" s="56"/>
      <c r="AKM311" s="56"/>
      <c r="AKN311" s="56"/>
      <c r="AKO311" s="56"/>
      <c r="AKP311" s="56"/>
      <c r="AKQ311" s="56"/>
      <c r="AKR311" s="56"/>
      <c r="AKS311" s="56"/>
      <c r="AKT311" s="56"/>
      <c r="AKU311" s="56"/>
      <c r="AKV311" s="56"/>
      <c r="AKW311" s="56"/>
      <c r="AKX311" s="56"/>
      <c r="AKY311" s="56"/>
      <c r="AKZ311" s="56"/>
      <c r="ALA311" s="56"/>
      <c r="ALB311" s="56"/>
      <c r="ALC311" s="56"/>
      <c r="ALD311" s="56"/>
      <c r="ALE311" s="56"/>
      <c r="ALF311" s="56"/>
      <c r="ALG311" s="56"/>
      <c r="ALH311" s="56"/>
      <c r="ALI311" s="56"/>
      <c r="ALJ311" s="56"/>
      <c r="ALK311" s="56"/>
      <c r="ALL311" s="56"/>
      <c r="ALM311" s="56"/>
      <c r="ALN311" s="56"/>
      <c r="ALO311" s="56"/>
      <c r="ALP311" s="56"/>
      <c r="ALQ311" s="56"/>
      <c r="ALR311" s="56"/>
      <c r="ALS311" s="56"/>
      <c r="ALT311" s="56"/>
      <c r="ALU311" s="56"/>
      <c r="ALV311" s="56"/>
      <c r="ALW311" s="56"/>
      <c r="ALX311" s="56"/>
      <c r="ALY311" s="56"/>
      <c r="ALZ311" s="56"/>
      <c r="AMA311" s="56"/>
      <c r="AMB311" s="56"/>
      <c r="AMC311" s="56"/>
      <c r="AMD311" s="56"/>
      <c r="AME311" s="56"/>
      <c r="AMF311" s="56"/>
      <c r="AMG311" s="56"/>
    </row>
    <row r="312" spans="1:1021" ht="41.25" customHeight="1">
      <c r="A312" s="41" t="s">
        <v>479</v>
      </c>
      <c r="B312" s="42" t="s">
        <v>480</v>
      </c>
      <c r="C312" s="43" t="s">
        <v>567</v>
      </c>
      <c r="D312" s="44" t="s">
        <v>599</v>
      </c>
      <c r="E312" s="42" t="s">
        <v>558</v>
      </c>
      <c r="F312" s="45">
        <v>28</v>
      </c>
      <c r="G312" s="46">
        <v>2549.64</v>
      </c>
      <c r="H312" s="46">
        <f t="shared" ref="H312:H319" si="45">TRUNC(G312*(1+$J$6),2)</f>
        <v>3149.82</v>
      </c>
      <c r="I312" s="46">
        <f t="shared" ref="I312:I319" si="46">TRUNC(G312*F312,2)</f>
        <v>71389.919999999998</v>
      </c>
      <c r="J312" s="46">
        <f t="shared" ref="J312:J319" si="47">TRUNC(H312*F312,2)</f>
        <v>88194.96</v>
      </c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  <c r="BJ312" s="56"/>
      <c r="BK312" s="56"/>
      <c r="BL312" s="56"/>
      <c r="BM312" s="56"/>
      <c r="BN312" s="56"/>
      <c r="BO312" s="56"/>
      <c r="BP312" s="56"/>
      <c r="BQ312" s="56"/>
      <c r="BR312" s="56"/>
      <c r="BS312" s="56"/>
      <c r="BT312" s="56"/>
      <c r="BU312" s="56"/>
      <c r="BV312" s="56"/>
      <c r="BW312" s="56"/>
      <c r="BX312" s="56"/>
      <c r="BY312" s="56"/>
      <c r="BZ312" s="56"/>
      <c r="CA312" s="56"/>
      <c r="CB312" s="56"/>
      <c r="CC312" s="56"/>
      <c r="CD312" s="56"/>
      <c r="CE312" s="56"/>
      <c r="CF312" s="56"/>
      <c r="CG312" s="56"/>
      <c r="CH312" s="56"/>
      <c r="CI312" s="56"/>
      <c r="CJ312" s="56"/>
      <c r="CK312" s="56"/>
      <c r="CL312" s="56"/>
      <c r="CM312" s="56"/>
      <c r="CN312" s="56"/>
      <c r="CO312" s="56"/>
      <c r="CP312" s="56"/>
      <c r="CQ312" s="56"/>
      <c r="CR312" s="56"/>
      <c r="CS312" s="56"/>
      <c r="CT312" s="56"/>
      <c r="CU312" s="56"/>
      <c r="CV312" s="56"/>
      <c r="CW312" s="56"/>
      <c r="CX312" s="56"/>
      <c r="CY312" s="56"/>
      <c r="CZ312" s="56"/>
      <c r="DA312" s="56"/>
      <c r="DB312" s="56"/>
      <c r="DC312" s="56"/>
      <c r="DD312" s="56"/>
      <c r="DE312" s="56"/>
      <c r="DF312" s="56"/>
      <c r="DG312" s="56"/>
      <c r="DH312" s="56"/>
      <c r="DI312" s="56"/>
      <c r="DJ312" s="56"/>
      <c r="DK312" s="56"/>
      <c r="DL312" s="56"/>
      <c r="DM312" s="56"/>
      <c r="DN312" s="56"/>
      <c r="DO312" s="56"/>
      <c r="DP312" s="56"/>
      <c r="DQ312" s="56"/>
      <c r="DR312" s="56"/>
      <c r="DS312" s="56"/>
      <c r="DT312" s="56"/>
      <c r="DU312" s="56"/>
      <c r="DV312" s="56"/>
      <c r="DW312" s="56"/>
      <c r="DX312" s="56"/>
      <c r="DY312" s="56"/>
      <c r="DZ312" s="56"/>
      <c r="EA312" s="56"/>
      <c r="EB312" s="56"/>
      <c r="EC312" s="56"/>
      <c r="ED312" s="56"/>
      <c r="EE312" s="56"/>
      <c r="EF312" s="56"/>
      <c r="EG312" s="56"/>
      <c r="EH312" s="56"/>
      <c r="EI312" s="56"/>
      <c r="EJ312" s="56"/>
      <c r="EK312" s="56"/>
      <c r="EL312" s="56"/>
      <c r="EM312" s="56"/>
      <c r="EN312" s="56"/>
      <c r="EO312" s="56"/>
      <c r="EP312" s="56"/>
      <c r="EQ312" s="56"/>
      <c r="ER312" s="56"/>
      <c r="ES312" s="56"/>
      <c r="ET312" s="56"/>
      <c r="EU312" s="56"/>
      <c r="EV312" s="56"/>
      <c r="EW312" s="56"/>
      <c r="EX312" s="56"/>
      <c r="EY312" s="56"/>
      <c r="EZ312" s="56"/>
      <c r="FA312" s="56"/>
      <c r="FB312" s="56"/>
      <c r="FC312" s="56"/>
      <c r="FD312" s="56"/>
      <c r="FE312" s="56"/>
      <c r="FF312" s="56"/>
      <c r="FG312" s="56"/>
      <c r="FH312" s="56"/>
      <c r="FI312" s="56"/>
      <c r="FJ312" s="56"/>
      <c r="FK312" s="56"/>
      <c r="FL312" s="56"/>
      <c r="FM312" s="56"/>
      <c r="FN312" s="56"/>
      <c r="FO312" s="56"/>
      <c r="FP312" s="56"/>
      <c r="FQ312" s="56"/>
      <c r="FR312" s="56"/>
      <c r="FS312" s="56"/>
      <c r="FT312" s="56"/>
      <c r="FU312" s="56"/>
      <c r="FV312" s="56"/>
      <c r="FW312" s="56"/>
      <c r="FX312" s="56"/>
      <c r="FY312" s="56"/>
      <c r="FZ312" s="56"/>
      <c r="GA312" s="56"/>
      <c r="GB312" s="56"/>
      <c r="GC312" s="56"/>
      <c r="GD312" s="56"/>
      <c r="GE312" s="56"/>
      <c r="GF312" s="56"/>
      <c r="GG312" s="56"/>
      <c r="GH312" s="56"/>
      <c r="GI312" s="56"/>
      <c r="GJ312" s="56"/>
      <c r="GK312" s="56"/>
      <c r="GL312" s="56"/>
      <c r="GM312" s="56"/>
      <c r="GN312" s="56"/>
      <c r="GO312" s="56"/>
      <c r="GP312" s="56"/>
      <c r="GQ312" s="56"/>
      <c r="GR312" s="56"/>
      <c r="GS312" s="56"/>
      <c r="GT312" s="56"/>
      <c r="GU312" s="56"/>
      <c r="GV312" s="56"/>
      <c r="GW312" s="56"/>
      <c r="GX312" s="56"/>
      <c r="GY312" s="56"/>
      <c r="GZ312" s="56"/>
      <c r="HA312" s="56"/>
      <c r="HB312" s="56"/>
      <c r="HC312" s="56"/>
      <c r="HD312" s="56"/>
      <c r="HE312" s="56"/>
      <c r="HF312" s="56"/>
      <c r="HG312" s="56"/>
      <c r="HH312" s="56"/>
      <c r="HI312" s="56"/>
      <c r="HJ312" s="56"/>
      <c r="HK312" s="56"/>
      <c r="HL312" s="56"/>
      <c r="HM312" s="56"/>
      <c r="HN312" s="56"/>
      <c r="HO312" s="56"/>
      <c r="HP312" s="56"/>
      <c r="HQ312" s="56"/>
      <c r="HR312" s="56"/>
      <c r="HS312" s="56"/>
      <c r="HT312" s="56"/>
      <c r="HU312" s="56"/>
      <c r="HV312" s="56"/>
      <c r="HW312" s="56"/>
      <c r="HX312" s="56"/>
      <c r="HY312" s="56"/>
      <c r="HZ312" s="56"/>
      <c r="IA312" s="56"/>
      <c r="IB312" s="56"/>
      <c r="IC312" s="56"/>
      <c r="ID312" s="56"/>
      <c r="IE312" s="56"/>
      <c r="IF312" s="56"/>
      <c r="IG312" s="56"/>
      <c r="IH312" s="56"/>
      <c r="II312" s="56"/>
      <c r="IJ312" s="56"/>
      <c r="IK312" s="56"/>
      <c r="IL312" s="56"/>
      <c r="IM312" s="56"/>
      <c r="IN312" s="56"/>
      <c r="IO312" s="56"/>
      <c r="IP312" s="56"/>
      <c r="IQ312" s="56"/>
      <c r="IR312" s="56"/>
      <c r="IS312" s="56"/>
      <c r="IT312" s="56"/>
      <c r="IU312" s="56"/>
      <c r="IV312" s="56"/>
      <c r="IW312" s="56"/>
      <c r="IX312" s="56"/>
      <c r="IY312" s="56"/>
      <c r="IZ312" s="56"/>
      <c r="JA312" s="56"/>
      <c r="JB312" s="56"/>
      <c r="JC312" s="56"/>
      <c r="JD312" s="56"/>
      <c r="JE312" s="56"/>
      <c r="JF312" s="56"/>
      <c r="JG312" s="56"/>
      <c r="JH312" s="56"/>
      <c r="JI312" s="56"/>
      <c r="JJ312" s="56"/>
      <c r="JK312" s="56"/>
      <c r="JL312" s="56"/>
      <c r="JM312" s="56"/>
      <c r="JN312" s="56"/>
      <c r="JO312" s="56"/>
      <c r="JP312" s="56"/>
      <c r="JQ312" s="56"/>
      <c r="JR312" s="56"/>
      <c r="JS312" s="56"/>
      <c r="JT312" s="56"/>
      <c r="JU312" s="56"/>
      <c r="JV312" s="56"/>
      <c r="JW312" s="56"/>
      <c r="JX312" s="56"/>
      <c r="JY312" s="56"/>
      <c r="JZ312" s="56"/>
      <c r="KA312" s="56"/>
      <c r="KB312" s="56"/>
      <c r="KC312" s="56"/>
      <c r="KD312" s="56"/>
      <c r="KE312" s="56"/>
      <c r="KF312" s="56"/>
      <c r="KG312" s="56"/>
      <c r="KH312" s="56"/>
      <c r="KI312" s="56"/>
      <c r="KJ312" s="56"/>
      <c r="KK312" s="56"/>
      <c r="KL312" s="56"/>
      <c r="KM312" s="56"/>
      <c r="KN312" s="56"/>
      <c r="KO312" s="56"/>
      <c r="KP312" s="56"/>
      <c r="KQ312" s="56"/>
      <c r="KR312" s="56"/>
      <c r="KS312" s="56"/>
      <c r="KT312" s="56"/>
      <c r="KU312" s="56"/>
      <c r="KV312" s="56"/>
      <c r="KW312" s="56"/>
      <c r="KX312" s="56"/>
      <c r="KY312" s="56"/>
      <c r="KZ312" s="56"/>
      <c r="LA312" s="56"/>
      <c r="LB312" s="56"/>
      <c r="LC312" s="56"/>
      <c r="LD312" s="56"/>
      <c r="LE312" s="56"/>
      <c r="LF312" s="56"/>
      <c r="LG312" s="56"/>
      <c r="LH312" s="56"/>
      <c r="LI312" s="56"/>
      <c r="LJ312" s="56"/>
      <c r="LK312" s="56"/>
      <c r="LL312" s="56"/>
      <c r="LM312" s="56"/>
      <c r="LN312" s="56"/>
      <c r="LO312" s="56"/>
      <c r="LP312" s="56"/>
      <c r="LQ312" s="56"/>
      <c r="LR312" s="56"/>
      <c r="LS312" s="56"/>
      <c r="LT312" s="56"/>
      <c r="LU312" s="56"/>
      <c r="LV312" s="56"/>
      <c r="LW312" s="56"/>
      <c r="LX312" s="56"/>
      <c r="LY312" s="56"/>
      <c r="LZ312" s="56"/>
      <c r="MA312" s="56"/>
      <c r="MB312" s="56"/>
      <c r="MC312" s="56"/>
      <c r="MD312" s="56"/>
      <c r="ME312" s="56"/>
      <c r="MF312" s="56"/>
      <c r="MG312" s="56"/>
      <c r="MH312" s="56"/>
      <c r="MI312" s="56"/>
      <c r="MJ312" s="56"/>
      <c r="MK312" s="56"/>
      <c r="ML312" s="56"/>
      <c r="MM312" s="56"/>
      <c r="MN312" s="56"/>
      <c r="MO312" s="56"/>
      <c r="MP312" s="56"/>
      <c r="MQ312" s="56"/>
      <c r="MR312" s="56"/>
      <c r="MS312" s="56"/>
      <c r="MT312" s="56"/>
      <c r="MU312" s="56"/>
      <c r="MV312" s="56"/>
      <c r="MW312" s="56"/>
      <c r="MX312" s="56"/>
      <c r="MY312" s="56"/>
      <c r="MZ312" s="56"/>
      <c r="NA312" s="56"/>
      <c r="NB312" s="56"/>
      <c r="NC312" s="56"/>
      <c r="ND312" s="56"/>
      <c r="NE312" s="56"/>
      <c r="NF312" s="56"/>
      <c r="NG312" s="56"/>
      <c r="NH312" s="56"/>
      <c r="NI312" s="56"/>
      <c r="NJ312" s="56"/>
      <c r="NK312" s="56"/>
      <c r="NL312" s="56"/>
      <c r="NM312" s="56"/>
      <c r="NN312" s="56"/>
      <c r="NO312" s="56"/>
      <c r="NP312" s="56"/>
      <c r="NQ312" s="56"/>
      <c r="NR312" s="56"/>
      <c r="NS312" s="56"/>
      <c r="NT312" s="56"/>
      <c r="NU312" s="56"/>
      <c r="NV312" s="56"/>
      <c r="NW312" s="56"/>
      <c r="NX312" s="56"/>
      <c r="NY312" s="56"/>
      <c r="NZ312" s="56"/>
      <c r="OA312" s="56"/>
      <c r="OB312" s="56"/>
      <c r="OC312" s="56"/>
      <c r="OD312" s="56"/>
      <c r="OE312" s="56"/>
      <c r="OF312" s="56"/>
      <c r="OG312" s="56"/>
      <c r="OH312" s="56"/>
      <c r="OI312" s="56"/>
      <c r="OJ312" s="56"/>
      <c r="OK312" s="56"/>
      <c r="OL312" s="56"/>
      <c r="OM312" s="56"/>
      <c r="ON312" s="56"/>
      <c r="OO312" s="56"/>
      <c r="OP312" s="56"/>
      <c r="OQ312" s="56"/>
      <c r="OR312" s="56"/>
      <c r="OS312" s="56"/>
      <c r="OT312" s="56"/>
      <c r="OU312" s="56"/>
      <c r="OV312" s="56"/>
      <c r="OW312" s="56"/>
      <c r="OX312" s="56"/>
      <c r="OY312" s="56"/>
      <c r="OZ312" s="56"/>
      <c r="PA312" s="56"/>
      <c r="PB312" s="56"/>
      <c r="PC312" s="56"/>
      <c r="PD312" s="56"/>
      <c r="PE312" s="56"/>
      <c r="PF312" s="56"/>
      <c r="PG312" s="56"/>
      <c r="PH312" s="56"/>
      <c r="PI312" s="56"/>
      <c r="PJ312" s="56"/>
      <c r="PK312" s="56"/>
      <c r="PL312" s="56"/>
      <c r="PM312" s="56"/>
      <c r="PN312" s="56"/>
      <c r="PO312" s="56"/>
      <c r="PP312" s="56"/>
      <c r="PQ312" s="56"/>
      <c r="PR312" s="56"/>
      <c r="PS312" s="56"/>
      <c r="PT312" s="56"/>
      <c r="PU312" s="56"/>
      <c r="PV312" s="56"/>
      <c r="PW312" s="56"/>
      <c r="PX312" s="56"/>
      <c r="PY312" s="56"/>
      <c r="PZ312" s="56"/>
      <c r="QA312" s="56"/>
      <c r="QB312" s="56"/>
      <c r="QC312" s="56"/>
      <c r="QD312" s="56"/>
      <c r="QE312" s="56"/>
      <c r="QF312" s="56"/>
      <c r="QG312" s="56"/>
      <c r="QH312" s="56"/>
      <c r="QI312" s="56"/>
      <c r="QJ312" s="56"/>
      <c r="QK312" s="56"/>
      <c r="QL312" s="56"/>
      <c r="QM312" s="56"/>
      <c r="QN312" s="56"/>
      <c r="QO312" s="56"/>
      <c r="QP312" s="56"/>
      <c r="QQ312" s="56"/>
      <c r="QR312" s="56"/>
      <c r="QS312" s="56"/>
      <c r="QT312" s="56"/>
      <c r="QU312" s="56"/>
      <c r="QV312" s="56"/>
      <c r="QW312" s="56"/>
      <c r="QX312" s="56"/>
      <c r="QY312" s="56"/>
      <c r="QZ312" s="56"/>
      <c r="RA312" s="56"/>
      <c r="RB312" s="56"/>
      <c r="RC312" s="56"/>
      <c r="RD312" s="56"/>
      <c r="RE312" s="56"/>
      <c r="RF312" s="56"/>
      <c r="RG312" s="56"/>
      <c r="RH312" s="56"/>
      <c r="RI312" s="56"/>
      <c r="RJ312" s="56"/>
      <c r="RK312" s="56"/>
      <c r="RL312" s="56"/>
      <c r="RM312" s="56"/>
      <c r="RN312" s="56"/>
      <c r="RO312" s="56"/>
      <c r="RP312" s="56"/>
      <c r="RQ312" s="56"/>
      <c r="RR312" s="56"/>
      <c r="RS312" s="56"/>
      <c r="RT312" s="56"/>
      <c r="RU312" s="56"/>
      <c r="RV312" s="56"/>
      <c r="RW312" s="56"/>
      <c r="RX312" s="56"/>
      <c r="RY312" s="56"/>
      <c r="RZ312" s="56"/>
      <c r="SA312" s="56"/>
      <c r="SB312" s="56"/>
      <c r="SC312" s="56"/>
      <c r="SD312" s="56"/>
      <c r="SE312" s="56"/>
      <c r="SF312" s="56"/>
      <c r="SG312" s="56"/>
      <c r="SH312" s="56"/>
      <c r="SI312" s="56"/>
      <c r="SJ312" s="56"/>
      <c r="SK312" s="56"/>
      <c r="SL312" s="56"/>
      <c r="SM312" s="56"/>
      <c r="SN312" s="56"/>
      <c r="SO312" s="56"/>
      <c r="SP312" s="56"/>
      <c r="SQ312" s="56"/>
      <c r="SR312" s="56"/>
      <c r="SS312" s="56"/>
      <c r="ST312" s="56"/>
      <c r="SU312" s="56"/>
      <c r="SV312" s="56"/>
      <c r="SW312" s="56"/>
      <c r="SX312" s="56"/>
      <c r="SY312" s="56"/>
      <c r="SZ312" s="56"/>
      <c r="TA312" s="56"/>
      <c r="TB312" s="56"/>
      <c r="TC312" s="56"/>
      <c r="TD312" s="56"/>
      <c r="TE312" s="56"/>
      <c r="TF312" s="56"/>
      <c r="TG312" s="56"/>
      <c r="TH312" s="56"/>
      <c r="TI312" s="56"/>
      <c r="TJ312" s="56"/>
      <c r="TK312" s="56"/>
      <c r="TL312" s="56"/>
      <c r="TM312" s="56"/>
      <c r="TN312" s="56"/>
      <c r="TO312" s="56"/>
      <c r="TP312" s="56"/>
      <c r="TQ312" s="56"/>
      <c r="TR312" s="56"/>
      <c r="TS312" s="56"/>
      <c r="TT312" s="56"/>
      <c r="TU312" s="56"/>
      <c r="TV312" s="56"/>
      <c r="TW312" s="56"/>
      <c r="TX312" s="56"/>
      <c r="TY312" s="56"/>
      <c r="TZ312" s="56"/>
      <c r="UA312" s="56"/>
      <c r="UB312" s="56"/>
      <c r="UC312" s="56"/>
      <c r="UD312" s="56"/>
      <c r="UE312" s="56"/>
      <c r="UF312" s="56"/>
      <c r="UG312" s="56"/>
      <c r="UH312" s="56"/>
      <c r="UI312" s="56"/>
      <c r="UJ312" s="56"/>
      <c r="UK312" s="56"/>
      <c r="UL312" s="56"/>
      <c r="UM312" s="56"/>
      <c r="UN312" s="56"/>
      <c r="UO312" s="56"/>
      <c r="UP312" s="56"/>
      <c r="UQ312" s="56"/>
      <c r="UR312" s="56"/>
      <c r="US312" s="56"/>
      <c r="UT312" s="56"/>
      <c r="UU312" s="56"/>
      <c r="UV312" s="56"/>
      <c r="UW312" s="56"/>
      <c r="UX312" s="56"/>
      <c r="UY312" s="56"/>
      <c r="UZ312" s="56"/>
      <c r="VA312" s="56"/>
      <c r="VB312" s="56"/>
      <c r="VC312" s="56"/>
      <c r="VD312" s="56"/>
      <c r="VE312" s="56"/>
      <c r="VF312" s="56"/>
      <c r="VG312" s="56"/>
      <c r="VH312" s="56"/>
      <c r="VI312" s="56"/>
      <c r="VJ312" s="56"/>
      <c r="VK312" s="56"/>
      <c r="VL312" s="56"/>
      <c r="VM312" s="56"/>
      <c r="VN312" s="56"/>
      <c r="VO312" s="56"/>
      <c r="VP312" s="56"/>
      <c r="VQ312" s="56"/>
      <c r="VR312" s="56"/>
      <c r="VS312" s="56"/>
      <c r="VT312" s="56"/>
      <c r="VU312" s="56"/>
      <c r="VV312" s="56"/>
      <c r="VW312" s="56"/>
      <c r="VX312" s="56"/>
      <c r="VY312" s="56"/>
      <c r="VZ312" s="56"/>
      <c r="WA312" s="56"/>
      <c r="WB312" s="56"/>
      <c r="WC312" s="56"/>
      <c r="WD312" s="56"/>
      <c r="WE312" s="56"/>
      <c r="WF312" s="56"/>
      <c r="WG312" s="56"/>
      <c r="WH312" s="56"/>
      <c r="WI312" s="56"/>
      <c r="WJ312" s="56"/>
      <c r="WK312" s="56"/>
      <c r="WL312" s="56"/>
      <c r="WM312" s="56"/>
      <c r="WN312" s="56"/>
      <c r="WO312" s="56"/>
      <c r="WP312" s="56"/>
      <c r="WQ312" s="56"/>
      <c r="WR312" s="56"/>
      <c r="WS312" s="56"/>
      <c r="WT312" s="56"/>
      <c r="WU312" s="56"/>
      <c r="WV312" s="56"/>
      <c r="WW312" s="56"/>
      <c r="WX312" s="56"/>
      <c r="WY312" s="56"/>
      <c r="WZ312" s="56"/>
      <c r="XA312" s="56"/>
      <c r="XB312" s="56"/>
      <c r="XC312" s="56"/>
      <c r="XD312" s="56"/>
      <c r="XE312" s="56"/>
      <c r="XF312" s="56"/>
      <c r="XG312" s="56"/>
      <c r="XH312" s="56"/>
      <c r="XI312" s="56"/>
      <c r="XJ312" s="56"/>
      <c r="XK312" s="56"/>
      <c r="XL312" s="56"/>
      <c r="XM312" s="56"/>
      <c r="XN312" s="56"/>
      <c r="XO312" s="56"/>
      <c r="XP312" s="56"/>
      <c r="XQ312" s="56"/>
      <c r="XR312" s="56"/>
      <c r="XS312" s="56"/>
      <c r="XT312" s="56"/>
      <c r="XU312" s="56"/>
      <c r="XV312" s="56"/>
      <c r="XW312" s="56"/>
      <c r="XX312" s="56"/>
      <c r="XY312" s="56"/>
      <c r="XZ312" s="56"/>
      <c r="YA312" s="56"/>
      <c r="YB312" s="56"/>
      <c r="YC312" s="56"/>
      <c r="YD312" s="56"/>
      <c r="YE312" s="56"/>
      <c r="YF312" s="56"/>
      <c r="YG312" s="56"/>
      <c r="YH312" s="56"/>
      <c r="YI312" s="56"/>
      <c r="YJ312" s="56"/>
      <c r="YK312" s="56"/>
      <c r="YL312" s="56"/>
      <c r="YM312" s="56"/>
      <c r="YN312" s="56"/>
      <c r="YO312" s="56"/>
      <c r="YP312" s="56"/>
      <c r="YQ312" s="56"/>
      <c r="YR312" s="56"/>
      <c r="YS312" s="56"/>
      <c r="YT312" s="56"/>
      <c r="YU312" s="56"/>
      <c r="YV312" s="56"/>
      <c r="YW312" s="56"/>
      <c r="YX312" s="56"/>
      <c r="YY312" s="56"/>
      <c r="YZ312" s="56"/>
      <c r="ZA312" s="56"/>
      <c r="ZB312" s="56"/>
      <c r="ZC312" s="56"/>
      <c r="ZD312" s="56"/>
      <c r="ZE312" s="56"/>
      <c r="ZF312" s="56"/>
      <c r="ZG312" s="56"/>
      <c r="ZH312" s="56"/>
      <c r="ZI312" s="56"/>
      <c r="ZJ312" s="56"/>
      <c r="ZK312" s="56"/>
      <c r="ZL312" s="56"/>
      <c r="ZM312" s="56"/>
      <c r="ZN312" s="56"/>
      <c r="ZO312" s="56"/>
      <c r="ZP312" s="56"/>
      <c r="ZQ312" s="56"/>
      <c r="ZR312" s="56"/>
      <c r="ZS312" s="56"/>
      <c r="ZT312" s="56"/>
      <c r="ZU312" s="56"/>
      <c r="ZV312" s="56"/>
      <c r="ZW312" s="56"/>
      <c r="ZX312" s="56"/>
      <c r="ZY312" s="56"/>
      <c r="ZZ312" s="56"/>
      <c r="AAA312" s="56"/>
      <c r="AAB312" s="56"/>
      <c r="AAC312" s="56"/>
      <c r="AAD312" s="56"/>
      <c r="AAE312" s="56"/>
      <c r="AAF312" s="56"/>
      <c r="AAG312" s="56"/>
      <c r="AAH312" s="56"/>
      <c r="AAI312" s="56"/>
      <c r="AAJ312" s="56"/>
      <c r="AAK312" s="56"/>
      <c r="AAL312" s="56"/>
      <c r="AAM312" s="56"/>
      <c r="AAN312" s="56"/>
      <c r="AAO312" s="56"/>
      <c r="AAP312" s="56"/>
      <c r="AAQ312" s="56"/>
      <c r="AAR312" s="56"/>
      <c r="AAS312" s="56"/>
      <c r="AAT312" s="56"/>
      <c r="AAU312" s="56"/>
      <c r="AAV312" s="56"/>
      <c r="AAW312" s="56"/>
      <c r="AAX312" s="56"/>
      <c r="AAY312" s="56"/>
      <c r="AAZ312" s="56"/>
      <c r="ABA312" s="56"/>
      <c r="ABB312" s="56"/>
      <c r="ABC312" s="56"/>
      <c r="ABD312" s="56"/>
      <c r="ABE312" s="56"/>
      <c r="ABF312" s="56"/>
      <c r="ABG312" s="56"/>
      <c r="ABH312" s="56"/>
      <c r="ABI312" s="56"/>
      <c r="ABJ312" s="56"/>
      <c r="ABK312" s="56"/>
      <c r="ABL312" s="56"/>
      <c r="ABM312" s="56"/>
      <c r="ABN312" s="56"/>
      <c r="ABO312" s="56"/>
      <c r="ABP312" s="56"/>
      <c r="ABQ312" s="56"/>
      <c r="ABR312" s="56"/>
      <c r="ABS312" s="56"/>
      <c r="ABT312" s="56"/>
      <c r="ABU312" s="56"/>
      <c r="ABV312" s="56"/>
      <c r="ABW312" s="56"/>
      <c r="ABX312" s="56"/>
      <c r="ABY312" s="56"/>
      <c r="ABZ312" s="56"/>
      <c r="ACA312" s="56"/>
      <c r="ACB312" s="56"/>
      <c r="ACC312" s="56"/>
      <c r="ACD312" s="56"/>
      <c r="ACE312" s="56"/>
      <c r="ACF312" s="56"/>
      <c r="ACG312" s="56"/>
      <c r="ACH312" s="56"/>
      <c r="ACI312" s="56"/>
      <c r="ACJ312" s="56"/>
      <c r="ACK312" s="56"/>
      <c r="ACL312" s="56"/>
      <c r="ACM312" s="56"/>
      <c r="ACN312" s="56"/>
      <c r="ACO312" s="56"/>
      <c r="ACP312" s="56"/>
      <c r="ACQ312" s="56"/>
      <c r="ACR312" s="56"/>
      <c r="ACS312" s="56"/>
      <c r="ACT312" s="56"/>
      <c r="ACU312" s="56"/>
      <c r="ACV312" s="56"/>
      <c r="ACW312" s="56"/>
      <c r="ACX312" s="56"/>
      <c r="ACY312" s="56"/>
      <c r="ACZ312" s="56"/>
      <c r="ADA312" s="56"/>
      <c r="ADB312" s="56"/>
      <c r="ADC312" s="56"/>
      <c r="ADD312" s="56"/>
      <c r="ADE312" s="56"/>
      <c r="ADF312" s="56"/>
      <c r="ADG312" s="56"/>
      <c r="ADH312" s="56"/>
      <c r="ADI312" s="56"/>
      <c r="ADJ312" s="56"/>
      <c r="ADK312" s="56"/>
      <c r="ADL312" s="56"/>
      <c r="ADM312" s="56"/>
      <c r="ADN312" s="56"/>
      <c r="ADO312" s="56"/>
      <c r="ADP312" s="56"/>
      <c r="ADQ312" s="56"/>
      <c r="ADR312" s="56"/>
      <c r="ADS312" s="56"/>
      <c r="ADT312" s="56"/>
      <c r="ADU312" s="56"/>
      <c r="ADV312" s="56"/>
      <c r="ADW312" s="56"/>
      <c r="ADX312" s="56"/>
      <c r="ADY312" s="56"/>
      <c r="ADZ312" s="56"/>
      <c r="AEA312" s="56"/>
      <c r="AEB312" s="56"/>
      <c r="AEC312" s="56"/>
      <c r="AED312" s="56"/>
      <c r="AEE312" s="56"/>
      <c r="AEF312" s="56"/>
      <c r="AEG312" s="56"/>
      <c r="AEH312" s="56"/>
      <c r="AEI312" s="56"/>
      <c r="AEJ312" s="56"/>
      <c r="AEK312" s="56"/>
      <c r="AEL312" s="56"/>
      <c r="AEM312" s="56"/>
      <c r="AEN312" s="56"/>
      <c r="AEO312" s="56"/>
      <c r="AEP312" s="56"/>
      <c r="AEQ312" s="56"/>
      <c r="AER312" s="56"/>
      <c r="AES312" s="56"/>
      <c r="AET312" s="56"/>
      <c r="AEU312" s="56"/>
      <c r="AEV312" s="56"/>
      <c r="AEW312" s="56"/>
      <c r="AEX312" s="56"/>
      <c r="AEY312" s="56"/>
      <c r="AEZ312" s="56"/>
      <c r="AFA312" s="56"/>
      <c r="AFB312" s="56"/>
      <c r="AFC312" s="56"/>
      <c r="AFD312" s="56"/>
      <c r="AFE312" s="56"/>
      <c r="AFF312" s="56"/>
      <c r="AFG312" s="56"/>
      <c r="AFH312" s="56"/>
      <c r="AFI312" s="56"/>
      <c r="AFJ312" s="56"/>
      <c r="AFK312" s="56"/>
      <c r="AFL312" s="56"/>
      <c r="AFM312" s="56"/>
      <c r="AFN312" s="56"/>
      <c r="AFO312" s="56"/>
      <c r="AFP312" s="56"/>
      <c r="AFQ312" s="56"/>
      <c r="AFR312" s="56"/>
      <c r="AFS312" s="56"/>
      <c r="AFT312" s="56"/>
      <c r="AFU312" s="56"/>
      <c r="AFV312" s="56"/>
      <c r="AFW312" s="56"/>
      <c r="AFX312" s="56"/>
      <c r="AFY312" s="56"/>
      <c r="AFZ312" s="56"/>
      <c r="AGA312" s="56"/>
      <c r="AGB312" s="56"/>
      <c r="AGC312" s="56"/>
      <c r="AGD312" s="56"/>
      <c r="AGE312" s="56"/>
      <c r="AGF312" s="56"/>
      <c r="AGG312" s="56"/>
      <c r="AGH312" s="56"/>
      <c r="AGI312" s="56"/>
      <c r="AGJ312" s="56"/>
      <c r="AGK312" s="56"/>
      <c r="AGL312" s="56"/>
      <c r="AGM312" s="56"/>
      <c r="AGN312" s="56"/>
      <c r="AGO312" s="56"/>
      <c r="AGP312" s="56"/>
      <c r="AGQ312" s="56"/>
      <c r="AGR312" s="56"/>
      <c r="AGS312" s="56"/>
      <c r="AGT312" s="56"/>
      <c r="AGU312" s="56"/>
      <c r="AGV312" s="56"/>
      <c r="AGW312" s="56"/>
      <c r="AGX312" s="56"/>
      <c r="AGY312" s="56"/>
      <c r="AGZ312" s="56"/>
      <c r="AHA312" s="56"/>
      <c r="AHB312" s="56"/>
      <c r="AHC312" s="56"/>
      <c r="AHD312" s="56"/>
      <c r="AHE312" s="56"/>
      <c r="AHF312" s="56"/>
      <c r="AHG312" s="56"/>
      <c r="AHH312" s="56"/>
      <c r="AHI312" s="56"/>
      <c r="AHJ312" s="56"/>
      <c r="AHK312" s="56"/>
      <c r="AHL312" s="56"/>
      <c r="AHM312" s="56"/>
      <c r="AHN312" s="56"/>
      <c r="AHO312" s="56"/>
      <c r="AHP312" s="56"/>
      <c r="AHQ312" s="56"/>
      <c r="AHR312" s="56"/>
      <c r="AHS312" s="56"/>
      <c r="AHT312" s="56"/>
      <c r="AHU312" s="56"/>
      <c r="AHV312" s="56"/>
      <c r="AHW312" s="56"/>
      <c r="AHX312" s="56"/>
      <c r="AHY312" s="56"/>
      <c r="AHZ312" s="56"/>
      <c r="AIA312" s="56"/>
      <c r="AIB312" s="56"/>
      <c r="AIC312" s="56"/>
      <c r="AID312" s="56"/>
      <c r="AIE312" s="56"/>
      <c r="AIF312" s="56"/>
      <c r="AIG312" s="56"/>
      <c r="AIH312" s="56"/>
      <c r="AII312" s="56"/>
      <c r="AIJ312" s="56"/>
      <c r="AIK312" s="56"/>
      <c r="AIL312" s="56"/>
      <c r="AIM312" s="56"/>
      <c r="AIN312" s="56"/>
      <c r="AIO312" s="56"/>
      <c r="AIP312" s="56"/>
      <c r="AIQ312" s="56"/>
      <c r="AIR312" s="56"/>
      <c r="AIS312" s="56"/>
      <c r="AIT312" s="56"/>
      <c r="AIU312" s="56"/>
      <c r="AIV312" s="56"/>
      <c r="AIW312" s="56"/>
      <c r="AIX312" s="56"/>
      <c r="AIY312" s="56"/>
      <c r="AIZ312" s="56"/>
      <c r="AJA312" s="56"/>
      <c r="AJB312" s="56"/>
      <c r="AJC312" s="56"/>
      <c r="AJD312" s="56"/>
      <c r="AJE312" s="56"/>
      <c r="AJF312" s="56"/>
      <c r="AJG312" s="56"/>
      <c r="AJH312" s="56"/>
      <c r="AJI312" s="56"/>
      <c r="AJJ312" s="56"/>
      <c r="AJK312" s="56"/>
      <c r="AJL312" s="56"/>
      <c r="AJM312" s="56"/>
      <c r="AJN312" s="56"/>
      <c r="AJO312" s="56"/>
      <c r="AJP312" s="56"/>
      <c r="AJQ312" s="56"/>
      <c r="AJR312" s="56"/>
      <c r="AJS312" s="56"/>
      <c r="AJT312" s="56"/>
      <c r="AJU312" s="56"/>
      <c r="AJV312" s="56"/>
      <c r="AJW312" s="56"/>
      <c r="AJX312" s="56"/>
      <c r="AJY312" s="56"/>
      <c r="AJZ312" s="56"/>
      <c r="AKA312" s="56"/>
      <c r="AKB312" s="56"/>
      <c r="AKC312" s="56"/>
      <c r="AKD312" s="56"/>
      <c r="AKE312" s="56"/>
      <c r="AKF312" s="56"/>
      <c r="AKG312" s="56"/>
      <c r="AKH312" s="56"/>
      <c r="AKI312" s="56"/>
      <c r="AKJ312" s="56"/>
      <c r="AKK312" s="56"/>
      <c r="AKL312" s="56"/>
      <c r="AKM312" s="56"/>
      <c r="AKN312" s="56"/>
      <c r="AKO312" s="56"/>
      <c r="AKP312" s="56"/>
      <c r="AKQ312" s="56"/>
      <c r="AKR312" s="56"/>
      <c r="AKS312" s="56"/>
      <c r="AKT312" s="56"/>
      <c r="AKU312" s="56"/>
      <c r="AKV312" s="56"/>
      <c r="AKW312" s="56"/>
      <c r="AKX312" s="56"/>
      <c r="AKY312" s="56"/>
      <c r="AKZ312" s="56"/>
      <c r="ALA312" s="56"/>
      <c r="ALB312" s="56"/>
      <c r="ALC312" s="56"/>
      <c r="ALD312" s="56"/>
      <c r="ALE312" s="56"/>
      <c r="ALF312" s="56"/>
      <c r="ALG312" s="56"/>
      <c r="ALH312" s="56"/>
      <c r="ALI312" s="56"/>
      <c r="ALJ312" s="56"/>
      <c r="ALK312" s="56"/>
      <c r="ALL312" s="56"/>
      <c r="ALM312" s="56"/>
      <c r="ALN312" s="56"/>
      <c r="ALO312" s="56"/>
      <c r="ALP312" s="56"/>
      <c r="ALQ312" s="56"/>
      <c r="ALR312" s="56"/>
      <c r="ALS312" s="56"/>
      <c r="ALT312" s="56"/>
      <c r="ALU312" s="56"/>
      <c r="ALV312" s="56"/>
      <c r="ALW312" s="56"/>
      <c r="ALX312" s="56"/>
      <c r="ALY312" s="56"/>
      <c r="ALZ312" s="56"/>
      <c r="AMA312" s="56"/>
      <c r="AMB312" s="56"/>
      <c r="AMC312" s="56"/>
      <c r="AMD312" s="56"/>
      <c r="AME312" s="56"/>
      <c r="AMF312" s="56"/>
      <c r="AMG312" s="56"/>
    </row>
    <row r="313" spans="1:1021" ht="41.25" customHeight="1">
      <c r="A313" s="41" t="s">
        <v>481</v>
      </c>
      <c r="B313" s="42" t="s">
        <v>482</v>
      </c>
      <c r="C313" s="43" t="s">
        <v>567</v>
      </c>
      <c r="D313" s="44" t="s">
        <v>619</v>
      </c>
      <c r="E313" s="42" t="s">
        <v>558</v>
      </c>
      <c r="F313" s="45">
        <v>9.01</v>
      </c>
      <c r="G313" s="46">
        <v>4403.7299999999996</v>
      </c>
      <c r="H313" s="46">
        <f t="shared" si="45"/>
        <v>5440.36</v>
      </c>
      <c r="I313" s="46">
        <f t="shared" si="46"/>
        <v>39677.599999999999</v>
      </c>
      <c r="J313" s="46">
        <f t="shared" si="47"/>
        <v>49017.64</v>
      </c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  <c r="AO313" s="57"/>
      <c r="AP313" s="57"/>
      <c r="AQ313" s="57"/>
      <c r="AR313" s="57"/>
      <c r="AS313" s="57"/>
      <c r="AT313" s="57"/>
      <c r="AU313" s="57"/>
      <c r="AV313" s="57"/>
      <c r="AW313" s="57"/>
      <c r="AX313" s="57"/>
      <c r="AY313" s="57"/>
      <c r="AZ313" s="57"/>
      <c r="BA313" s="57"/>
      <c r="BB313" s="57"/>
      <c r="BC313" s="57"/>
      <c r="BD313" s="57"/>
      <c r="BE313" s="57"/>
      <c r="BF313" s="57"/>
      <c r="BG313" s="57"/>
      <c r="BH313" s="57"/>
      <c r="BI313" s="57"/>
    </row>
    <row r="314" spans="1:1021" ht="41.25" customHeight="1">
      <c r="A314" s="41" t="s">
        <v>483</v>
      </c>
      <c r="B314" s="42" t="s">
        <v>484</v>
      </c>
      <c r="C314" s="43" t="s">
        <v>555</v>
      </c>
      <c r="D314" s="44" t="s">
        <v>604</v>
      </c>
      <c r="E314" s="42" t="s">
        <v>557</v>
      </c>
      <c r="F314" s="45">
        <v>15.4</v>
      </c>
      <c r="G314" s="46">
        <v>99.24</v>
      </c>
      <c r="H314" s="46">
        <f t="shared" si="45"/>
        <v>122.6</v>
      </c>
      <c r="I314" s="46">
        <f t="shared" si="46"/>
        <v>1528.29</v>
      </c>
      <c r="J314" s="46">
        <f t="shared" si="47"/>
        <v>1888.04</v>
      </c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</row>
    <row r="315" spans="1:1021" s="56" customFormat="1" ht="41.25" customHeight="1">
      <c r="A315" s="41" t="s">
        <v>485</v>
      </c>
      <c r="B315" s="42" t="s">
        <v>253</v>
      </c>
      <c r="C315" s="43" t="s">
        <v>555</v>
      </c>
      <c r="D315" s="44" t="s">
        <v>706</v>
      </c>
      <c r="E315" s="42" t="s">
        <v>557</v>
      </c>
      <c r="F315" s="45">
        <v>30.8</v>
      </c>
      <c r="G315" s="46">
        <v>7.67</v>
      </c>
      <c r="H315" s="46">
        <f t="shared" si="45"/>
        <v>9.4700000000000006</v>
      </c>
      <c r="I315" s="46">
        <f t="shared" si="46"/>
        <v>236.23</v>
      </c>
      <c r="J315" s="46">
        <f t="shared" si="47"/>
        <v>291.67</v>
      </c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</row>
    <row r="316" spans="1:1021" s="56" customFormat="1" ht="41.25" customHeight="1">
      <c r="A316" s="41" t="s">
        <v>486</v>
      </c>
      <c r="B316" s="42" t="s">
        <v>255</v>
      </c>
      <c r="C316" s="43" t="s">
        <v>555</v>
      </c>
      <c r="D316" s="44" t="s">
        <v>624</v>
      </c>
      <c r="E316" s="42" t="s">
        <v>557</v>
      </c>
      <c r="F316" s="45">
        <v>30.8</v>
      </c>
      <c r="G316" s="46">
        <v>30.16</v>
      </c>
      <c r="H316" s="46">
        <f t="shared" si="45"/>
        <v>37.25</v>
      </c>
      <c r="I316" s="46">
        <f t="shared" si="46"/>
        <v>928.92</v>
      </c>
      <c r="J316" s="46">
        <f t="shared" si="47"/>
        <v>1147.3</v>
      </c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</row>
    <row r="317" spans="1:1021" s="56" customFormat="1" ht="41.25" customHeight="1">
      <c r="A317" s="41" t="s">
        <v>487</v>
      </c>
      <c r="B317" s="42" t="s">
        <v>257</v>
      </c>
      <c r="C317" s="43" t="s">
        <v>555</v>
      </c>
      <c r="D317" s="44" t="s">
        <v>664</v>
      </c>
      <c r="E317" s="42" t="s">
        <v>557</v>
      </c>
      <c r="F317" s="45">
        <v>30.8</v>
      </c>
      <c r="G317" s="46">
        <v>14.58</v>
      </c>
      <c r="H317" s="46">
        <f t="shared" si="45"/>
        <v>18.010000000000002</v>
      </c>
      <c r="I317" s="46">
        <f t="shared" si="46"/>
        <v>449.06</v>
      </c>
      <c r="J317" s="46">
        <f t="shared" si="47"/>
        <v>554.70000000000005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</row>
    <row r="318" spans="1:1021" s="56" customFormat="1" ht="41.25" customHeight="1">
      <c r="A318" s="41" t="s">
        <v>488</v>
      </c>
      <c r="B318" s="42" t="s">
        <v>489</v>
      </c>
      <c r="C318" s="43" t="s">
        <v>555</v>
      </c>
      <c r="D318" s="44" t="s">
        <v>820</v>
      </c>
      <c r="E318" s="42" t="s">
        <v>557</v>
      </c>
      <c r="F318" s="45">
        <v>30.8</v>
      </c>
      <c r="G318" s="46">
        <v>37.479999999999997</v>
      </c>
      <c r="H318" s="46">
        <f t="shared" si="45"/>
        <v>46.3</v>
      </c>
      <c r="I318" s="46">
        <f t="shared" si="46"/>
        <v>1154.3800000000001</v>
      </c>
      <c r="J318" s="46">
        <f t="shared" si="47"/>
        <v>1426.04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</row>
    <row r="319" spans="1:1021" ht="41.25" customHeight="1">
      <c r="A319" s="41" t="s">
        <v>490</v>
      </c>
      <c r="B319" s="42" t="s">
        <v>204</v>
      </c>
      <c r="C319" s="43" t="s">
        <v>566</v>
      </c>
      <c r="D319" s="44" t="s">
        <v>671</v>
      </c>
      <c r="E319" s="42" t="s">
        <v>558</v>
      </c>
      <c r="F319" s="45">
        <v>11</v>
      </c>
      <c r="G319" s="46">
        <v>104.74</v>
      </c>
      <c r="H319" s="46">
        <f t="shared" si="45"/>
        <v>129.38999999999999</v>
      </c>
      <c r="I319" s="46">
        <f t="shared" si="46"/>
        <v>1152.1400000000001</v>
      </c>
      <c r="J319" s="46">
        <f t="shared" si="47"/>
        <v>1423.29</v>
      </c>
      <c r="BJ319" s="56"/>
      <c r="BK319" s="56"/>
      <c r="BL319" s="56"/>
      <c r="BM319" s="56"/>
      <c r="BN319" s="56"/>
      <c r="BO319" s="56"/>
      <c r="BP319" s="56"/>
      <c r="BQ319" s="56"/>
      <c r="BR319" s="56"/>
      <c r="BS319" s="56"/>
      <c r="BT319" s="56"/>
      <c r="BU319" s="56"/>
      <c r="BV319" s="56"/>
      <c r="BW319" s="56"/>
      <c r="BX319" s="56"/>
      <c r="BY319" s="56"/>
      <c r="BZ319" s="56"/>
      <c r="CA319" s="56"/>
      <c r="CB319" s="56"/>
      <c r="CC319" s="56"/>
      <c r="CD319" s="56"/>
      <c r="CE319" s="56"/>
      <c r="CF319" s="56"/>
      <c r="CG319" s="56"/>
      <c r="CH319" s="56"/>
      <c r="CI319" s="56"/>
      <c r="CJ319" s="56"/>
      <c r="CK319" s="56"/>
      <c r="CL319" s="56"/>
      <c r="CM319" s="56"/>
      <c r="CN319" s="56"/>
      <c r="CO319" s="56"/>
      <c r="CP319" s="56"/>
      <c r="CQ319" s="56"/>
      <c r="CR319" s="56"/>
      <c r="CS319" s="56"/>
      <c r="CT319" s="56"/>
      <c r="CU319" s="56"/>
      <c r="CV319" s="56"/>
      <c r="CW319" s="56"/>
      <c r="CX319" s="56"/>
      <c r="CY319" s="56"/>
      <c r="CZ319" s="56"/>
      <c r="DA319" s="56"/>
      <c r="DB319" s="56"/>
      <c r="DC319" s="56"/>
      <c r="DD319" s="56"/>
      <c r="DE319" s="56"/>
      <c r="DF319" s="56"/>
      <c r="DG319" s="56"/>
      <c r="DH319" s="56"/>
      <c r="DI319" s="56"/>
      <c r="DJ319" s="56"/>
      <c r="DK319" s="56"/>
      <c r="DL319" s="56"/>
      <c r="DM319" s="56"/>
      <c r="DN319" s="56"/>
      <c r="DO319" s="56"/>
      <c r="DP319" s="56"/>
      <c r="DQ319" s="56"/>
      <c r="DR319" s="56"/>
      <c r="DS319" s="56"/>
      <c r="DT319" s="56"/>
      <c r="DU319" s="56"/>
      <c r="DV319" s="56"/>
      <c r="DW319" s="56"/>
      <c r="DX319" s="56"/>
      <c r="DY319" s="56"/>
      <c r="DZ319" s="56"/>
      <c r="EA319" s="56"/>
      <c r="EB319" s="56"/>
      <c r="EC319" s="56"/>
      <c r="ED319" s="56"/>
      <c r="EE319" s="56"/>
      <c r="EF319" s="56"/>
      <c r="EG319" s="56"/>
      <c r="EH319" s="56"/>
      <c r="EI319" s="56"/>
      <c r="EJ319" s="56"/>
      <c r="EK319" s="56"/>
      <c r="EL319" s="56"/>
      <c r="EM319" s="56"/>
      <c r="EN319" s="56"/>
      <c r="EO319" s="56"/>
      <c r="EP319" s="56"/>
      <c r="EQ319" s="56"/>
      <c r="ER319" s="56"/>
      <c r="ES319" s="56"/>
      <c r="ET319" s="56"/>
      <c r="EU319" s="56"/>
      <c r="EV319" s="56"/>
      <c r="EW319" s="56"/>
      <c r="EX319" s="56"/>
      <c r="EY319" s="56"/>
      <c r="EZ319" s="56"/>
      <c r="FA319" s="56"/>
      <c r="FB319" s="56"/>
      <c r="FC319" s="56"/>
      <c r="FD319" s="56"/>
      <c r="FE319" s="56"/>
      <c r="FF319" s="56"/>
      <c r="FG319" s="56"/>
      <c r="FH319" s="56"/>
      <c r="FI319" s="56"/>
      <c r="FJ319" s="56"/>
      <c r="FK319" s="56"/>
      <c r="FL319" s="56"/>
      <c r="FM319" s="56"/>
      <c r="FN319" s="56"/>
      <c r="FO319" s="56"/>
      <c r="FP319" s="56"/>
      <c r="FQ319" s="56"/>
      <c r="FR319" s="56"/>
      <c r="FS319" s="56"/>
      <c r="FT319" s="56"/>
      <c r="FU319" s="56"/>
      <c r="FV319" s="56"/>
      <c r="FW319" s="56"/>
      <c r="FX319" s="56"/>
      <c r="FY319" s="56"/>
      <c r="FZ319" s="56"/>
      <c r="GA319" s="56"/>
      <c r="GB319" s="56"/>
      <c r="GC319" s="56"/>
      <c r="GD319" s="56"/>
      <c r="GE319" s="56"/>
      <c r="GF319" s="56"/>
      <c r="GG319" s="56"/>
      <c r="GH319" s="56"/>
      <c r="GI319" s="56"/>
      <c r="GJ319" s="56"/>
      <c r="GK319" s="56"/>
      <c r="GL319" s="56"/>
      <c r="GM319" s="56"/>
      <c r="GN319" s="56"/>
      <c r="GO319" s="56"/>
      <c r="GP319" s="56"/>
      <c r="GQ319" s="56"/>
      <c r="GR319" s="56"/>
      <c r="GS319" s="56"/>
      <c r="GT319" s="56"/>
      <c r="GU319" s="56"/>
      <c r="GV319" s="56"/>
      <c r="GW319" s="56"/>
      <c r="GX319" s="56"/>
      <c r="GY319" s="56"/>
      <c r="GZ319" s="56"/>
      <c r="HA319" s="56"/>
      <c r="HB319" s="56"/>
      <c r="HC319" s="56"/>
      <c r="HD319" s="56"/>
      <c r="HE319" s="56"/>
      <c r="HF319" s="56"/>
      <c r="HG319" s="56"/>
      <c r="HH319" s="56"/>
      <c r="HI319" s="56"/>
      <c r="HJ319" s="56"/>
      <c r="HK319" s="56"/>
      <c r="HL319" s="56"/>
      <c r="HM319" s="56"/>
      <c r="HN319" s="56"/>
      <c r="HO319" s="56"/>
      <c r="HP319" s="56"/>
      <c r="HQ319" s="56"/>
      <c r="HR319" s="56"/>
      <c r="HS319" s="56"/>
      <c r="HT319" s="56"/>
      <c r="HU319" s="56"/>
      <c r="HV319" s="56"/>
      <c r="HW319" s="56"/>
      <c r="HX319" s="56"/>
      <c r="HY319" s="56"/>
      <c r="HZ319" s="56"/>
      <c r="IA319" s="56"/>
      <c r="IB319" s="56"/>
      <c r="IC319" s="56"/>
      <c r="ID319" s="56"/>
      <c r="IE319" s="56"/>
      <c r="IF319" s="56"/>
      <c r="IG319" s="56"/>
      <c r="IH319" s="56"/>
      <c r="II319" s="56"/>
      <c r="IJ319" s="56"/>
      <c r="IK319" s="56"/>
      <c r="IL319" s="56"/>
      <c r="IM319" s="56"/>
      <c r="IN319" s="56"/>
      <c r="IO319" s="56"/>
      <c r="IP319" s="56"/>
      <c r="IQ319" s="56"/>
      <c r="IR319" s="56"/>
      <c r="IS319" s="56"/>
      <c r="IT319" s="56"/>
      <c r="IU319" s="56"/>
      <c r="IV319" s="56"/>
      <c r="IW319" s="56"/>
      <c r="IX319" s="56"/>
      <c r="IY319" s="56"/>
      <c r="IZ319" s="56"/>
      <c r="JA319" s="56"/>
      <c r="JB319" s="56"/>
      <c r="JC319" s="56"/>
      <c r="JD319" s="56"/>
      <c r="JE319" s="56"/>
      <c r="JF319" s="56"/>
      <c r="JG319" s="56"/>
      <c r="JH319" s="56"/>
      <c r="JI319" s="56"/>
      <c r="JJ319" s="56"/>
      <c r="JK319" s="56"/>
      <c r="JL319" s="56"/>
      <c r="JM319" s="56"/>
      <c r="JN319" s="56"/>
      <c r="JO319" s="56"/>
      <c r="JP319" s="56"/>
      <c r="JQ319" s="56"/>
      <c r="JR319" s="56"/>
      <c r="JS319" s="56"/>
      <c r="JT319" s="56"/>
      <c r="JU319" s="56"/>
      <c r="JV319" s="56"/>
      <c r="JW319" s="56"/>
      <c r="JX319" s="56"/>
      <c r="JY319" s="56"/>
      <c r="JZ319" s="56"/>
      <c r="KA319" s="56"/>
      <c r="KB319" s="56"/>
      <c r="KC319" s="56"/>
      <c r="KD319" s="56"/>
      <c r="KE319" s="56"/>
      <c r="KF319" s="56"/>
      <c r="KG319" s="56"/>
      <c r="KH319" s="56"/>
      <c r="KI319" s="56"/>
      <c r="KJ319" s="56"/>
      <c r="KK319" s="56"/>
      <c r="KL319" s="56"/>
      <c r="KM319" s="56"/>
      <c r="KN319" s="56"/>
      <c r="KO319" s="56"/>
      <c r="KP319" s="56"/>
      <c r="KQ319" s="56"/>
      <c r="KR319" s="56"/>
      <c r="KS319" s="56"/>
      <c r="KT319" s="56"/>
      <c r="KU319" s="56"/>
      <c r="KV319" s="56"/>
      <c r="KW319" s="56"/>
      <c r="KX319" s="56"/>
      <c r="KY319" s="56"/>
      <c r="KZ319" s="56"/>
      <c r="LA319" s="56"/>
      <c r="LB319" s="56"/>
      <c r="LC319" s="56"/>
      <c r="LD319" s="56"/>
      <c r="LE319" s="56"/>
      <c r="LF319" s="56"/>
      <c r="LG319" s="56"/>
      <c r="LH319" s="56"/>
      <c r="LI319" s="56"/>
      <c r="LJ319" s="56"/>
      <c r="LK319" s="56"/>
      <c r="LL319" s="56"/>
      <c r="LM319" s="56"/>
      <c r="LN319" s="56"/>
      <c r="LO319" s="56"/>
      <c r="LP319" s="56"/>
      <c r="LQ319" s="56"/>
      <c r="LR319" s="56"/>
      <c r="LS319" s="56"/>
      <c r="LT319" s="56"/>
      <c r="LU319" s="56"/>
      <c r="LV319" s="56"/>
      <c r="LW319" s="56"/>
      <c r="LX319" s="56"/>
      <c r="LY319" s="56"/>
      <c r="LZ319" s="56"/>
      <c r="MA319" s="56"/>
      <c r="MB319" s="56"/>
      <c r="MC319" s="56"/>
      <c r="MD319" s="56"/>
      <c r="ME319" s="56"/>
      <c r="MF319" s="56"/>
      <c r="MG319" s="56"/>
      <c r="MH319" s="56"/>
      <c r="MI319" s="56"/>
      <c r="MJ319" s="56"/>
      <c r="MK319" s="56"/>
      <c r="ML319" s="56"/>
      <c r="MM319" s="56"/>
      <c r="MN319" s="56"/>
      <c r="MO319" s="56"/>
      <c r="MP319" s="56"/>
      <c r="MQ319" s="56"/>
      <c r="MR319" s="56"/>
      <c r="MS319" s="56"/>
      <c r="MT319" s="56"/>
      <c r="MU319" s="56"/>
      <c r="MV319" s="56"/>
      <c r="MW319" s="56"/>
      <c r="MX319" s="56"/>
      <c r="MY319" s="56"/>
      <c r="MZ319" s="56"/>
      <c r="NA319" s="56"/>
      <c r="NB319" s="56"/>
      <c r="NC319" s="56"/>
      <c r="ND319" s="56"/>
      <c r="NE319" s="56"/>
      <c r="NF319" s="56"/>
      <c r="NG319" s="56"/>
      <c r="NH319" s="56"/>
      <c r="NI319" s="56"/>
      <c r="NJ319" s="56"/>
      <c r="NK319" s="56"/>
      <c r="NL319" s="56"/>
      <c r="NM319" s="56"/>
      <c r="NN319" s="56"/>
      <c r="NO319" s="56"/>
      <c r="NP319" s="56"/>
      <c r="NQ319" s="56"/>
      <c r="NR319" s="56"/>
      <c r="NS319" s="56"/>
      <c r="NT319" s="56"/>
      <c r="NU319" s="56"/>
      <c r="NV319" s="56"/>
      <c r="NW319" s="56"/>
      <c r="NX319" s="56"/>
      <c r="NY319" s="56"/>
      <c r="NZ319" s="56"/>
      <c r="OA319" s="56"/>
      <c r="OB319" s="56"/>
      <c r="OC319" s="56"/>
      <c r="OD319" s="56"/>
      <c r="OE319" s="56"/>
      <c r="OF319" s="56"/>
      <c r="OG319" s="56"/>
      <c r="OH319" s="56"/>
      <c r="OI319" s="56"/>
      <c r="OJ319" s="56"/>
      <c r="OK319" s="56"/>
      <c r="OL319" s="56"/>
      <c r="OM319" s="56"/>
      <c r="ON319" s="56"/>
      <c r="OO319" s="56"/>
      <c r="OP319" s="56"/>
      <c r="OQ319" s="56"/>
      <c r="OR319" s="56"/>
      <c r="OS319" s="56"/>
      <c r="OT319" s="56"/>
      <c r="OU319" s="56"/>
      <c r="OV319" s="56"/>
      <c r="OW319" s="56"/>
      <c r="OX319" s="56"/>
      <c r="OY319" s="56"/>
      <c r="OZ319" s="56"/>
      <c r="PA319" s="56"/>
      <c r="PB319" s="56"/>
      <c r="PC319" s="56"/>
      <c r="PD319" s="56"/>
      <c r="PE319" s="56"/>
      <c r="PF319" s="56"/>
      <c r="PG319" s="56"/>
      <c r="PH319" s="56"/>
      <c r="PI319" s="56"/>
      <c r="PJ319" s="56"/>
      <c r="PK319" s="56"/>
      <c r="PL319" s="56"/>
      <c r="PM319" s="56"/>
      <c r="PN319" s="56"/>
      <c r="PO319" s="56"/>
      <c r="PP319" s="56"/>
      <c r="PQ319" s="56"/>
      <c r="PR319" s="56"/>
      <c r="PS319" s="56"/>
      <c r="PT319" s="56"/>
      <c r="PU319" s="56"/>
      <c r="PV319" s="56"/>
      <c r="PW319" s="56"/>
      <c r="PX319" s="56"/>
      <c r="PY319" s="56"/>
      <c r="PZ319" s="56"/>
      <c r="QA319" s="56"/>
      <c r="QB319" s="56"/>
      <c r="QC319" s="56"/>
      <c r="QD319" s="56"/>
      <c r="QE319" s="56"/>
      <c r="QF319" s="56"/>
      <c r="QG319" s="56"/>
      <c r="QH319" s="56"/>
      <c r="QI319" s="56"/>
      <c r="QJ319" s="56"/>
      <c r="QK319" s="56"/>
      <c r="QL319" s="56"/>
      <c r="QM319" s="56"/>
      <c r="QN319" s="56"/>
      <c r="QO319" s="56"/>
      <c r="QP319" s="56"/>
      <c r="QQ319" s="56"/>
      <c r="QR319" s="56"/>
      <c r="QS319" s="56"/>
      <c r="QT319" s="56"/>
      <c r="QU319" s="56"/>
      <c r="QV319" s="56"/>
      <c r="QW319" s="56"/>
      <c r="QX319" s="56"/>
      <c r="QY319" s="56"/>
      <c r="QZ319" s="56"/>
      <c r="RA319" s="56"/>
      <c r="RB319" s="56"/>
      <c r="RC319" s="56"/>
      <c r="RD319" s="56"/>
      <c r="RE319" s="56"/>
      <c r="RF319" s="56"/>
      <c r="RG319" s="56"/>
      <c r="RH319" s="56"/>
      <c r="RI319" s="56"/>
      <c r="RJ319" s="56"/>
      <c r="RK319" s="56"/>
      <c r="RL319" s="56"/>
      <c r="RM319" s="56"/>
      <c r="RN319" s="56"/>
      <c r="RO319" s="56"/>
      <c r="RP319" s="56"/>
      <c r="RQ319" s="56"/>
      <c r="RR319" s="56"/>
      <c r="RS319" s="56"/>
      <c r="RT319" s="56"/>
      <c r="RU319" s="56"/>
      <c r="RV319" s="56"/>
      <c r="RW319" s="56"/>
      <c r="RX319" s="56"/>
      <c r="RY319" s="56"/>
      <c r="RZ319" s="56"/>
      <c r="SA319" s="56"/>
      <c r="SB319" s="56"/>
      <c r="SC319" s="56"/>
      <c r="SD319" s="56"/>
      <c r="SE319" s="56"/>
      <c r="SF319" s="56"/>
      <c r="SG319" s="56"/>
      <c r="SH319" s="56"/>
      <c r="SI319" s="56"/>
      <c r="SJ319" s="56"/>
      <c r="SK319" s="56"/>
      <c r="SL319" s="56"/>
      <c r="SM319" s="56"/>
      <c r="SN319" s="56"/>
      <c r="SO319" s="56"/>
      <c r="SP319" s="56"/>
      <c r="SQ319" s="56"/>
      <c r="SR319" s="56"/>
      <c r="SS319" s="56"/>
      <c r="ST319" s="56"/>
      <c r="SU319" s="56"/>
      <c r="SV319" s="56"/>
      <c r="SW319" s="56"/>
      <c r="SX319" s="56"/>
      <c r="SY319" s="56"/>
      <c r="SZ319" s="56"/>
      <c r="TA319" s="56"/>
      <c r="TB319" s="56"/>
      <c r="TC319" s="56"/>
      <c r="TD319" s="56"/>
      <c r="TE319" s="56"/>
      <c r="TF319" s="56"/>
      <c r="TG319" s="56"/>
      <c r="TH319" s="56"/>
      <c r="TI319" s="56"/>
      <c r="TJ319" s="56"/>
      <c r="TK319" s="56"/>
      <c r="TL319" s="56"/>
      <c r="TM319" s="56"/>
      <c r="TN319" s="56"/>
      <c r="TO319" s="56"/>
      <c r="TP319" s="56"/>
      <c r="TQ319" s="56"/>
      <c r="TR319" s="56"/>
      <c r="TS319" s="56"/>
      <c r="TT319" s="56"/>
      <c r="TU319" s="56"/>
      <c r="TV319" s="56"/>
      <c r="TW319" s="56"/>
      <c r="TX319" s="56"/>
      <c r="TY319" s="56"/>
      <c r="TZ319" s="56"/>
      <c r="UA319" s="56"/>
      <c r="UB319" s="56"/>
      <c r="UC319" s="56"/>
      <c r="UD319" s="56"/>
      <c r="UE319" s="56"/>
      <c r="UF319" s="56"/>
      <c r="UG319" s="56"/>
      <c r="UH319" s="56"/>
      <c r="UI319" s="56"/>
      <c r="UJ319" s="56"/>
      <c r="UK319" s="56"/>
      <c r="UL319" s="56"/>
      <c r="UM319" s="56"/>
      <c r="UN319" s="56"/>
      <c r="UO319" s="56"/>
      <c r="UP319" s="56"/>
      <c r="UQ319" s="56"/>
      <c r="UR319" s="56"/>
      <c r="US319" s="56"/>
      <c r="UT319" s="56"/>
      <c r="UU319" s="56"/>
      <c r="UV319" s="56"/>
      <c r="UW319" s="56"/>
      <c r="UX319" s="56"/>
      <c r="UY319" s="56"/>
      <c r="UZ319" s="56"/>
      <c r="VA319" s="56"/>
      <c r="VB319" s="56"/>
      <c r="VC319" s="56"/>
      <c r="VD319" s="56"/>
      <c r="VE319" s="56"/>
      <c r="VF319" s="56"/>
      <c r="VG319" s="56"/>
      <c r="VH319" s="56"/>
      <c r="VI319" s="56"/>
      <c r="VJ319" s="56"/>
      <c r="VK319" s="56"/>
      <c r="VL319" s="56"/>
      <c r="VM319" s="56"/>
      <c r="VN319" s="56"/>
      <c r="VO319" s="56"/>
      <c r="VP319" s="56"/>
      <c r="VQ319" s="56"/>
      <c r="VR319" s="56"/>
      <c r="VS319" s="56"/>
      <c r="VT319" s="56"/>
      <c r="VU319" s="56"/>
      <c r="VV319" s="56"/>
      <c r="VW319" s="56"/>
      <c r="VX319" s="56"/>
      <c r="VY319" s="56"/>
      <c r="VZ319" s="56"/>
      <c r="WA319" s="56"/>
      <c r="WB319" s="56"/>
      <c r="WC319" s="56"/>
      <c r="WD319" s="56"/>
      <c r="WE319" s="56"/>
      <c r="WF319" s="56"/>
      <c r="WG319" s="56"/>
      <c r="WH319" s="56"/>
      <c r="WI319" s="56"/>
      <c r="WJ319" s="56"/>
      <c r="WK319" s="56"/>
      <c r="WL319" s="56"/>
      <c r="WM319" s="56"/>
      <c r="WN319" s="56"/>
      <c r="WO319" s="56"/>
      <c r="WP319" s="56"/>
      <c r="WQ319" s="56"/>
      <c r="WR319" s="56"/>
      <c r="WS319" s="56"/>
      <c r="WT319" s="56"/>
      <c r="WU319" s="56"/>
      <c r="WV319" s="56"/>
      <c r="WW319" s="56"/>
      <c r="WX319" s="56"/>
      <c r="WY319" s="56"/>
      <c r="WZ319" s="56"/>
      <c r="XA319" s="56"/>
      <c r="XB319" s="56"/>
      <c r="XC319" s="56"/>
      <c r="XD319" s="56"/>
      <c r="XE319" s="56"/>
      <c r="XF319" s="56"/>
      <c r="XG319" s="56"/>
      <c r="XH319" s="56"/>
      <c r="XI319" s="56"/>
      <c r="XJ319" s="56"/>
      <c r="XK319" s="56"/>
      <c r="XL319" s="56"/>
      <c r="XM319" s="56"/>
      <c r="XN319" s="56"/>
      <c r="XO319" s="56"/>
      <c r="XP319" s="56"/>
      <c r="XQ319" s="56"/>
      <c r="XR319" s="56"/>
      <c r="XS319" s="56"/>
      <c r="XT319" s="56"/>
      <c r="XU319" s="56"/>
      <c r="XV319" s="56"/>
      <c r="XW319" s="56"/>
      <c r="XX319" s="56"/>
      <c r="XY319" s="56"/>
      <c r="XZ319" s="56"/>
      <c r="YA319" s="56"/>
      <c r="YB319" s="56"/>
      <c r="YC319" s="56"/>
      <c r="YD319" s="56"/>
      <c r="YE319" s="56"/>
      <c r="YF319" s="56"/>
      <c r="YG319" s="56"/>
      <c r="YH319" s="56"/>
      <c r="YI319" s="56"/>
      <c r="YJ319" s="56"/>
      <c r="YK319" s="56"/>
      <c r="YL319" s="56"/>
      <c r="YM319" s="56"/>
      <c r="YN319" s="56"/>
      <c r="YO319" s="56"/>
      <c r="YP319" s="56"/>
      <c r="YQ319" s="56"/>
      <c r="YR319" s="56"/>
      <c r="YS319" s="56"/>
      <c r="YT319" s="56"/>
      <c r="YU319" s="56"/>
      <c r="YV319" s="56"/>
      <c r="YW319" s="56"/>
      <c r="YX319" s="56"/>
      <c r="YY319" s="56"/>
      <c r="YZ319" s="56"/>
      <c r="ZA319" s="56"/>
      <c r="ZB319" s="56"/>
      <c r="ZC319" s="56"/>
      <c r="ZD319" s="56"/>
      <c r="ZE319" s="56"/>
      <c r="ZF319" s="56"/>
      <c r="ZG319" s="56"/>
      <c r="ZH319" s="56"/>
      <c r="ZI319" s="56"/>
      <c r="ZJ319" s="56"/>
      <c r="ZK319" s="56"/>
      <c r="ZL319" s="56"/>
      <c r="ZM319" s="56"/>
      <c r="ZN319" s="56"/>
      <c r="ZO319" s="56"/>
      <c r="ZP319" s="56"/>
      <c r="ZQ319" s="56"/>
      <c r="ZR319" s="56"/>
      <c r="ZS319" s="56"/>
      <c r="ZT319" s="56"/>
      <c r="ZU319" s="56"/>
      <c r="ZV319" s="56"/>
      <c r="ZW319" s="56"/>
      <c r="ZX319" s="56"/>
      <c r="ZY319" s="56"/>
      <c r="ZZ319" s="56"/>
      <c r="AAA319" s="56"/>
      <c r="AAB319" s="56"/>
      <c r="AAC319" s="56"/>
      <c r="AAD319" s="56"/>
      <c r="AAE319" s="56"/>
      <c r="AAF319" s="56"/>
      <c r="AAG319" s="56"/>
      <c r="AAH319" s="56"/>
      <c r="AAI319" s="56"/>
      <c r="AAJ319" s="56"/>
      <c r="AAK319" s="56"/>
      <c r="AAL319" s="56"/>
      <c r="AAM319" s="56"/>
      <c r="AAN319" s="56"/>
      <c r="AAO319" s="56"/>
      <c r="AAP319" s="56"/>
      <c r="AAQ319" s="56"/>
      <c r="AAR319" s="56"/>
      <c r="AAS319" s="56"/>
      <c r="AAT319" s="56"/>
      <c r="AAU319" s="56"/>
      <c r="AAV319" s="56"/>
      <c r="AAW319" s="56"/>
      <c r="AAX319" s="56"/>
      <c r="AAY319" s="56"/>
      <c r="AAZ319" s="56"/>
      <c r="ABA319" s="56"/>
      <c r="ABB319" s="56"/>
      <c r="ABC319" s="56"/>
      <c r="ABD319" s="56"/>
      <c r="ABE319" s="56"/>
      <c r="ABF319" s="56"/>
      <c r="ABG319" s="56"/>
      <c r="ABH319" s="56"/>
      <c r="ABI319" s="56"/>
      <c r="ABJ319" s="56"/>
      <c r="ABK319" s="56"/>
      <c r="ABL319" s="56"/>
      <c r="ABM319" s="56"/>
      <c r="ABN319" s="56"/>
      <c r="ABO319" s="56"/>
      <c r="ABP319" s="56"/>
      <c r="ABQ319" s="56"/>
      <c r="ABR319" s="56"/>
      <c r="ABS319" s="56"/>
      <c r="ABT319" s="56"/>
      <c r="ABU319" s="56"/>
      <c r="ABV319" s="56"/>
      <c r="ABW319" s="56"/>
      <c r="ABX319" s="56"/>
      <c r="ABY319" s="56"/>
      <c r="ABZ319" s="56"/>
      <c r="ACA319" s="56"/>
      <c r="ACB319" s="56"/>
      <c r="ACC319" s="56"/>
      <c r="ACD319" s="56"/>
      <c r="ACE319" s="56"/>
      <c r="ACF319" s="56"/>
      <c r="ACG319" s="56"/>
      <c r="ACH319" s="56"/>
      <c r="ACI319" s="56"/>
      <c r="ACJ319" s="56"/>
      <c r="ACK319" s="56"/>
      <c r="ACL319" s="56"/>
      <c r="ACM319" s="56"/>
      <c r="ACN319" s="56"/>
      <c r="ACO319" s="56"/>
      <c r="ACP319" s="56"/>
      <c r="ACQ319" s="56"/>
      <c r="ACR319" s="56"/>
      <c r="ACS319" s="56"/>
      <c r="ACT319" s="56"/>
      <c r="ACU319" s="56"/>
      <c r="ACV319" s="56"/>
      <c r="ACW319" s="56"/>
      <c r="ACX319" s="56"/>
      <c r="ACY319" s="56"/>
      <c r="ACZ319" s="56"/>
      <c r="ADA319" s="56"/>
      <c r="ADB319" s="56"/>
      <c r="ADC319" s="56"/>
      <c r="ADD319" s="56"/>
      <c r="ADE319" s="56"/>
      <c r="ADF319" s="56"/>
      <c r="ADG319" s="56"/>
      <c r="ADH319" s="56"/>
      <c r="ADI319" s="56"/>
      <c r="ADJ319" s="56"/>
      <c r="ADK319" s="56"/>
      <c r="ADL319" s="56"/>
      <c r="ADM319" s="56"/>
      <c r="ADN319" s="56"/>
      <c r="ADO319" s="56"/>
      <c r="ADP319" s="56"/>
      <c r="ADQ319" s="56"/>
      <c r="ADR319" s="56"/>
      <c r="ADS319" s="56"/>
      <c r="ADT319" s="56"/>
      <c r="ADU319" s="56"/>
      <c r="ADV319" s="56"/>
      <c r="ADW319" s="56"/>
      <c r="ADX319" s="56"/>
      <c r="ADY319" s="56"/>
      <c r="ADZ319" s="56"/>
      <c r="AEA319" s="56"/>
      <c r="AEB319" s="56"/>
      <c r="AEC319" s="56"/>
      <c r="AED319" s="56"/>
      <c r="AEE319" s="56"/>
      <c r="AEF319" s="56"/>
      <c r="AEG319" s="56"/>
      <c r="AEH319" s="56"/>
      <c r="AEI319" s="56"/>
      <c r="AEJ319" s="56"/>
      <c r="AEK319" s="56"/>
      <c r="AEL319" s="56"/>
      <c r="AEM319" s="56"/>
      <c r="AEN319" s="56"/>
      <c r="AEO319" s="56"/>
      <c r="AEP319" s="56"/>
      <c r="AEQ319" s="56"/>
      <c r="AER319" s="56"/>
      <c r="AES319" s="56"/>
      <c r="AET319" s="56"/>
      <c r="AEU319" s="56"/>
      <c r="AEV319" s="56"/>
      <c r="AEW319" s="56"/>
      <c r="AEX319" s="56"/>
      <c r="AEY319" s="56"/>
      <c r="AEZ319" s="56"/>
      <c r="AFA319" s="56"/>
      <c r="AFB319" s="56"/>
      <c r="AFC319" s="56"/>
      <c r="AFD319" s="56"/>
      <c r="AFE319" s="56"/>
      <c r="AFF319" s="56"/>
      <c r="AFG319" s="56"/>
      <c r="AFH319" s="56"/>
      <c r="AFI319" s="56"/>
      <c r="AFJ319" s="56"/>
      <c r="AFK319" s="56"/>
      <c r="AFL319" s="56"/>
      <c r="AFM319" s="56"/>
      <c r="AFN319" s="56"/>
      <c r="AFO319" s="56"/>
      <c r="AFP319" s="56"/>
      <c r="AFQ319" s="56"/>
      <c r="AFR319" s="56"/>
      <c r="AFS319" s="56"/>
      <c r="AFT319" s="56"/>
      <c r="AFU319" s="56"/>
      <c r="AFV319" s="56"/>
      <c r="AFW319" s="56"/>
      <c r="AFX319" s="56"/>
      <c r="AFY319" s="56"/>
      <c r="AFZ319" s="56"/>
      <c r="AGA319" s="56"/>
      <c r="AGB319" s="56"/>
      <c r="AGC319" s="56"/>
      <c r="AGD319" s="56"/>
      <c r="AGE319" s="56"/>
      <c r="AGF319" s="56"/>
      <c r="AGG319" s="56"/>
      <c r="AGH319" s="56"/>
      <c r="AGI319" s="56"/>
      <c r="AGJ319" s="56"/>
      <c r="AGK319" s="56"/>
      <c r="AGL319" s="56"/>
      <c r="AGM319" s="56"/>
      <c r="AGN319" s="56"/>
      <c r="AGO319" s="56"/>
      <c r="AGP319" s="56"/>
      <c r="AGQ319" s="56"/>
      <c r="AGR319" s="56"/>
      <c r="AGS319" s="56"/>
      <c r="AGT319" s="56"/>
      <c r="AGU319" s="56"/>
      <c r="AGV319" s="56"/>
      <c r="AGW319" s="56"/>
      <c r="AGX319" s="56"/>
      <c r="AGY319" s="56"/>
      <c r="AGZ319" s="56"/>
      <c r="AHA319" s="56"/>
      <c r="AHB319" s="56"/>
      <c r="AHC319" s="56"/>
      <c r="AHD319" s="56"/>
      <c r="AHE319" s="56"/>
      <c r="AHF319" s="56"/>
      <c r="AHG319" s="56"/>
      <c r="AHH319" s="56"/>
      <c r="AHI319" s="56"/>
      <c r="AHJ319" s="56"/>
      <c r="AHK319" s="56"/>
      <c r="AHL319" s="56"/>
      <c r="AHM319" s="56"/>
      <c r="AHN319" s="56"/>
      <c r="AHO319" s="56"/>
      <c r="AHP319" s="56"/>
      <c r="AHQ319" s="56"/>
      <c r="AHR319" s="56"/>
      <c r="AHS319" s="56"/>
      <c r="AHT319" s="56"/>
      <c r="AHU319" s="56"/>
      <c r="AHV319" s="56"/>
      <c r="AHW319" s="56"/>
      <c r="AHX319" s="56"/>
      <c r="AHY319" s="56"/>
      <c r="AHZ319" s="56"/>
      <c r="AIA319" s="56"/>
      <c r="AIB319" s="56"/>
      <c r="AIC319" s="56"/>
      <c r="AID319" s="56"/>
      <c r="AIE319" s="56"/>
      <c r="AIF319" s="56"/>
      <c r="AIG319" s="56"/>
      <c r="AIH319" s="56"/>
      <c r="AII319" s="56"/>
      <c r="AIJ319" s="56"/>
      <c r="AIK319" s="56"/>
      <c r="AIL319" s="56"/>
      <c r="AIM319" s="56"/>
      <c r="AIN319" s="56"/>
      <c r="AIO319" s="56"/>
      <c r="AIP319" s="56"/>
      <c r="AIQ319" s="56"/>
      <c r="AIR319" s="56"/>
      <c r="AIS319" s="56"/>
      <c r="AIT319" s="56"/>
      <c r="AIU319" s="56"/>
      <c r="AIV319" s="56"/>
      <c r="AIW319" s="56"/>
      <c r="AIX319" s="56"/>
      <c r="AIY319" s="56"/>
      <c r="AIZ319" s="56"/>
      <c r="AJA319" s="56"/>
      <c r="AJB319" s="56"/>
      <c r="AJC319" s="56"/>
      <c r="AJD319" s="56"/>
      <c r="AJE319" s="56"/>
      <c r="AJF319" s="56"/>
      <c r="AJG319" s="56"/>
      <c r="AJH319" s="56"/>
      <c r="AJI319" s="56"/>
      <c r="AJJ319" s="56"/>
      <c r="AJK319" s="56"/>
      <c r="AJL319" s="56"/>
      <c r="AJM319" s="56"/>
      <c r="AJN319" s="56"/>
      <c r="AJO319" s="56"/>
      <c r="AJP319" s="56"/>
      <c r="AJQ319" s="56"/>
      <c r="AJR319" s="56"/>
      <c r="AJS319" s="56"/>
      <c r="AJT319" s="56"/>
      <c r="AJU319" s="56"/>
      <c r="AJV319" s="56"/>
      <c r="AJW319" s="56"/>
      <c r="AJX319" s="56"/>
      <c r="AJY319" s="56"/>
      <c r="AJZ319" s="56"/>
      <c r="AKA319" s="56"/>
      <c r="AKB319" s="56"/>
      <c r="AKC319" s="56"/>
      <c r="AKD319" s="56"/>
      <c r="AKE319" s="56"/>
      <c r="AKF319" s="56"/>
      <c r="AKG319" s="56"/>
      <c r="AKH319" s="56"/>
      <c r="AKI319" s="56"/>
      <c r="AKJ319" s="56"/>
      <c r="AKK319" s="56"/>
      <c r="AKL319" s="56"/>
      <c r="AKM319" s="56"/>
      <c r="AKN319" s="56"/>
      <c r="AKO319" s="56"/>
      <c r="AKP319" s="56"/>
      <c r="AKQ319" s="56"/>
      <c r="AKR319" s="56"/>
      <c r="AKS319" s="56"/>
      <c r="AKT319" s="56"/>
      <c r="AKU319" s="56"/>
      <c r="AKV319" s="56"/>
      <c r="AKW319" s="56"/>
      <c r="AKX319" s="56"/>
      <c r="AKY319" s="56"/>
      <c r="AKZ319" s="56"/>
      <c r="ALA319" s="56"/>
      <c r="ALB319" s="56"/>
      <c r="ALC319" s="56"/>
      <c r="ALD319" s="56"/>
      <c r="ALE319" s="56"/>
      <c r="ALF319" s="56"/>
      <c r="ALG319" s="56"/>
      <c r="ALH319" s="56"/>
      <c r="ALI319" s="56"/>
      <c r="ALJ319" s="56"/>
      <c r="ALK319" s="56"/>
      <c r="ALL319" s="56"/>
      <c r="ALM319" s="56"/>
      <c r="ALN319" s="56"/>
      <c r="ALO319" s="56"/>
      <c r="ALP319" s="56"/>
      <c r="ALQ319" s="56"/>
      <c r="ALR319" s="56"/>
      <c r="ALS319" s="56"/>
      <c r="ALT319" s="56"/>
      <c r="ALU319" s="56"/>
      <c r="ALV319" s="56"/>
      <c r="ALW319" s="56"/>
      <c r="ALX319" s="56"/>
      <c r="ALY319" s="56"/>
      <c r="ALZ319" s="56"/>
      <c r="AMA319" s="56"/>
      <c r="AMB319" s="56"/>
      <c r="AMC319" s="56"/>
      <c r="AMD319" s="56"/>
      <c r="AME319" s="56"/>
      <c r="AMF319" s="56"/>
      <c r="AMG319" s="56"/>
    </row>
    <row r="320" spans="1:1021" ht="41.25" customHeight="1">
      <c r="A320" s="34" t="s">
        <v>491</v>
      </c>
      <c r="B320" s="35"/>
      <c r="C320" s="36"/>
      <c r="D320" s="37" t="s">
        <v>492</v>
      </c>
      <c r="E320" s="36"/>
      <c r="F320" s="38"/>
      <c r="G320" s="39"/>
      <c r="H320" s="39"/>
      <c r="I320" s="39"/>
      <c r="J320" s="40"/>
      <c r="K320" s="59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/>
      <c r="BG320" s="32"/>
      <c r="BH320" s="32"/>
      <c r="BI320" s="32"/>
      <c r="BJ320" s="56"/>
      <c r="BK320" s="56"/>
      <c r="BL320" s="56"/>
      <c r="BM320" s="56"/>
      <c r="BN320" s="56"/>
      <c r="BO320" s="56"/>
      <c r="BP320" s="56"/>
      <c r="BQ320" s="56"/>
      <c r="BR320" s="56"/>
      <c r="BS320" s="56"/>
      <c r="BT320" s="56"/>
      <c r="BU320" s="56"/>
      <c r="BV320" s="56"/>
      <c r="BW320" s="56"/>
      <c r="BX320" s="56"/>
      <c r="BY320" s="56"/>
      <c r="BZ320" s="56"/>
      <c r="CA320" s="56"/>
      <c r="CB320" s="56"/>
      <c r="CC320" s="56"/>
      <c r="CD320" s="56"/>
      <c r="CE320" s="56"/>
      <c r="CF320" s="56"/>
      <c r="CG320" s="56"/>
      <c r="CH320" s="56"/>
      <c r="CI320" s="56"/>
      <c r="CJ320" s="56"/>
      <c r="CK320" s="56"/>
      <c r="CL320" s="56"/>
      <c r="CM320" s="56"/>
      <c r="CN320" s="56"/>
      <c r="CO320" s="56"/>
      <c r="CP320" s="56"/>
      <c r="CQ320" s="56"/>
      <c r="CR320" s="56"/>
      <c r="CS320" s="56"/>
      <c r="CT320" s="56"/>
      <c r="CU320" s="56"/>
      <c r="CV320" s="56"/>
      <c r="CW320" s="56"/>
      <c r="CX320" s="56"/>
      <c r="CY320" s="56"/>
      <c r="CZ320" s="56"/>
      <c r="DA320" s="56"/>
      <c r="DB320" s="56"/>
      <c r="DC320" s="56"/>
      <c r="DD320" s="56"/>
      <c r="DE320" s="56"/>
      <c r="DF320" s="56"/>
      <c r="DG320" s="56"/>
      <c r="DH320" s="56"/>
      <c r="DI320" s="56"/>
      <c r="DJ320" s="56"/>
      <c r="DK320" s="56"/>
      <c r="DL320" s="56"/>
      <c r="DM320" s="56"/>
      <c r="DN320" s="56"/>
      <c r="DO320" s="56"/>
      <c r="DP320" s="56"/>
      <c r="DQ320" s="56"/>
      <c r="DR320" s="56"/>
      <c r="DS320" s="56"/>
      <c r="DT320" s="56"/>
      <c r="DU320" s="56"/>
      <c r="DV320" s="56"/>
      <c r="DW320" s="56"/>
      <c r="DX320" s="56"/>
      <c r="DY320" s="56"/>
      <c r="DZ320" s="56"/>
      <c r="EA320" s="56"/>
      <c r="EB320" s="56"/>
      <c r="EC320" s="56"/>
      <c r="ED320" s="56"/>
      <c r="EE320" s="56"/>
      <c r="EF320" s="56"/>
      <c r="EG320" s="56"/>
      <c r="EH320" s="56"/>
      <c r="EI320" s="56"/>
      <c r="EJ320" s="56"/>
      <c r="EK320" s="56"/>
      <c r="EL320" s="56"/>
      <c r="EM320" s="56"/>
      <c r="EN320" s="56"/>
      <c r="EO320" s="56"/>
      <c r="EP320" s="56"/>
      <c r="EQ320" s="56"/>
      <c r="ER320" s="56"/>
      <c r="ES320" s="56"/>
      <c r="ET320" s="56"/>
      <c r="EU320" s="56"/>
      <c r="EV320" s="56"/>
      <c r="EW320" s="56"/>
      <c r="EX320" s="56"/>
      <c r="EY320" s="56"/>
      <c r="EZ320" s="56"/>
      <c r="FA320" s="56"/>
      <c r="FB320" s="56"/>
      <c r="FC320" s="56"/>
      <c r="FD320" s="56"/>
      <c r="FE320" s="56"/>
      <c r="FF320" s="56"/>
      <c r="FG320" s="56"/>
      <c r="FH320" s="56"/>
      <c r="FI320" s="56"/>
      <c r="FJ320" s="56"/>
      <c r="FK320" s="56"/>
      <c r="FL320" s="56"/>
      <c r="FM320" s="56"/>
      <c r="FN320" s="56"/>
      <c r="FO320" s="56"/>
      <c r="FP320" s="56"/>
      <c r="FQ320" s="56"/>
      <c r="FR320" s="56"/>
      <c r="FS320" s="56"/>
      <c r="FT320" s="56"/>
      <c r="FU320" s="56"/>
      <c r="FV320" s="56"/>
      <c r="FW320" s="56"/>
      <c r="FX320" s="56"/>
      <c r="FY320" s="56"/>
      <c r="FZ320" s="56"/>
      <c r="GA320" s="56"/>
      <c r="GB320" s="56"/>
      <c r="GC320" s="56"/>
      <c r="GD320" s="56"/>
      <c r="GE320" s="56"/>
      <c r="GF320" s="56"/>
      <c r="GG320" s="56"/>
      <c r="GH320" s="56"/>
      <c r="GI320" s="56"/>
      <c r="GJ320" s="56"/>
      <c r="GK320" s="56"/>
      <c r="GL320" s="56"/>
      <c r="GM320" s="56"/>
      <c r="GN320" s="56"/>
      <c r="GO320" s="56"/>
      <c r="GP320" s="56"/>
      <c r="GQ320" s="56"/>
      <c r="GR320" s="56"/>
      <c r="GS320" s="56"/>
      <c r="GT320" s="56"/>
      <c r="GU320" s="56"/>
      <c r="GV320" s="56"/>
      <c r="GW320" s="56"/>
      <c r="GX320" s="56"/>
      <c r="GY320" s="56"/>
      <c r="GZ320" s="56"/>
      <c r="HA320" s="56"/>
      <c r="HB320" s="56"/>
      <c r="HC320" s="56"/>
      <c r="HD320" s="56"/>
      <c r="HE320" s="56"/>
      <c r="HF320" s="56"/>
      <c r="HG320" s="56"/>
      <c r="HH320" s="56"/>
      <c r="HI320" s="56"/>
      <c r="HJ320" s="56"/>
      <c r="HK320" s="56"/>
      <c r="HL320" s="56"/>
      <c r="HM320" s="56"/>
      <c r="HN320" s="56"/>
      <c r="HO320" s="56"/>
      <c r="HP320" s="56"/>
      <c r="HQ320" s="56"/>
      <c r="HR320" s="56"/>
      <c r="HS320" s="56"/>
      <c r="HT320" s="56"/>
      <c r="HU320" s="56"/>
      <c r="HV320" s="56"/>
      <c r="HW320" s="56"/>
      <c r="HX320" s="56"/>
      <c r="HY320" s="56"/>
      <c r="HZ320" s="56"/>
      <c r="IA320" s="56"/>
      <c r="IB320" s="56"/>
      <c r="IC320" s="56"/>
      <c r="ID320" s="56"/>
      <c r="IE320" s="56"/>
      <c r="IF320" s="56"/>
      <c r="IG320" s="56"/>
      <c r="IH320" s="56"/>
      <c r="II320" s="56"/>
      <c r="IJ320" s="56"/>
      <c r="IK320" s="56"/>
      <c r="IL320" s="56"/>
      <c r="IM320" s="56"/>
      <c r="IN320" s="56"/>
      <c r="IO320" s="56"/>
      <c r="IP320" s="56"/>
      <c r="IQ320" s="56"/>
      <c r="IR320" s="56"/>
      <c r="IS320" s="56"/>
      <c r="IT320" s="56"/>
      <c r="IU320" s="56"/>
      <c r="IV320" s="56"/>
      <c r="IW320" s="56"/>
      <c r="IX320" s="56"/>
      <c r="IY320" s="56"/>
      <c r="IZ320" s="56"/>
      <c r="JA320" s="56"/>
      <c r="JB320" s="56"/>
      <c r="JC320" s="56"/>
      <c r="JD320" s="56"/>
      <c r="JE320" s="56"/>
      <c r="JF320" s="56"/>
      <c r="JG320" s="56"/>
      <c r="JH320" s="56"/>
      <c r="JI320" s="56"/>
      <c r="JJ320" s="56"/>
      <c r="JK320" s="56"/>
      <c r="JL320" s="56"/>
      <c r="JM320" s="56"/>
      <c r="JN320" s="56"/>
      <c r="JO320" s="56"/>
      <c r="JP320" s="56"/>
      <c r="JQ320" s="56"/>
      <c r="JR320" s="56"/>
      <c r="JS320" s="56"/>
      <c r="JT320" s="56"/>
      <c r="JU320" s="56"/>
      <c r="JV320" s="56"/>
      <c r="JW320" s="56"/>
      <c r="JX320" s="56"/>
      <c r="JY320" s="56"/>
      <c r="JZ320" s="56"/>
      <c r="KA320" s="56"/>
      <c r="KB320" s="56"/>
      <c r="KC320" s="56"/>
      <c r="KD320" s="56"/>
      <c r="KE320" s="56"/>
      <c r="KF320" s="56"/>
      <c r="KG320" s="56"/>
      <c r="KH320" s="56"/>
      <c r="KI320" s="56"/>
      <c r="KJ320" s="56"/>
      <c r="KK320" s="56"/>
      <c r="KL320" s="56"/>
      <c r="KM320" s="56"/>
      <c r="KN320" s="56"/>
      <c r="KO320" s="56"/>
      <c r="KP320" s="56"/>
      <c r="KQ320" s="56"/>
      <c r="KR320" s="56"/>
      <c r="KS320" s="56"/>
      <c r="KT320" s="56"/>
      <c r="KU320" s="56"/>
      <c r="KV320" s="56"/>
      <c r="KW320" s="56"/>
      <c r="KX320" s="56"/>
      <c r="KY320" s="56"/>
      <c r="KZ320" s="56"/>
      <c r="LA320" s="56"/>
      <c r="LB320" s="56"/>
      <c r="LC320" s="56"/>
      <c r="LD320" s="56"/>
      <c r="LE320" s="56"/>
      <c r="LF320" s="56"/>
      <c r="LG320" s="56"/>
      <c r="LH320" s="56"/>
      <c r="LI320" s="56"/>
      <c r="LJ320" s="56"/>
      <c r="LK320" s="56"/>
      <c r="LL320" s="56"/>
      <c r="LM320" s="56"/>
      <c r="LN320" s="56"/>
      <c r="LO320" s="56"/>
      <c r="LP320" s="56"/>
      <c r="LQ320" s="56"/>
      <c r="LR320" s="56"/>
      <c r="LS320" s="56"/>
      <c r="LT320" s="56"/>
      <c r="LU320" s="56"/>
      <c r="LV320" s="56"/>
      <c r="LW320" s="56"/>
      <c r="LX320" s="56"/>
      <c r="LY320" s="56"/>
      <c r="LZ320" s="56"/>
      <c r="MA320" s="56"/>
      <c r="MB320" s="56"/>
      <c r="MC320" s="56"/>
      <c r="MD320" s="56"/>
      <c r="ME320" s="56"/>
      <c r="MF320" s="56"/>
      <c r="MG320" s="56"/>
      <c r="MH320" s="56"/>
      <c r="MI320" s="56"/>
      <c r="MJ320" s="56"/>
      <c r="MK320" s="56"/>
      <c r="ML320" s="56"/>
      <c r="MM320" s="56"/>
      <c r="MN320" s="56"/>
      <c r="MO320" s="56"/>
      <c r="MP320" s="56"/>
      <c r="MQ320" s="56"/>
      <c r="MR320" s="56"/>
      <c r="MS320" s="56"/>
      <c r="MT320" s="56"/>
      <c r="MU320" s="56"/>
      <c r="MV320" s="56"/>
      <c r="MW320" s="56"/>
      <c r="MX320" s="56"/>
      <c r="MY320" s="56"/>
      <c r="MZ320" s="56"/>
      <c r="NA320" s="56"/>
      <c r="NB320" s="56"/>
      <c r="NC320" s="56"/>
      <c r="ND320" s="56"/>
      <c r="NE320" s="56"/>
      <c r="NF320" s="56"/>
      <c r="NG320" s="56"/>
      <c r="NH320" s="56"/>
      <c r="NI320" s="56"/>
      <c r="NJ320" s="56"/>
      <c r="NK320" s="56"/>
      <c r="NL320" s="56"/>
      <c r="NM320" s="56"/>
      <c r="NN320" s="56"/>
      <c r="NO320" s="56"/>
      <c r="NP320" s="56"/>
      <c r="NQ320" s="56"/>
      <c r="NR320" s="56"/>
      <c r="NS320" s="56"/>
      <c r="NT320" s="56"/>
      <c r="NU320" s="56"/>
      <c r="NV320" s="56"/>
      <c r="NW320" s="56"/>
      <c r="NX320" s="56"/>
      <c r="NY320" s="56"/>
      <c r="NZ320" s="56"/>
      <c r="OA320" s="56"/>
      <c r="OB320" s="56"/>
      <c r="OC320" s="56"/>
      <c r="OD320" s="56"/>
      <c r="OE320" s="56"/>
      <c r="OF320" s="56"/>
      <c r="OG320" s="56"/>
      <c r="OH320" s="56"/>
      <c r="OI320" s="56"/>
      <c r="OJ320" s="56"/>
      <c r="OK320" s="56"/>
      <c r="OL320" s="56"/>
      <c r="OM320" s="56"/>
      <c r="ON320" s="56"/>
      <c r="OO320" s="56"/>
      <c r="OP320" s="56"/>
      <c r="OQ320" s="56"/>
      <c r="OR320" s="56"/>
      <c r="OS320" s="56"/>
      <c r="OT320" s="56"/>
      <c r="OU320" s="56"/>
      <c r="OV320" s="56"/>
      <c r="OW320" s="56"/>
      <c r="OX320" s="56"/>
      <c r="OY320" s="56"/>
      <c r="OZ320" s="56"/>
      <c r="PA320" s="56"/>
      <c r="PB320" s="56"/>
      <c r="PC320" s="56"/>
      <c r="PD320" s="56"/>
      <c r="PE320" s="56"/>
      <c r="PF320" s="56"/>
      <c r="PG320" s="56"/>
      <c r="PH320" s="56"/>
      <c r="PI320" s="56"/>
      <c r="PJ320" s="56"/>
      <c r="PK320" s="56"/>
      <c r="PL320" s="56"/>
      <c r="PM320" s="56"/>
      <c r="PN320" s="56"/>
      <c r="PO320" s="56"/>
      <c r="PP320" s="56"/>
      <c r="PQ320" s="56"/>
      <c r="PR320" s="56"/>
      <c r="PS320" s="56"/>
      <c r="PT320" s="56"/>
      <c r="PU320" s="56"/>
      <c r="PV320" s="56"/>
      <c r="PW320" s="56"/>
      <c r="PX320" s="56"/>
      <c r="PY320" s="56"/>
      <c r="PZ320" s="56"/>
      <c r="QA320" s="56"/>
      <c r="QB320" s="56"/>
      <c r="QC320" s="56"/>
      <c r="QD320" s="56"/>
      <c r="QE320" s="56"/>
      <c r="QF320" s="56"/>
      <c r="QG320" s="56"/>
      <c r="QH320" s="56"/>
      <c r="QI320" s="56"/>
      <c r="QJ320" s="56"/>
      <c r="QK320" s="56"/>
      <c r="QL320" s="56"/>
      <c r="QM320" s="56"/>
      <c r="QN320" s="56"/>
      <c r="QO320" s="56"/>
      <c r="QP320" s="56"/>
      <c r="QQ320" s="56"/>
      <c r="QR320" s="56"/>
      <c r="QS320" s="56"/>
      <c r="QT320" s="56"/>
      <c r="QU320" s="56"/>
      <c r="QV320" s="56"/>
      <c r="QW320" s="56"/>
      <c r="QX320" s="56"/>
      <c r="QY320" s="56"/>
      <c r="QZ320" s="56"/>
      <c r="RA320" s="56"/>
      <c r="RB320" s="56"/>
      <c r="RC320" s="56"/>
      <c r="RD320" s="56"/>
      <c r="RE320" s="56"/>
      <c r="RF320" s="56"/>
      <c r="RG320" s="56"/>
      <c r="RH320" s="56"/>
      <c r="RI320" s="56"/>
      <c r="RJ320" s="56"/>
      <c r="RK320" s="56"/>
      <c r="RL320" s="56"/>
      <c r="RM320" s="56"/>
      <c r="RN320" s="56"/>
      <c r="RO320" s="56"/>
      <c r="RP320" s="56"/>
      <c r="RQ320" s="56"/>
      <c r="RR320" s="56"/>
      <c r="RS320" s="56"/>
      <c r="RT320" s="56"/>
      <c r="RU320" s="56"/>
      <c r="RV320" s="56"/>
      <c r="RW320" s="56"/>
      <c r="RX320" s="56"/>
      <c r="RY320" s="56"/>
      <c r="RZ320" s="56"/>
      <c r="SA320" s="56"/>
      <c r="SB320" s="56"/>
      <c r="SC320" s="56"/>
      <c r="SD320" s="56"/>
      <c r="SE320" s="56"/>
      <c r="SF320" s="56"/>
      <c r="SG320" s="56"/>
      <c r="SH320" s="56"/>
      <c r="SI320" s="56"/>
      <c r="SJ320" s="56"/>
      <c r="SK320" s="56"/>
      <c r="SL320" s="56"/>
      <c r="SM320" s="56"/>
      <c r="SN320" s="56"/>
      <c r="SO320" s="56"/>
      <c r="SP320" s="56"/>
      <c r="SQ320" s="56"/>
      <c r="SR320" s="56"/>
      <c r="SS320" s="56"/>
      <c r="ST320" s="56"/>
      <c r="SU320" s="56"/>
      <c r="SV320" s="56"/>
      <c r="SW320" s="56"/>
      <c r="SX320" s="56"/>
      <c r="SY320" s="56"/>
      <c r="SZ320" s="56"/>
      <c r="TA320" s="56"/>
      <c r="TB320" s="56"/>
      <c r="TC320" s="56"/>
      <c r="TD320" s="56"/>
      <c r="TE320" s="56"/>
      <c r="TF320" s="56"/>
      <c r="TG320" s="56"/>
      <c r="TH320" s="56"/>
      <c r="TI320" s="56"/>
      <c r="TJ320" s="56"/>
      <c r="TK320" s="56"/>
      <c r="TL320" s="56"/>
      <c r="TM320" s="56"/>
      <c r="TN320" s="56"/>
      <c r="TO320" s="56"/>
      <c r="TP320" s="56"/>
      <c r="TQ320" s="56"/>
      <c r="TR320" s="56"/>
      <c r="TS320" s="56"/>
      <c r="TT320" s="56"/>
      <c r="TU320" s="56"/>
      <c r="TV320" s="56"/>
      <c r="TW320" s="56"/>
      <c r="TX320" s="56"/>
      <c r="TY320" s="56"/>
      <c r="TZ320" s="56"/>
      <c r="UA320" s="56"/>
      <c r="UB320" s="56"/>
      <c r="UC320" s="56"/>
      <c r="UD320" s="56"/>
      <c r="UE320" s="56"/>
      <c r="UF320" s="56"/>
      <c r="UG320" s="56"/>
      <c r="UH320" s="56"/>
      <c r="UI320" s="56"/>
      <c r="UJ320" s="56"/>
      <c r="UK320" s="56"/>
      <c r="UL320" s="56"/>
      <c r="UM320" s="56"/>
      <c r="UN320" s="56"/>
      <c r="UO320" s="56"/>
      <c r="UP320" s="56"/>
      <c r="UQ320" s="56"/>
      <c r="UR320" s="56"/>
      <c r="US320" s="56"/>
      <c r="UT320" s="56"/>
      <c r="UU320" s="56"/>
      <c r="UV320" s="56"/>
      <c r="UW320" s="56"/>
      <c r="UX320" s="56"/>
      <c r="UY320" s="56"/>
      <c r="UZ320" s="56"/>
      <c r="VA320" s="56"/>
      <c r="VB320" s="56"/>
      <c r="VC320" s="56"/>
      <c r="VD320" s="56"/>
      <c r="VE320" s="56"/>
      <c r="VF320" s="56"/>
      <c r="VG320" s="56"/>
      <c r="VH320" s="56"/>
      <c r="VI320" s="56"/>
      <c r="VJ320" s="56"/>
      <c r="VK320" s="56"/>
      <c r="VL320" s="56"/>
      <c r="VM320" s="56"/>
      <c r="VN320" s="56"/>
      <c r="VO320" s="56"/>
      <c r="VP320" s="56"/>
      <c r="VQ320" s="56"/>
      <c r="VR320" s="56"/>
      <c r="VS320" s="56"/>
      <c r="VT320" s="56"/>
      <c r="VU320" s="56"/>
      <c r="VV320" s="56"/>
      <c r="VW320" s="56"/>
      <c r="VX320" s="56"/>
      <c r="VY320" s="56"/>
      <c r="VZ320" s="56"/>
      <c r="WA320" s="56"/>
      <c r="WB320" s="56"/>
      <c r="WC320" s="56"/>
      <c r="WD320" s="56"/>
      <c r="WE320" s="56"/>
      <c r="WF320" s="56"/>
      <c r="WG320" s="56"/>
      <c r="WH320" s="56"/>
      <c r="WI320" s="56"/>
      <c r="WJ320" s="56"/>
      <c r="WK320" s="56"/>
      <c r="WL320" s="56"/>
      <c r="WM320" s="56"/>
      <c r="WN320" s="56"/>
      <c r="WO320" s="56"/>
      <c r="WP320" s="56"/>
      <c r="WQ320" s="56"/>
      <c r="WR320" s="56"/>
      <c r="WS320" s="56"/>
      <c r="WT320" s="56"/>
      <c r="WU320" s="56"/>
      <c r="WV320" s="56"/>
      <c r="WW320" s="56"/>
      <c r="WX320" s="56"/>
      <c r="WY320" s="56"/>
      <c r="WZ320" s="56"/>
      <c r="XA320" s="56"/>
      <c r="XB320" s="56"/>
      <c r="XC320" s="56"/>
      <c r="XD320" s="56"/>
      <c r="XE320" s="56"/>
      <c r="XF320" s="56"/>
      <c r="XG320" s="56"/>
      <c r="XH320" s="56"/>
      <c r="XI320" s="56"/>
      <c r="XJ320" s="56"/>
      <c r="XK320" s="56"/>
      <c r="XL320" s="56"/>
      <c r="XM320" s="56"/>
      <c r="XN320" s="56"/>
      <c r="XO320" s="56"/>
      <c r="XP320" s="56"/>
      <c r="XQ320" s="56"/>
      <c r="XR320" s="56"/>
      <c r="XS320" s="56"/>
      <c r="XT320" s="56"/>
      <c r="XU320" s="56"/>
      <c r="XV320" s="56"/>
      <c r="XW320" s="56"/>
      <c r="XX320" s="56"/>
      <c r="XY320" s="56"/>
      <c r="XZ320" s="56"/>
      <c r="YA320" s="56"/>
      <c r="YB320" s="56"/>
      <c r="YC320" s="56"/>
      <c r="YD320" s="56"/>
      <c r="YE320" s="56"/>
      <c r="YF320" s="56"/>
      <c r="YG320" s="56"/>
      <c r="YH320" s="56"/>
      <c r="YI320" s="56"/>
      <c r="YJ320" s="56"/>
      <c r="YK320" s="56"/>
      <c r="YL320" s="56"/>
      <c r="YM320" s="56"/>
      <c r="YN320" s="56"/>
      <c r="YO320" s="56"/>
      <c r="YP320" s="56"/>
      <c r="YQ320" s="56"/>
      <c r="YR320" s="56"/>
      <c r="YS320" s="56"/>
      <c r="YT320" s="56"/>
      <c r="YU320" s="56"/>
      <c r="YV320" s="56"/>
      <c r="YW320" s="56"/>
      <c r="YX320" s="56"/>
      <c r="YY320" s="56"/>
      <c r="YZ320" s="56"/>
      <c r="ZA320" s="56"/>
      <c r="ZB320" s="56"/>
      <c r="ZC320" s="56"/>
      <c r="ZD320" s="56"/>
      <c r="ZE320" s="56"/>
      <c r="ZF320" s="56"/>
      <c r="ZG320" s="56"/>
      <c r="ZH320" s="56"/>
      <c r="ZI320" s="56"/>
      <c r="ZJ320" s="56"/>
      <c r="ZK320" s="56"/>
      <c r="ZL320" s="56"/>
      <c r="ZM320" s="56"/>
      <c r="ZN320" s="56"/>
      <c r="ZO320" s="56"/>
      <c r="ZP320" s="56"/>
      <c r="ZQ320" s="56"/>
      <c r="ZR320" s="56"/>
      <c r="ZS320" s="56"/>
      <c r="ZT320" s="56"/>
      <c r="ZU320" s="56"/>
      <c r="ZV320" s="56"/>
      <c r="ZW320" s="56"/>
      <c r="ZX320" s="56"/>
      <c r="ZY320" s="56"/>
      <c r="ZZ320" s="56"/>
      <c r="AAA320" s="56"/>
      <c r="AAB320" s="56"/>
      <c r="AAC320" s="56"/>
      <c r="AAD320" s="56"/>
      <c r="AAE320" s="56"/>
      <c r="AAF320" s="56"/>
      <c r="AAG320" s="56"/>
      <c r="AAH320" s="56"/>
      <c r="AAI320" s="56"/>
      <c r="AAJ320" s="56"/>
      <c r="AAK320" s="56"/>
      <c r="AAL320" s="56"/>
      <c r="AAM320" s="56"/>
      <c r="AAN320" s="56"/>
      <c r="AAO320" s="56"/>
      <c r="AAP320" s="56"/>
      <c r="AAQ320" s="56"/>
      <c r="AAR320" s="56"/>
      <c r="AAS320" s="56"/>
      <c r="AAT320" s="56"/>
      <c r="AAU320" s="56"/>
      <c r="AAV320" s="56"/>
      <c r="AAW320" s="56"/>
      <c r="AAX320" s="56"/>
      <c r="AAY320" s="56"/>
      <c r="AAZ320" s="56"/>
      <c r="ABA320" s="56"/>
      <c r="ABB320" s="56"/>
      <c r="ABC320" s="56"/>
      <c r="ABD320" s="56"/>
      <c r="ABE320" s="56"/>
      <c r="ABF320" s="56"/>
      <c r="ABG320" s="56"/>
      <c r="ABH320" s="56"/>
      <c r="ABI320" s="56"/>
      <c r="ABJ320" s="56"/>
      <c r="ABK320" s="56"/>
      <c r="ABL320" s="56"/>
      <c r="ABM320" s="56"/>
      <c r="ABN320" s="56"/>
      <c r="ABO320" s="56"/>
      <c r="ABP320" s="56"/>
      <c r="ABQ320" s="56"/>
      <c r="ABR320" s="56"/>
      <c r="ABS320" s="56"/>
      <c r="ABT320" s="56"/>
      <c r="ABU320" s="56"/>
      <c r="ABV320" s="56"/>
      <c r="ABW320" s="56"/>
      <c r="ABX320" s="56"/>
      <c r="ABY320" s="56"/>
      <c r="ABZ320" s="56"/>
      <c r="ACA320" s="56"/>
      <c r="ACB320" s="56"/>
      <c r="ACC320" s="56"/>
      <c r="ACD320" s="56"/>
      <c r="ACE320" s="56"/>
      <c r="ACF320" s="56"/>
      <c r="ACG320" s="56"/>
      <c r="ACH320" s="56"/>
      <c r="ACI320" s="56"/>
      <c r="ACJ320" s="56"/>
      <c r="ACK320" s="56"/>
      <c r="ACL320" s="56"/>
      <c r="ACM320" s="56"/>
      <c r="ACN320" s="56"/>
      <c r="ACO320" s="56"/>
      <c r="ACP320" s="56"/>
      <c r="ACQ320" s="56"/>
      <c r="ACR320" s="56"/>
      <c r="ACS320" s="56"/>
      <c r="ACT320" s="56"/>
      <c r="ACU320" s="56"/>
      <c r="ACV320" s="56"/>
      <c r="ACW320" s="56"/>
      <c r="ACX320" s="56"/>
      <c r="ACY320" s="56"/>
      <c r="ACZ320" s="56"/>
      <c r="ADA320" s="56"/>
      <c r="ADB320" s="56"/>
      <c r="ADC320" s="56"/>
      <c r="ADD320" s="56"/>
      <c r="ADE320" s="56"/>
      <c r="ADF320" s="56"/>
      <c r="ADG320" s="56"/>
      <c r="ADH320" s="56"/>
      <c r="ADI320" s="56"/>
      <c r="ADJ320" s="56"/>
      <c r="ADK320" s="56"/>
      <c r="ADL320" s="56"/>
      <c r="ADM320" s="56"/>
      <c r="ADN320" s="56"/>
      <c r="ADO320" s="56"/>
      <c r="ADP320" s="56"/>
      <c r="ADQ320" s="56"/>
      <c r="ADR320" s="56"/>
      <c r="ADS320" s="56"/>
      <c r="ADT320" s="56"/>
      <c r="ADU320" s="56"/>
      <c r="ADV320" s="56"/>
      <c r="ADW320" s="56"/>
      <c r="ADX320" s="56"/>
      <c r="ADY320" s="56"/>
      <c r="ADZ320" s="56"/>
      <c r="AEA320" s="56"/>
      <c r="AEB320" s="56"/>
      <c r="AEC320" s="56"/>
      <c r="AED320" s="56"/>
      <c r="AEE320" s="56"/>
      <c r="AEF320" s="56"/>
      <c r="AEG320" s="56"/>
      <c r="AEH320" s="56"/>
      <c r="AEI320" s="56"/>
      <c r="AEJ320" s="56"/>
      <c r="AEK320" s="56"/>
      <c r="AEL320" s="56"/>
      <c r="AEM320" s="56"/>
      <c r="AEN320" s="56"/>
      <c r="AEO320" s="56"/>
      <c r="AEP320" s="56"/>
      <c r="AEQ320" s="56"/>
      <c r="AER320" s="56"/>
      <c r="AES320" s="56"/>
      <c r="AET320" s="56"/>
      <c r="AEU320" s="56"/>
      <c r="AEV320" s="56"/>
      <c r="AEW320" s="56"/>
      <c r="AEX320" s="56"/>
      <c r="AEY320" s="56"/>
      <c r="AEZ320" s="56"/>
      <c r="AFA320" s="56"/>
      <c r="AFB320" s="56"/>
      <c r="AFC320" s="56"/>
      <c r="AFD320" s="56"/>
      <c r="AFE320" s="56"/>
      <c r="AFF320" s="56"/>
      <c r="AFG320" s="56"/>
      <c r="AFH320" s="56"/>
      <c r="AFI320" s="56"/>
      <c r="AFJ320" s="56"/>
      <c r="AFK320" s="56"/>
      <c r="AFL320" s="56"/>
      <c r="AFM320" s="56"/>
      <c r="AFN320" s="56"/>
      <c r="AFO320" s="56"/>
      <c r="AFP320" s="56"/>
      <c r="AFQ320" s="56"/>
      <c r="AFR320" s="56"/>
      <c r="AFS320" s="56"/>
      <c r="AFT320" s="56"/>
      <c r="AFU320" s="56"/>
      <c r="AFV320" s="56"/>
      <c r="AFW320" s="56"/>
      <c r="AFX320" s="56"/>
      <c r="AFY320" s="56"/>
      <c r="AFZ320" s="56"/>
      <c r="AGA320" s="56"/>
      <c r="AGB320" s="56"/>
      <c r="AGC320" s="56"/>
      <c r="AGD320" s="56"/>
      <c r="AGE320" s="56"/>
      <c r="AGF320" s="56"/>
      <c r="AGG320" s="56"/>
      <c r="AGH320" s="56"/>
      <c r="AGI320" s="56"/>
      <c r="AGJ320" s="56"/>
      <c r="AGK320" s="56"/>
      <c r="AGL320" s="56"/>
      <c r="AGM320" s="56"/>
      <c r="AGN320" s="56"/>
      <c r="AGO320" s="56"/>
      <c r="AGP320" s="56"/>
      <c r="AGQ320" s="56"/>
      <c r="AGR320" s="56"/>
      <c r="AGS320" s="56"/>
      <c r="AGT320" s="56"/>
      <c r="AGU320" s="56"/>
      <c r="AGV320" s="56"/>
      <c r="AGW320" s="56"/>
      <c r="AGX320" s="56"/>
      <c r="AGY320" s="56"/>
      <c r="AGZ320" s="56"/>
      <c r="AHA320" s="56"/>
      <c r="AHB320" s="56"/>
      <c r="AHC320" s="56"/>
      <c r="AHD320" s="56"/>
      <c r="AHE320" s="56"/>
      <c r="AHF320" s="56"/>
      <c r="AHG320" s="56"/>
      <c r="AHH320" s="56"/>
      <c r="AHI320" s="56"/>
      <c r="AHJ320" s="56"/>
      <c r="AHK320" s="56"/>
      <c r="AHL320" s="56"/>
      <c r="AHM320" s="56"/>
      <c r="AHN320" s="56"/>
      <c r="AHO320" s="56"/>
      <c r="AHP320" s="56"/>
      <c r="AHQ320" s="56"/>
      <c r="AHR320" s="56"/>
      <c r="AHS320" s="56"/>
      <c r="AHT320" s="56"/>
      <c r="AHU320" s="56"/>
      <c r="AHV320" s="56"/>
      <c r="AHW320" s="56"/>
      <c r="AHX320" s="56"/>
      <c r="AHY320" s="56"/>
      <c r="AHZ320" s="56"/>
      <c r="AIA320" s="56"/>
      <c r="AIB320" s="56"/>
      <c r="AIC320" s="56"/>
      <c r="AID320" s="56"/>
      <c r="AIE320" s="56"/>
      <c r="AIF320" s="56"/>
      <c r="AIG320" s="56"/>
      <c r="AIH320" s="56"/>
      <c r="AII320" s="56"/>
      <c r="AIJ320" s="56"/>
      <c r="AIK320" s="56"/>
      <c r="AIL320" s="56"/>
      <c r="AIM320" s="56"/>
      <c r="AIN320" s="56"/>
      <c r="AIO320" s="56"/>
      <c r="AIP320" s="56"/>
      <c r="AIQ320" s="56"/>
      <c r="AIR320" s="56"/>
      <c r="AIS320" s="56"/>
      <c r="AIT320" s="56"/>
      <c r="AIU320" s="56"/>
      <c r="AIV320" s="56"/>
      <c r="AIW320" s="56"/>
      <c r="AIX320" s="56"/>
      <c r="AIY320" s="56"/>
      <c r="AIZ320" s="56"/>
      <c r="AJA320" s="56"/>
      <c r="AJB320" s="56"/>
      <c r="AJC320" s="56"/>
      <c r="AJD320" s="56"/>
      <c r="AJE320" s="56"/>
      <c r="AJF320" s="56"/>
      <c r="AJG320" s="56"/>
      <c r="AJH320" s="56"/>
      <c r="AJI320" s="56"/>
      <c r="AJJ320" s="56"/>
      <c r="AJK320" s="56"/>
      <c r="AJL320" s="56"/>
      <c r="AJM320" s="56"/>
      <c r="AJN320" s="56"/>
      <c r="AJO320" s="56"/>
      <c r="AJP320" s="56"/>
      <c r="AJQ320" s="56"/>
      <c r="AJR320" s="56"/>
      <c r="AJS320" s="56"/>
      <c r="AJT320" s="56"/>
      <c r="AJU320" s="56"/>
      <c r="AJV320" s="56"/>
      <c r="AJW320" s="56"/>
      <c r="AJX320" s="56"/>
      <c r="AJY320" s="56"/>
      <c r="AJZ320" s="56"/>
      <c r="AKA320" s="56"/>
      <c r="AKB320" s="56"/>
      <c r="AKC320" s="56"/>
      <c r="AKD320" s="56"/>
      <c r="AKE320" s="56"/>
      <c r="AKF320" s="56"/>
      <c r="AKG320" s="56"/>
      <c r="AKH320" s="56"/>
      <c r="AKI320" s="56"/>
      <c r="AKJ320" s="56"/>
      <c r="AKK320" s="56"/>
      <c r="AKL320" s="56"/>
      <c r="AKM320" s="56"/>
      <c r="AKN320" s="56"/>
      <c r="AKO320" s="56"/>
      <c r="AKP320" s="56"/>
      <c r="AKQ320" s="56"/>
      <c r="AKR320" s="56"/>
      <c r="AKS320" s="56"/>
      <c r="AKT320" s="56"/>
      <c r="AKU320" s="56"/>
      <c r="AKV320" s="56"/>
      <c r="AKW320" s="56"/>
      <c r="AKX320" s="56"/>
      <c r="AKY320" s="56"/>
      <c r="AKZ320" s="56"/>
      <c r="ALA320" s="56"/>
      <c r="ALB320" s="56"/>
      <c r="ALC320" s="56"/>
      <c r="ALD320" s="56"/>
      <c r="ALE320" s="56"/>
      <c r="ALF320" s="56"/>
      <c r="ALG320" s="56"/>
      <c r="ALH320" s="56"/>
      <c r="ALI320" s="56"/>
      <c r="ALJ320" s="56"/>
      <c r="ALK320" s="56"/>
      <c r="ALL320" s="56"/>
      <c r="ALM320" s="56"/>
      <c r="ALN320" s="56"/>
      <c r="ALO320" s="56"/>
      <c r="ALP320" s="56"/>
      <c r="ALQ320" s="56"/>
      <c r="ALR320" s="56"/>
      <c r="ALS320" s="56"/>
      <c r="ALT320" s="56"/>
      <c r="ALU320" s="56"/>
      <c r="ALV320" s="56"/>
      <c r="ALW320" s="56"/>
      <c r="ALX320" s="56"/>
      <c r="ALY320" s="56"/>
      <c r="ALZ320" s="56"/>
      <c r="AMA320" s="56"/>
      <c r="AMB320" s="56"/>
      <c r="AMC320" s="56"/>
      <c r="AMD320" s="56"/>
      <c r="AME320" s="56"/>
      <c r="AMF320" s="56"/>
      <c r="AMG320" s="56"/>
    </row>
    <row r="321" spans="1:1021" ht="41.25" customHeight="1">
      <c r="A321" s="41" t="s">
        <v>493</v>
      </c>
      <c r="B321" s="42" t="s">
        <v>494</v>
      </c>
      <c r="C321" s="43" t="s">
        <v>555</v>
      </c>
      <c r="D321" s="44" t="s">
        <v>711</v>
      </c>
      <c r="E321" s="42" t="s">
        <v>558</v>
      </c>
      <c r="F321" s="45">
        <v>13.46</v>
      </c>
      <c r="G321" s="46">
        <v>748.4</v>
      </c>
      <c r="H321" s="46">
        <f t="shared" ref="H321:H326" si="48">TRUNC(G321*(1+$J$6),2)</f>
        <v>924.57</v>
      </c>
      <c r="I321" s="46">
        <f t="shared" ref="I321:I326" si="49">TRUNC(G321*F321,2)</f>
        <v>10073.459999999999</v>
      </c>
      <c r="J321" s="46">
        <f t="shared" ref="J321:J326" si="50">TRUNC(H321*F321,2)</f>
        <v>12444.71</v>
      </c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  <c r="AN321" s="56"/>
      <c r="AO321" s="56"/>
      <c r="AP321" s="56"/>
      <c r="AQ321" s="56"/>
      <c r="AR321" s="56"/>
      <c r="AS321" s="56"/>
      <c r="AT321" s="56"/>
      <c r="AU321" s="56"/>
      <c r="AV321" s="56"/>
      <c r="AW321" s="56"/>
      <c r="AX321" s="56"/>
      <c r="AY321" s="56"/>
      <c r="AZ321" s="56"/>
      <c r="BA321" s="56"/>
      <c r="BB321" s="56"/>
      <c r="BC321" s="56"/>
      <c r="BD321" s="56"/>
      <c r="BE321" s="56"/>
      <c r="BF321" s="56"/>
      <c r="BG321" s="56"/>
      <c r="BH321" s="56"/>
      <c r="BI321" s="56"/>
      <c r="BJ321" s="56"/>
      <c r="BK321" s="56"/>
      <c r="BL321" s="56"/>
      <c r="BM321" s="56"/>
      <c r="BN321" s="56"/>
      <c r="BO321" s="56"/>
      <c r="BP321" s="56"/>
      <c r="BQ321" s="56"/>
      <c r="BR321" s="56"/>
      <c r="BS321" s="56"/>
      <c r="BT321" s="56"/>
      <c r="BU321" s="56"/>
      <c r="BV321" s="56"/>
      <c r="BW321" s="56"/>
      <c r="BX321" s="56"/>
      <c r="BY321" s="56"/>
      <c r="BZ321" s="56"/>
      <c r="CA321" s="56"/>
      <c r="CB321" s="56"/>
      <c r="CC321" s="56"/>
      <c r="CD321" s="56"/>
      <c r="CE321" s="56"/>
      <c r="CF321" s="56"/>
      <c r="CG321" s="56"/>
      <c r="CH321" s="56"/>
      <c r="CI321" s="56"/>
      <c r="CJ321" s="56"/>
      <c r="CK321" s="56"/>
      <c r="CL321" s="56"/>
      <c r="CM321" s="56"/>
      <c r="CN321" s="56"/>
      <c r="CO321" s="56"/>
      <c r="CP321" s="56"/>
      <c r="CQ321" s="56"/>
      <c r="CR321" s="56"/>
      <c r="CS321" s="56"/>
      <c r="CT321" s="56"/>
      <c r="CU321" s="56"/>
      <c r="CV321" s="56"/>
      <c r="CW321" s="56"/>
      <c r="CX321" s="56"/>
      <c r="CY321" s="56"/>
      <c r="CZ321" s="56"/>
      <c r="DA321" s="56"/>
      <c r="DB321" s="56"/>
      <c r="DC321" s="56"/>
      <c r="DD321" s="56"/>
      <c r="DE321" s="56"/>
      <c r="DF321" s="56"/>
      <c r="DG321" s="56"/>
      <c r="DH321" s="56"/>
      <c r="DI321" s="56"/>
      <c r="DJ321" s="56"/>
      <c r="DK321" s="56"/>
      <c r="DL321" s="56"/>
      <c r="DM321" s="56"/>
      <c r="DN321" s="56"/>
      <c r="DO321" s="56"/>
      <c r="DP321" s="56"/>
      <c r="DQ321" s="56"/>
      <c r="DR321" s="56"/>
      <c r="DS321" s="56"/>
      <c r="DT321" s="56"/>
      <c r="DU321" s="56"/>
      <c r="DV321" s="56"/>
      <c r="DW321" s="56"/>
      <c r="DX321" s="56"/>
      <c r="DY321" s="56"/>
      <c r="DZ321" s="56"/>
      <c r="EA321" s="56"/>
      <c r="EB321" s="56"/>
      <c r="EC321" s="56"/>
      <c r="ED321" s="56"/>
      <c r="EE321" s="56"/>
      <c r="EF321" s="56"/>
      <c r="EG321" s="56"/>
      <c r="EH321" s="56"/>
      <c r="EI321" s="56"/>
      <c r="EJ321" s="56"/>
      <c r="EK321" s="56"/>
      <c r="EL321" s="56"/>
      <c r="EM321" s="56"/>
      <c r="EN321" s="56"/>
      <c r="EO321" s="56"/>
      <c r="EP321" s="56"/>
      <c r="EQ321" s="56"/>
      <c r="ER321" s="56"/>
      <c r="ES321" s="56"/>
      <c r="ET321" s="56"/>
      <c r="EU321" s="56"/>
      <c r="EV321" s="56"/>
      <c r="EW321" s="56"/>
      <c r="EX321" s="56"/>
      <c r="EY321" s="56"/>
      <c r="EZ321" s="56"/>
      <c r="FA321" s="56"/>
      <c r="FB321" s="56"/>
      <c r="FC321" s="56"/>
      <c r="FD321" s="56"/>
      <c r="FE321" s="56"/>
      <c r="FF321" s="56"/>
      <c r="FG321" s="56"/>
      <c r="FH321" s="56"/>
      <c r="FI321" s="56"/>
      <c r="FJ321" s="56"/>
      <c r="FK321" s="56"/>
      <c r="FL321" s="56"/>
      <c r="FM321" s="56"/>
      <c r="FN321" s="56"/>
      <c r="FO321" s="56"/>
      <c r="FP321" s="56"/>
      <c r="FQ321" s="56"/>
      <c r="FR321" s="56"/>
      <c r="FS321" s="56"/>
      <c r="FT321" s="56"/>
      <c r="FU321" s="56"/>
      <c r="FV321" s="56"/>
      <c r="FW321" s="56"/>
      <c r="FX321" s="56"/>
      <c r="FY321" s="56"/>
      <c r="FZ321" s="56"/>
      <c r="GA321" s="56"/>
      <c r="GB321" s="56"/>
      <c r="GC321" s="56"/>
      <c r="GD321" s="56"/>
      <c r="GE321" s="56"/>
      <c r="GF321" s="56"/>
      <c r="GG321" s="56"/>
      <c r="GH321" s="56"/>
      <c r="GI321" s="56"/>
      <c r="GJ321" s="56"/>
      <c r="GK321" s="56"/>
      <c r="GL321" s="56"/>
      <c r="GM321" s="56"/>
      <c r="GN321" s="56"/>
      <c r="GO321" s="56"/>
      <c r="GP321" s="56"/>
      <c r="GQ321" s="56"/>
      <c r="GR321" s="56"/>
      <c r="GS321" s="56"/>
      <c r="GT321" s="56"/>
      <c r="GU321" s="56"/>
      <c r="GV321" s="56"/>
      <c r="GW321" s="56"/>
      <c r="GX321" s="56"/>
      <c r="GY321" s="56"/>
      <c r="GZ321" s="56"/>
      <c r="HA321" s="56"/>
      <c r="HB321" s="56"/>
      <c r="HC321" s="56"/>
      <c r="HD321" s="56"/>
      <c r="HE321" s="56"/>
      <c r="HF321" s="56"/>
      <c r="HG321" s="56"/>
      <c r="HH321" s="56"/>
      <c r="HI321" s="56"/>
      <c r="HJ321" s="56"/>
      <c r="HK321" s="56"/>
      <c r="HL321" s="56"/>
      <c r="HM321" s="56"/>
      <c r="HN321" s="56"/>
      <c r="HO321" s="56"/>
      <c r="HP321" s="56"/>
      <c r="HQ321" s="56"/>
      <c r="HR321" s="56"/>
      <c r="HS321" s="56"/>
      <c r="HT321" s="56"/>
      <c r="HU321" s="56"/>
      <c r="HV321" s="56"/>
      <c r="HW321" s="56"/>
      <c r="HX321" s="56"/>
      <c r="HY321" s="56"/>
      <c r="HZ321" s="56"/>
      <c r="IA321" s="56"/>
      <c r="IB321" s="56"/>
      <c r="IC321" s="56"/>
      <c r="ID321" s="56"/>
      <c r="IE321" s="56"/>
      <c r="IF321" s="56"/>
      <c r="IG321" s="56"/>
      <c r="IH321" s="56"/>
      <c r="II321" s="56"/>
      <c r="IJ321" s="56"/>
      <c r="IK321" s="56"/>
      <c r="IL321" s="56"/>
      <c r="IM321" s="56"/>
      <c r="IN321" s="56"/>
      <c r="IO321" s="56"/>
      <c r="IP321" s="56"/>
      <c r="IQ321" s="56"/>
      <c r="IR321" s="56"/>
      <c r="IS321" s="56"/>
      <c r="IT321" s="56"/>
      <c r="IU321" s="56"/>
      <c r="IV321" s="56"/>
      <c r="IW321" s="56"/>
      <c r="IX321" s="56"/>
      <c r="IY321" s="56"/>
      <c r="IZ321" s="56"/>
      <c r="JA321" s="56"/>
      <c r="JB321" s="56"/>
      <c r="JC321" s="56"/>
      <c r="JD321" s="56"/>
      <c r="JE321" s="56"/>
      <c r="JF321" s="56"/>
      <c r="JG321" s="56"/>
      <c r="JH321" s="56"/>
      <c r="JI321" s="56"/>
      <c r="JJ321" s="56"/>
      <c r="JK321" s="56"/>
      <c r="JL321" s="56"/>
      <c r="JM321" s="56"/>
      <c r="JN321" s="56"/>
      <c r="JO321" s="56"/>
      <c r="JP321" s="56"/>
      <c r="JQ321" s="56"/>
      <c r="JR321" s="56"/>
      <c r="JS321" s="56"/>
      <c r="JT321" s="56"/>
      <c r="JU321" s="56"/>
      <c r="JV321" s="56"/>
      <c r="JW321" s="56"/>
      <c r="JX321" s="56"/>
      <c r="JY321" s="56"/>
      <c r="JZ321" s="56"/>
      <c r="KA321" s="56"/>
      <c r="KB321" s="56"/>
      <c r="KC321" s="56"/>
      <c r="KD321" s="56"/>
      <c r="KE321" s="56"/>
      <c r="KF321" s="56"/>
      <c r="KG321" s="56"/>
      <c r="KH321" s="56"/>
      <c r="KI321" s="56"/>
      <c r="KJ321" s="56"/>
      <c r="KK321" s="56"/>
      <c r="KL321" s="56"/>
      <c r="KM321" s="56"/>
      <c r="KN321" s="56"/>
      <c r="KO321" s="56"/>
      <c r="KP321" s="56"/>
      <c r="KQ321" s="56"/>
      <c r="KR321" s="56"/>
      <c r="KS321" s="56"/>
      <c r="KT321" s="56"/>
      <c r="KU321" s="56"/>
      <c r="KV321" s="56"/>
      <c r="KW321" s="56"/>
      <c r="KX321" s="56"/>
      <c r="KY321" s="56"/>
      <c r="KZ321" s="56"/>
      <c r="LA321" s="56"/>
      <c r="LB321" s="56"/>
      <c r="LC321" s="56"/>
      <c r="LD321" s="56"/>
      <c r="LE321" s="56"/>
      <c r="LF321" s="56"/>
      <c r="LG321" s="56"/>
      <c r="LH321" s="56"/>
      <c r="LI321" s="56"/>
      <c r="LJ321" s="56"/>
      <c r="LK321" s="56"/>
      <c r="LL321" s="56"/>
      <c r="LM321" s="56"/>
      <c r="LN321" s="56"/>
      <c r="LO321" s="56"/>
      <c r="LP321" s="56"/>
      <c r="LQ321" s="56"/>
      <c r="LR321" s="56"/>
      <c r="LS321" s="56"/>
      <c r="LT321" s="56"/>
      <c r="LU321" s="56"/>
      <c r="LV321" s="56"/>
      <c r="LW321" s="56"/>
      <c r="LX321" s="56"/>
      <c r="LY321" s="56"/>
      <c r="LZ321" s="56"/>
      <c r="MA321" s="56"/>
      <c r="MB321" s="56"/>
      <c r="MC321" s="56"/>
      <c r="MD321" s="56"/>
      <c r="ME321" s="56"/>
      <c r="MF321" s="56"/>
      <c r="MG321" s="56"/>
      <c r="MH321" s="56"/>
      <c r="MI321" s="56"/>
      <c r="MJ321" s="56"/>
      <c r="MK321" s="56"/>
      <c r="ML321" s="56"/>
      <c r="MM321" s="56"/>
      <c r="MN321" s="56"/>
      <c r="MO321" s="56"/>
      <c r="MP321" s="56"/>
      <c r="MQ321" s="56"/>
      <c r="MR321" s="56"/>
      <c r="MS321" s="56"/>
      <c r="MT321" s="56"/>
      <c r="MU321" s="56"/>
      <c r="MV321" s="56"/>
      <c r="MW321" s="56"/>
      <c r="MX321" s="56"/>
      <c r="MY321" s="56"/>
      <c r="MZ321" s="56"/>
      <c r="NA321" s="56"/>
      <c r="NB321" s="56"/>
      <c r="NC321" s="56"/>
      <c r="ND321" s="56"/>
      <c r="NE321" s="56"/>
      <c r="NF321" s="56"/>
      <c r="NG321" s="56"/>
      <c r="NH321" s="56"/>
      <c r="NI321" s="56"/>
      <c r="NJ321" s="56"/>
      <c r="NK321" s="56"/>
      <c r="NL321" s="56"/>
      <c r="NM321" s="56"/>
      <c r="NN321" s="56"/>
      <c r="NO321" s="56"/>
      <c r="NP321" s="56"/>
      <c r="NQ321" s="56"/>
      <c r="NR321" s="56"/>
      <c r="NS321" s="56"/>
      <c r="NT321" s="56"/>
      <c r="NU321" s="56"/>
      <c r="NV321" s="56"/>
      <c r="NW321" s="56"/>
      <c r="NX321" s="56"/>
      <c r="NY321" s="56"/>
      <c r="NZ321" s="56"/>
      <c r="OA321" s="56"/>
      <c r="OB321" s="56"/>
      <c r="OC321" s="56"/>
      <c r="OD321" s="56"/>
      <c r="OE321" s="56"/>
      <c r="OF321" s="56"/>
      <c r="OG321" s="56"/>
      <c r="OH321" s="56"/>
      <c r="OI321" s="56"/>
      <c r="OJ321" s="56"/>
      <c r="OK321" s="56"/>
      <c r="OL321" s="56"/>
      <c r="OM321" s="56"/>
      <c r="ON321" s="56"/>
      <c r="OO321" s="56"/>
      <c r="OP321" s="56"/>
      <c r="OQ321" s="56"/>
      <c r="OR321" s="56"/>
      <c r="OS321" s="56"/>
      <c r="OT321" s="56"/>
      <c r="OU321" s="56"/>
      <c r="OV321" s="56"/>
      <c r="OW321" s="56"/>
      <c r="OX321" s="56"/>
      <c r="OY321" s="56"/>
      <c r="OZ321" s="56"/>
      <c r="PA321" s="56"/>
      <c r="PB321" s="56"/>
      <c r="PC321" s="56"/>
      <c r="PD321" s="56"/>
      <c r="PE321" s="56"/>
      <c r="PF321" s="56"/>
      <c r="PG321" s="56"/>
      <c r="PH321" s="56"/>
      <c r="PI321" s="56"/>
      <c r="PJ321" s="56"/>
      <c r="PK321" s="56"/>
      <c r="PL321" s="56"/>
      <c r="PM321" s="56"/>
      <c r="PN321" s="56"/>
      <c r="PO321" s="56"/>
      <c r="PP321" s="56"/>
      <c r="PQ321" s="56"/>
      <c r="PR321" s="56"/>
      <c r="PS321" s="56"/>
      <c r="PT321" s="56"/>
      <c r="PU321" s="56"/>
      <c r="PV321" s="56"/>
      <c r="PW321" s="56"/>
      <c r="PX321" s="56"/>
      <c r="PY321" s="56"/>
      <c r="PZ321" s="56"/>
      <c r="QA321" s="56"/>
      <c r="QB321" s="56"/>
      <c r="QC321" s="56"/>
      <c r="QD321" s="56"/>
      <c r="QE321" s="56"/>
      <c r="QF321" s="56"/>
      <c r="QG321" s="56"/>
      <c r="QH321" s="56"/>
      <c r="QI321" s="56"/>
      <c r="QJ321" s="56"/>
      <c r="QK321" s="56"/>
      <c r="QL321" s="56"/>
      <c r="QM321" s="56"/>
      <c r="QN321" s="56"/>
      <c r="QO321" s="56"/>
      <c r="QP321" s="56"/>
      <c r="QQ321" s="56"/>
      <c r="QR321" s="56"/>
      <c r="QS321" s="56"/>
      <c r="QT321" s="56"/>
      <c r="QU321" s="56"/>
      <c r="QV321" s="56"/>
      <c r="QW321" s="56"/>
      <c r="QX321" s="56"/>
      <c r="QY321" s="56"/>
      <c r="QZ321" s="56"/>
      <c r="RA321" s="56"/>
      <c r="RB321" s="56"/>
      <c r="RC321" s="56"/>
      <c r="RD321" s="56"/>
      <c r="RE321" s="56"/>
      <c r="RF321" s="56"/>
      <c r="RG321" s="56"/>
      <c r="RH321" s="56"/>
      <c r="RI321" s="56"/>
      <c r="RJ321" s="56"/>
      <c r="RK321" s="56"/>
      <c r="RL321" s="56"/>
      <c r="RM321" s="56"/>
      <c r="RN321" s="56"/>
      <c r="RO321" s="56"/>
      <c r="RP321" s="56"/>
      <c r="RQ321" s="56"/>
      <c r="RR321" s="56"/>
      <c r="RS321" s="56"/>
      <c r="RT321" s="56"/>
      <c r="RU321" s="56"/>
      <c r="RV321" s="56"/>
      <c r="RW321" s="56"/>
      <c r="RX321" s="56"/>
      <c r="RY321" s="56"/>
      <c r="RZ321" s="56"/>
      <c r="SA321" s="56"/>
      <c r="SB321" s="56"/>
      <c r="SC321" s="56"/>
      <c r="SD321" s="56"/>
      <c r="SE321" s="56"/>
      <c r="SF321" s="56"/>
      <c r="SG321" s="56"/>
      <c r="SH321" s="56"/>
      <c r="SI321" s="56"/>
      <c r="SJ321" s="56"/>
      <c r="SK321" s="56"/>
      <c r="SL321" s="56"/>
      <c r="SM321" s="56"/>
      <c r="SN321" s="56"/>
      <c r="SO321" s="56"/>
      <c r="SP321" s="56"/>
      <c r="SQ321" s="56"/>
      <c r="SR321" s="56"/>
      <c r="SS321" s="56"/>
      <c r="ST321" s="56"/>
      <c r="SU321" s="56"/>
      <c r="SV321" s="56"/>
      <c r="SW321" s="56"/>
      <c r="SX321" s="56"/>
      <c r="SY321" s="56"/>
      <c r="SZ321" s="56"/>
      <c r="TA321" s="56"/>
      <c r="TB321" s="56"/>
      <c r="TC321" s="56"/>
      <c r="TD321" s="56"/>
      <c r="TE321" s="56"/>
      <c r="TF321" s="56"/>
      <c r="TG321" s="56"/>
      <c r="TH321" s="56"/>
      <c r="TI321" s="56"/>
      <c r="TJ321" s="56"/>
      <c r="TK321" s="56"/>
      <c r="TL321" s="56"/>
      <c r="TM321" s="56"/>
      <c r="TN321" s="56"/>
      <c r="TO321" s="56"/>
      <c r="TP321" s="56"/>
      <c r="TQ321" s="56"/>
      <c r="TR321" s="56"/>
      <c r="TS321" s="56"/>
      <c r="TT321" s="56"/>
      <c r="TU321" s="56"/>
      <c r="TV321" s="56"/>
      <c r="TW321" s="56"/>
      <c r="TX321" s="56"/>
      <c r="TY321" s="56"/>
      <c r="TZ321" s="56"/>
      <c r="UA321" s="56"/>
      <c r="UB321" s="56"/>
      <c r="UC321" s="56"/>
      <c r="UD321" s="56"/>
      <c r="UE321" s="56"/>
      <c r="UF321" s="56"/>
      <c r="UG321" s="56"/>
      <c r="UH321" s="56"/>
      <c r="UI321" s="56"/>
      <c r="UJ321" s="56"/>
      <c r="UK321" s="56"/>
      <c r="UL321" s="56"/>
      <c r="UM321" s="56"/>
      <c r="UN321" s="56"/>
      <c r="UO321" s="56"/>
      <c r="UP321" s="56"/>
      <c r="UQ321" s="56"/>
      <c r="UR321" s="56"/>
      <c r="US321" s="56"/>
      <c r="UT321" s="56"/>
      <c r="UU321" s="56"/>
      <c r="UV321" s="56"/>
      <c r="UW321" s="56"/>
      <c r="UX321" s="56"/>
      <c r="UY321" s="56"/>
      <c r="UZ321" s="56"/>
      <c r="VA321" s="56"/>
      <c r="VB321" s="56"/>
      <c r="VC321" s="56"/>
      <c r="VD321" s="56"/>
      <c r="VE321" s="56"/>
      <c r="VF321" s="56"/>
      <c r="VG321" s="56"/>
      <c r="VH321" s="56"/>
      <c r="VI321" s="56"/>
      <c r="VJ321" s="56"/>
      <c r="VK321" s="56"/>
      <c r="VL321" s="56"/>
      <c r="VM321" s="56"/>
      <c r="VN321" s="56"/>
      <c r="VO321" s="56"/>
      <c r="VP321" s="56"/>
      <c r="VQ321" s="56"/>
      <c r="VR321" s="56"/>
      <c r="VS321" s="56"/>
      <c r="VT321" s="56"/>
      <c r="VU321" s="56"/>
      <c r="VV321" s="56"/>
      <c r="VW321" s="56"/>
      <c r="VX321" s="56"/>
      <c r="VY321" s="56"/>
      <c r="VZ321" s="56"/>
      <c r="WA321" s="56"/>
      <c r="WB321" s="56"/>
      <c r="WC321" s="56"/>
      <c r="WD321" s="56"/>
      <c r="WE321" s="56"/>
      <c r="WF321" s="56"/>
      <c r="WG321" s="56"/>
      <c r="WH321" s="56"/>
      <c r="WI321" s="56"/>
      <c r="WJ321" s="56"/>
      <c r="WK321" s="56"/>
      <c r="WL321" s="56"/>
      <c r="WM321" s="56"/>
      <c r="WN321" s="56"/>
      <c r="WO321" s="56"/>
      <c r="WP321" s="56"/>
      <c r="WQ321" s="56"/>
      <c r="WR321" s="56"/>
      <c r="WS321" s="56"/>
      <c r="WT321" s="56"/>
      <c r="WU321" s="56"/>
      <c r="WV321" s="56"/>
      <c r="WW321" s="56"/>
      <c r="WX321" s="56"/>
      <c r="WY321" s="56"/>
      <c r="WZ321" s="56"/>
      <c r="XA321" s="56"/>
      <c r="XB321" s="56"/>
      <c r="XC321" s="56"/>
      <c r="XD321" s="56"/>
      <c r="XE321" s="56"/>
      <c r="XF321" s="56"/>
      <c r="XG321" s="56"/>
      <c r="XH321" s="56"/>
      <c r="XI321" s="56"/>
      <c r="XJ321" s="56"/>
      <c r="XK321" s="56"/>
      <c r="XL321" s="56"/>
      <c r="XM321" s="56"/>
      <c r="XN321" s="56"/>
      <c r="XO321" s="56"/>
      <c r="XP321" s="56"/>
      <c r="XQ321" s="56"/>
      <c r="XR321" s="56"/>
      <c r="XS321" s="56"/>
      <c r="XT321" s="56"/>
      <c r="XU321" s="56"/>
      <c r="XV321" s="56"/>
      <c r="XW321" s="56"/>
      <c r="XX321" s="56"/>
      <c r="XY321" s="56"/>
      <c r="XZ321" s="56"/>
      <c r="YA321" s="56"/>
      <c r="YB321" s="56"/>
      <c r="YC321" s="56"/>
      <c r="YD321" s="56"/>
      <c r="YE321" s="56"/>
      <c r="YF321" s="56"/>
      <c r="YG321" s="56"/>
      <c r="YH321" s="56"/>
      <c r="YI321" s="56"/>
      <c r="YJ321" s="56"/>
      <c r="YK321" s="56"/>
      <c r="YL321" s="56"/>
      <c r="YM321" s="56"/>
      <c r="YN321" s="56"/>
      <c r="YO321" s="56"/>
      <c r="YP321" s="56"/>
      <c r="YQ321" s="56"/>
      <c r="YR321" s="56"/>
      <c r="YS321" s="56"/>
      <c r="YT321" s="56"/>
      <c r="YU321" s="56"/>
      <c r="YV321" s="56"/>
      <c r="YW321" s="56"/>
      <c r="YX321" s="56"/>
      <c r="YY321" s="56"/>
      <c r="YZ321" s="56"/>
      <c r="ZA321" s="56"/>
      <c r="ZB321" s="56"/>
      <c r="ZC321" s="56"/>
      <c r="ZD321" s="56"/>
      <c r="ZE321" s="56"/>
      <c r="ZF321" s="56"/>
      <c r="ZG321" s="56"/>
      <c r="ZH321" s="56"/>
      <c r="ZI321" s="56"/>
      <c r="ZJ321" s="56"/>
      <c r="ZK321" s="56"/>
      <c r="ZL321" s="56"/>
      <c r="ZM321" s="56"/>
      <c r="ZN321" s="56"/>
      <c r="ZO321" s="56"/>
      <c r="ZP321" s="56"/>
      <c r="ZQ321" s="56"/>
      <c r="ZR321" s="56"/>
      <c r="ZS321" s="56"/>
      <c r="ZT321" s="56"/>
      <c r="ZU321" s="56"/>
      <c r="ZV321" s="56"/>
      <c r="ZW321" s="56"/>
      <c r="ZX321" s="56"/>
      <c r="ZY321" s="56"/>
      <c r="ZZ321" s="56"/>
      <c r="AAA321" s="56"/>
      <c r="AAB321" s="56"/>
      <c r="AAC321" s="56"/>
      <c r="AAD321" s="56"/>
      <c r="AAE321" s="56"/>
      <c r="AAF321" s="56"/>
      <c r="AAG321" s="56"/>
      <c r="AAH321" s="56"/>
      <c r="AAI321" s="56"/>
      <c r="AAJ321" s="56"/>
      <c r="AAK321" s="56"/>
      <c r="AAL321" s="56"/>
      <c r="AAM321" s="56"/>
      <c r="AAN321" s="56"/>
      <c r="AAO321" s="56"/>
      <c r="AAP321" s="56"/>
      <c r="AAQ321" s="56"/>
      <c r="AAR321" s="56"/>
      <c r="AAS321" s="56"/>
      <c r="AAT321" s="56"/>
      <c r="AAU321" s="56"/>
      <c r="AAV321" s="56"/>
      <c r="AAW321" s="56"/>
      <c r="AAX321" s="56"/>
      <c r="AAY321" s="56"/>
      <c r="AAZ321" s="56"/>
      <c r="ABA321" s="56"/>
      <c r="ABB321" s="56"/>
      <c r="ABC321" s="56"/>
      <c r="ABD321" s="56"/>
      <c r="ABE321" s="56"/>
      <c r="ABF321" s="56"/>
      <c r="ABG321" s="56"/>
      <c r="ABH321" s="56"/>
      <c r="ABI321" s="56"/>
      <c r="ABJ321" s="56"/>
      <c r="ABK321" s="56"/>
      <c r="ABL321" s="56"/>
      <c r="ABM321" s="56"/>
      <c r="ABN321" s="56"/>
      <c r="ABO321" s="56"/>
      <c r="ABP321" s="56"/>
      <c r="ABQ321" s="56"/>
      <c r="ABR321" s="56"/>
      <c r="ABS321" s="56"/>
      <c r="ABT321" s="56"/>
      <c r="ABU321" s="56"/>
      <c r="ABV321" s="56"/>
      <c r="ABW321" s="56"/>
      <c r="ABX321" s="56"/>
      <c r="ABY321" s="56"/>
      <c r="ABZ321" s="56"/>
      <c r="ACA321" s="56"/>
      <c r="ACB321" s="56"/>
      <c r="ACC321" s="56"/>
      <c r="ACD321" s="56"/>
      <c r="ACE321" s="56"/>
      <c r="ACF321" s="56"/>
      <c r="ACG321" s="56"/>
      <c r="ACH321" s="56"/>
      <c r="ACI321" s="56"/>
      <c r="ACJ321" s="56"/>
      <c r="ACK321" s="56"/>
      <c r="ACL321" s="56"/>
      <c r="ACM321" s="56"/>
      <c r="ACN321" s="56"/>
      <c r="ACO321" s="56"/>
      <c r="ACP321" s="56"/>
      <c r="ACQ321" s="56"/>
      <c r="ACR321" s="56"/>
      <c r="ACS321" s="56"/>
      <c r="ACT321" s="56"/>
      <c r="ACU321" s="56"/>
      <c r="ACV321" s="56"/>
      <c r="ACW321" s="56"/>
      <c r="ACX321" s="56"/>
      <c r="ACY321" s="56"/>
      <c r="ACZ321" s="56"/>
      <c r="ADA321" s="56"/>
      <c r="ADB321" s="56"/>
      <c r="ADC321" s="56"/>
      <c r="ADD321" s="56"/>
      <c r="ADE321" s="56"/>
      <c r="ADF321" s="56"/>
      <c r="ADG321" s="56"/>
      <c r="ADH321" s="56"/>
      <c r="ADI321" s="56"/>
      <c r="ADJ321" s="56"/>
      <c r="ADK321" s="56"/>
      <c r="ADL321" s="56"/>
      <c r="ADM321" s="56"/>
      <c r="ADN321" s="56"/>
      <c r="ADO321" s="56"/>
      <c r="ADP321" s="56"/>
      <c r="ADQ321" s="56"/>
      <c r="ADR321" s="56"/>
      <c r="ADS321" s="56"/>
      <c r="ADT321" s="56"/>
      <c r="ADU321" s="56"/>
      <c r="ADV321" s="56"/>
      <c r="ADW321" s="56"/>
      <c r="ADX321" s="56"/>
      <c r="ADY321" s="56"/>
      <c r="ADZ321" s="56"/>
      <c r="AEA321" s="56"/>
      <c r="AEB321" s="56"/>
      <c r="AEC321" s="56"/>
      <c r="AED321" s="56"/>
      <c r="AEE321" s="56"/>
      <c r="AEF321" s="56"/>
      <c r="AEG321" s="56"/>
      <c r="AEH321" s="56"/>
      <c r="AEI321" s="56"/>
      <c r="AEJ321" s="56"/>
      <c r="AEK321" s="56"/>
      <c r="AEL321" s="56"/>
      <c r="AEM321" s="56"/>
      <c r="AEN321" s="56"/>
      <c r="AEO321" s="56"/>
      <c r="AEP321" s="56"/>
      <c r="AEQ321" s="56"/>
      <c r="AER321" s="56"/>
      <c r="AES321" s="56"/>
      <c r="AET321" s="56"/>
      <c r="AEU321" s="56"/>
      <c r="AEV321" s="56"/>
      <c r="AEW321" s="56"/>
      <c r="AEX321" s="56"/>
      <c r="AEY321" s="56"/>
      <c r="AEZ321" s="56"/>
      <c r="AFA321" s="56"/>
      <c r="AFB321" s="56"/>
      <c r="AFC321" s="56"/>
      <c r="AFD321" s="56"/>
      <c r="AFE321" s="56"/>
      <c r="AFF321" s="56"/>
      <c r="AFG321" s="56"/>
      <c r="AFH321" s="56"/>
      <c r="AFI321" s="56"/>
      <c r="AFJ321" s="56"/>
      <c r="AFK321" s="56"/>
      <c r="AFL321" s="56"/>
      <c r="AFM321" s="56"/>
      <c r="AFN321" s="56"/>
      <c r="AFO321" s="56"/>
      <c r="AFP321" s="56"/>
      <c r="AFQ321" s="56"/>
      <c r="AFR321" s="56"/>
      <c r="AFS321" s="56"/>
      <c r="AFT321" s="56"/>
      <c r="AFU321" s="56"/>
      <c r="AFV321" s="56"/>
      <c r="AFW321" s="56"/>
      <c r="AFX321" s="56"/>
      <c r="AFY321" s="56"/>
      <c r="AFZ321" s="56"/>
      <c r="AGA321" s="56"/>
      <c r="AGB321" s="56"/>
      <c r="AGC321" s="56"/>
      <c r="AGD321" s="56"/>
      <c r="AGE321" s="56"/>
      <c r="AGF321" s="56"/>
      <c r="AGG321" s="56"/>
      <c r="AGH321" s="56"/>
      <c r="AGI321" s="56"/>
      <c r="AGJ321" s="56"/>
      <c r="AGK321" s="56"/>
      <c r="AGL321" s="56"/>
      <c r="AGM321" s="56"/>
      <c r="AGN321" s="56"/>
      <c r="AGO321" s="56"/>
      <c r="AGP321" s="56"/>
      <c r="AGQ321" s="56"/>
      <c r="AGR321" s="56"/>
      <c r="AGS321" s="56"/>
      <c r="AGT321" s="56"/>
      <c r="AGU321" s="56"/>
      <c r="AGV321" s="56"/>
      <c r="AGW321" s="56"/>
      <c r="AGX321" s="56"/>
      <c r="AGY321" s="56"/>
      <c r="AGZ321" s="56"/>
      <c r="AHA321" s="56"/>
      <c r="AHB321" s="56"/>
      <c r="AHC321" s="56"/>
      <c r="AHD321" s="56"/>
      <c r="AHE321" s="56"/>
      <c r="AHF321" s="56"/>
      <c r="AHG321" s="56"/>
      <c r="AHH321" s="56"/>
      <c r="AHI321" s="56"/>
      <c r="AHJ321" s="56"/>
      <c r="AHK321" s="56"/>
      <c r="AHL321" s="56"/>
      <c r="AHM321" s="56"/>
      <c r="AHN321" s="56"/>
      <c r="AHO321" s="56"/>
      <c r="AHP321" s="56"/>
      <c r="AHQ321" s="56"/>
      <c r="AHR321" s="56"/>
      <c r="AHS321" s="56"/>
      <c r="AHT321" s="56"/>
      <c r="AHU321" s="56"/>
      <c r="AHV321" s="56"/>
      <c r="AHW321" s="56"/>
      <c r="AHX321" s="56"/>
      <c r="AHY321" s="56"/>
      <c r="AHZ321" s="56"/>
      <c r="AIA321" s="56"/>
      <c r="AIB321" s="56"/>
      <c r="AIC321" s="56"/>
      <c r="AID321" s="56"/>
      <c r="AIE321" s="56"/>
      <c r="AIF321" s="56"/>
      <c r="AIG321" s="56"/>
      <c r="AIH321" s="56"/>
      <c r="AII321" s="56"/>
      <c r="AIJ321" s="56"/>
      <c r="AIK321" s="56"/>
      <c r="AIL321" s="56"/>
      <c r="AIM321" s="56"/>
      <c r="AIN321" s="56"/>
      <c r="AIO321" s="56"/>
      <c r="AIP321" s="56"/>
      <c r="AIQ321" s="56"/>
      <c r="AIR321" s="56"/>
      <c r="AIS321" s="56"/>
      <c r="AIT321" s="56"/>
      <c r="AIU321" s="56"/>
      <c r="AIV321" s="56"/>
      <c r="AIW321" s="56"/>
      <c r="AIX321" s="56"/>
      <c r="AIY321" s="56"/>
      <c r="AIZ321" s="56"/>
      <c r="AJA321" s="56"/>
      <c r="AJB321" s="56"/>
      <c r="AJC321" s="56"/>
      <c r="AJD321" s="56"/>
      <c r="AJE321" s="56"/>
      <c r="AJF321" s="56"/>
      <c r="AJG321" s="56"/>
      <c r="AJH321" s="56"/>
      <c r="AJI321" s="56"/>
      <c r="AJJ321" s="56"/>
      <c r="AJK321" s="56"/>
      <c r="AJL321" s="56"/>
      <c r="AJM321" s="56"/>
      <c r="AJN321" s="56"/>
      <c r="AJO321" s="56"/>
      <c r="AJP321" s="56"/>
      <c r="AJQ321" s="56"/>
      <c r="AJR321" s="56"/>
      <c r="AJS321" s="56"/>
      <c r="AJT321" s="56"/>
      <c r="AJU321" s="56"/>
      <c r="AJV321" s="56"/>
      <c r="AJW321" s="56"/>
      <c r="AJX321" s="56"/>
      <c r="AJY321" s="56"/>
      <c r="AJZ321" s="56"/>
      <c r="AKA321" s="56"/>
      <c r="AKB321" s="56"/>
      <c r="AKC321" s="56"/>
      <c r="AKD321" s="56"/>
      <c r="AKE321" s="56"/>
      <c r="AKF321" s="56"/>
      <c r="AKG321" s="56"/>
      <c r="AKH321" s="56"/>
      <c r="AKI321" s="56"/>
      <c r="AKJ321" s="56"/>
      <c r="AKK321" s="56"/>
      <c r="AKL321" s="56"/>
      <c r="AKM321" s="56"/>
      <c r="AKN321" s="56"/>
      <c r="AKO321" s="56"/>
      <c r="AKP321" s="56"/>
      <c r="AKQ321" s="56"/>
      <c r="AKR321" s="56"/>
      <c r="AKS321" s="56"/>
      <c r="AKT321" s="56"/>
      <c r="AKU321" s="56"/>
      <c r="AKV321" s="56"/>
      <c r="AKW321" s="56"/>
      <c r="AKX321" s="56"/>
      <c r="AKY321" s="56"/>
      <c r="AKZ321" s="56"/>
      <c r="ALA321" s="56"/>
      <c r="ALB321" s="56"/>
      <c r="ALC321" s="56"/>
      <c r="ALD321" s="56"/>
      <c r="ALE321" s="56"/>
      <c r="ALF321" s="56"/>
      <c r="ALG321" s="56"/>
      <c r="ALH321" s="56"/>
      <c r="ALI321" s="56"/>
      <c r="ALJ321" s="56"/>
      <c r="ALK321" s="56"/>
      <c r="ALL321" s="56"/>
      <c r="ALM321" s="56"/>
      <c r="ALN321" s="56"/>
      <c r="ALO321" s="56"/>
      <c r="ALP321" s="56"/>
      <c r="ALQ321" s="56"/>
      <c r="ALR321" s="56"/>
      <c r="ALS321" s="56"/>
      <c r="ALT321" s="56"/>
      <c r="ALU321" s="56"/>
      <c r="ALV321" s="56"/>
      <c r="ALW321" s="56"/>
      <c r="ALX321" s="56"/>
      <c r="ALY321" s="56"/>
      <c r="ALZ321" s="56"/>
      <c r="AMA321" s="56"/>
      <c r="AMB321" s="56"/>
      <c r="AMC321" s="56"/>
      <c r="AMD321" s="56"/>
      <c r="AME321" s="56"/>
      <c r="AMF321" s="56"/>
      <c r="AMG321" s="56"/>
    </row>
    <row r="322" spans="1:1021" ht="101.25">
      <c r="A322" s="41" t="s">
        <v>495</v>
      </c>
      <c r="B322" s="42">
        <v>99839</v>
      </c>
      <c r="C322" s="43" t="s">
        <v>564</v>
      </c>
      <c r="D322" s="44" t="s">
        <v>727</v>
      </c>
      <c r="E322" s="42" t="s">
        <v>558</v>
      </c>
      <c r="F322" s="45">
        <v>9.81</v>
      </c>
      <c r="G322" s="46">
        <v>595.5</v>
      </c>
      <c r="H322" s="46">
        <f t="shared" si="48"/>
        <v>735.68</v>
      </c>
      <c r="I322" s="46">
        <f t="shared" si="49"/>
        <v>5841.85</v>
      </c>
      <c r="J322" s="46">
        <f t="shared" si="50"/>
        <v>7217.02</v>
      </c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  <c r="AN322" s="56"/>
      <c r="AO322" s="56"/>
      <c r="AP322" s="56"/>
      <c r="AQ322" s="56"/>
      <c r="AR322" s="56"/>
      <c r="AS322" s="56"/>
      <c r="AT322" s="56"/>
      <c r="AU322" s="56"/>
      <c r="AV322" s="56"/>
      <c r="AW322" s="56"/>
      <c r="AX322" s="56"/>
      <c r="AY322" s="56"/>
      <c r="AZ322" s="56"/>
      <c r="BA322" s="56"/>
      <c r="BB322" s="56"/>
      <c r="BC322" s="56"/>
      <c r="BD322" s="56"/>
      <c r="BE322" s="56"/>
      <c r="BF322" s="56"/>
      <c r="BG322" s="56"/>
      <c r="BH322" s="56"/>
      <c r="BI322" s="56"/>
      <c r="BJ322" s="56"/>
      <c r="BK322" s="56"/>
      <c r="BL322" s="56"/>
      <c r="BM322" s="56"/>
      <c r="BN322" s="56"/>
      <c r="BO322" s="56"/>
      <c r="BP322" s="56"/>
      <c r="BQ322" s="56"/>
      <c r="BR322" s="56"/>
      <c r="BS322" s="56"/>
      <c r="BT322" s="56"/>
      <c r="BU322" s="56"/>
      <c r="BV322" s="56"/>
      <c r="BW322" s="56"/>
      <c r="BX322" s="56"/>
      <c r="BY322" s="56"/>
      <c r="BZ322" s="56"/>
      <c r="CA322" s="56"/>
      <c r="CB322" s="56"/>
      <c r="CC322" s="56"/>
      <c r="CD322" s="56"/>
      <c r="CE322" s="56"/>
      <c r="CF322" s="56"/>
      <c r="CG322" s="56"/>
      <c r="CH322" s="56"/>
      <c r="CI322" s="56"/>
      <c r="CJ322" s="56"/>
      <c r="CK322" s="56"/>
      <c r="CL322" s="56"/>
      <c r="CM322" s="56"/>
      <c r="CN322" s="56"/>
      <c r="CO322" s="56"/>
      <c r="CP322" s="56"/>
      <c r="CQ322" s="56"/>
      <c r="CR322" s="56"/>
      <c r="CS322" s="56"/>
      <c r="CT322" s="56"/>
      <c r="CU322" s="56"/>
      <c r="CV322" s="56"/>
      <c r="CW322" s="56"/>
      <c r="CX322" s="56"/>
      <c r="CY322" s="56"/>
      <c r="CZ322" s="56"/>
      <c r="DA322" s="56"/>
      <c r="DB322" s="56"/>
      <c r="DC322" s="56"/>
      <c r="DD322" s="56"/>
      <c r="DE322" s="56"/>
      <c r="DF322" s="56"/>
      <c r="DG322" s="56"/>
      <c r="DH322" s="56"/>
      <c r="DI322" s="56"/>
      <c r="DJ322" s="56"/>
      <c r="DK322" s="56"/>
      <c r="DL322" s="56"/>
      <c r="DM322" s="56"/>
      <c r="DN322" s="56"/>
      <c r="DO322" s="56"/>
      <c r="DP322" s="56"/>
      <c r="DQ322" s="56"/>
      <c r="DR322" s="56"/>
      <c r="DS322" s="56"/>
      <c r="DT322" s="56"/>
      <c r="DU322" s="56"/>
      <c r="DV322" s="56"/>
      <c r="DW322" s="56"/>
      <c r="DX322" s="56"/>
      <c r="DY322" s="56"/>
      <c r="DZ322" s="56"/>
      <c r="EA322" s="56"/>
      <c r="EB322" s="56"/>
      <c r="EC322" s="56"/>
      <c r="ED322" s="56"/>
      <c r="EE322" s="56"/>
      <c r="EF322" s="56"/>
      <c r="EG322" s="56"/>
      <c r="EH322" s="56"/>
      <c r="EI322" s="56"/>
      <c r="EJ322" s="56"/>
      <c r="EK322" s="56"/>
      <c r="EL322" s="56"/>
      <c r="EM322" s="56"/>
      <c r="EN322" s="56"/>
      <c r="EO322" s="56"/>
      <c r="EP322" s="56"/>
      <c r="EQ322" s="56"/>
      <c r="ER322" s="56"/>
      <c r="ES322" s="56"/>
      <c r="ET322" s="56"/>
      <c r="EU322" s="56"/>
      <c r="EV322" s="56"/>
      <c r="EW322" s="56"/>
      <c r="EX322" s="56"/>
      <c r="EY322" s="56"/>
      <c r="EZ322" s="56"/>
      <c r="FA322" s="56"/>
      <c r="FB322" s="56"/>
      <c r="FC322" s="56"/>
      <c r="FD322" s="56"/>
      <c r="FE322" s="56"/>
      <c r="FF322" s="56"/>
      <c r="FG322" s="56"/>
      <c r="FH322" s="56"/>
      <c r="FI322" s="56"/>
      <c r="FJ322" s="56"/>
      <c r="FK322" s="56"/>
      <c r="FL322" s="56"/>
      <c r="FM322" s="56"/>
      <c r="FN322" s="56"/>
      <c r="FO322" s="56"/>
      <c r="FP322" s="56"/>
      <c r="FQ322" s="56"/>
      <c r="FR322" s="56"/>
      <c r="FS322" s="56"/>
      <c r="FT322" s="56"/>
      <c r="FU322" s="56"/>
      <c r="FV322" s="56"/>
      <c r="FW322" s="56"/>
      <c r="FX322" s="56"/>
      <c r="FY322" s="56"/>
      <c r="FZ322" s="56"/>
      <c r="GA322" s="56"/>
      <c r="GB322" s="56"/>
      <c r="GC322" s="56"/>
      <c r="GD322" s="56"/>
      <c r="GE322" s="56"/>
      <c r="GF322" s="56"/>
      <c r="GG322" s="56"/>
      <c r="GH322" s="56"/>
      <c r="GI322" s="56"/>
      <c r="GJ322" s="56"/>
      <c r="GK322" s="56"/>
      <c r="GL322" s="56"/>
      <c r="GM322" s="56"/>
      <c r="GN322" s="56"/>
      <c r="GO322" s="56"/>
      <c r="GP322" s="56"/>
      <c r="GQ322" s="56"/>
      <c r="GR322" s="56"/>
      <c r="GS322" s="56"/>
      <c r="GT322" s="56"/>
      <c r="GU322" s="56"/>
      <c r="GV322" s="56"/>
      <c r="GW322" s="56"/>
      <c r="GX322" s="56"/>
      <c r="GY322" s="56"/>
      <c r="GZ322" s="56"/>
      <c r="HA322" s="56"/>
      <c r="HB322" s="56"/>
      <c r="HC322" s="56"/>
      <c r="HD322" s="56"/>
      <c r="HE322" s="56"/>
      <c r="HF322" s="56"/>
      <c r="HG322" s="56"/>
      <c r="HH322" s="56"/>
      <c r="HI322" s="56"/>
      <c r="HJ322" s="56"/>
      <c r="HK322" s="56"/>
      <c r="HL322" s="56"/>
      <c r="HM322" s="56"/>
      <c r="HN322" s="56"/>
      <c r="HO322" s="56"/>
      <c r="HP322" s="56"/>
      <c r="HQ322" s="56"/>
      <c r="HR322" s="56"/>
      <c r="HS322" s="56"/>
      <c r="HT322" s="56"/>
      <c r="HU322" s="56"/>
      <c r="HV322" s="56"/>
      <c r="HW322" s="56"/>
      <c r="HX322" s="56"/>
      <c r="HY322" s="56"/>
      <c r="HZ322" s="56"/>
      <c r="IA322" s="56"/>
      <c r="IB322" s="56"/>
      <c r="IC322" s="56"/>
      <c r="ID322" s="56"/>
      <c r="IE322" s="56"/>
      <c r="IF322" s="56"/>
      <c r="IG322" s="56"/>
      <c r="IH322" s="56"/>
      <c r="II322" s="56"/>
      <c r="IJ322" s="56"/>
      <c r="IK322" s="56"/>
      <c r="IL322" s="56"/>
      <c r="IM322" s="56"/>
      <c r="IN322" s="56"/>
      <c r="IO322" s="56"/>
      <c r="IP322" s="56"/>
      <c r="IQ322" s="56"/>
      <c r="IR322" s="56"/>
      <c r="IS322" s="56"/>
      <c r="IT322" s="56"/>
      <c r="IU322" s="56"/>
      <c r="IV322" s="56"/>
      <c r="IW322" s="56"/>
      <c r="IX322" s="56"/>
      <c r="IY322" s="56"/>
      <c r="IZ322" s="56"/>
      <c r="JA322" s="56"/>
      <c r="JB322" s="56"/>
      <c r="JC322" s="56"/>
      <c r="JD322" s="56"/>
      <c r="JE322" s="56"/>
      <c r="JF322" s="56"/>
      <c r="JG322" s="56"/>
      <c r="JH322" s="56"/>
      <c r="JI322" s="56"/>
      <c r="JJ322" s="56"/>
      <c r="JK322" s="56"/>
      <c r="JL322" s="56"/>
      <c r="JM322" s="56"/>
      <c r="JN322" s="56"/>
      <c r="JO322" s="56"/>
      <c r="JP322" s="56"/>
      <c r="JQ322" s="56"/>
      <c r="JR322" s="56"/>
      <c r="JS322" s="56"/>
      <c r="JT322" s="56"/>
      <c r="JU322" s="56"/>
      <c r="JV322" s="56"/>
      <c r="JW322" s="56"/>
      <c r="JX322" s="56"/>
      <c r="JY322" s="56"/>
      <c r="JZ322" s="56"/>
      <c r="KA322" s="56"/>
      <c r="KB322" s="56"/>
      <c r="KC322" s="56"/>
      <c r="KD322" s="56"/>
      <c r="KE322" s="56"/>
      <c r="KF322" s="56"/>
      <c r="KG322" s="56"/>
      <c r="KH322" s="56"/>
      <c r="KI322" s="56"/>
      <c r="KJ322" s="56"/>
      <c r="KK322" s="56"/>
      <c r="KL322" s="56"/>
      <c r="KM322" s="56"/>
      <c r="KN322" s="56"/>
      <c r="KO322" s="56"/>
      <c r="KP322" s="56"/>
      <c r="KQ322" s="56"/>
      <c r="KR322" s="56"/>
      <c r="KS322" s="56"/>
      <c r="KT322" s="56"/>
      <c r="KU322" s="56"/>
      <c r="KV322" s="56"/>
      <c r="KW322" s="56"/>
      <c r="KX322" s="56"/>
      <c r="KY322" s="56"/>
      <c r="KZ322" s="56"/>
      <c r="LA322" s="56"/>
      <c r="LB322" s="56"/>
      <c r="LC322" s="56"/>
      <c r="LD322" s="56"/>
      <c r="LE322" s="56"/>
      <c r="LF322" s="56"/>
      <c r="LG322" s="56"/>
      <c r="LH322" s="56"/>
      <c r="LI322" s="56"/>
      <c r="LJ322" s="56"/>
      <c r="LK322" s="56"/>
      <c r="LL322" s="56"/>
      <c r="LM322" s="56"/>
      <c r="LN322" s="56"/>
      <c r="LO322" s="56"/>
      <c r="LP322" s="56"/>
      <c r="LQ322" s="56"/>
      <c r="LR322" s="56"/>
      <c r="LS322" s="56"/>
      <c r="LT322" s="56"/>
      <c r="LU322" s="56"/>
      <c r="LV322" s="56"/>
      <c r="LW322" s="56"/>
      <c r="LX322" s="56"/>
      <c r="LY322" s="56"/>
      <c r="LZ322" s="56"/>
      <c r="MA322" s="56"/>
      <c r="MB322" s="56"/>
      <c r="MC322" s="56"/>
      <c r="MD322" s="56"/>
      <c r="ME322" s="56"/>
      <c r="MF322" s="56"/>
      <c r="MG322" s="56"/>
      <c r="MH322" s="56"/>
      <c r="MI322" s="56"/>
      <c r="MJ322" s="56"/>
      <c r="MK322" s="56"/>
      <c r="ML322" s="56"/>
      <c r="MM322" s="56"/>
      <c r="MN322" s="56"/>
      <c r="MO322" s="56"/>
      <c r="MP322" s="56"/>
      <c r="MQ322" s="56"/>
      <c r="MR322" s="56"/>
      <c r="MS322" s="56"/>
      <c r="MT322" s="56"/>
      <c r="MU322" s="56"/>
      <c r="MV322" s="56"/>
      <c r="MW322" s="56"/>
      <c r="MX322" s="56"/>
      <c r="MY322" s="56"/>
      <c r="MZ322" s="56"/>
      <c r="NA322" s="56"/>
      <c r="NB322" s="56"/>
      <c r="NC322" s="56"/>
      <c r="ND322" s="56"/>
      <c r="NE322" s="56"/>
      <c r="NF322" s="56"/>
      <c r="NG322" s="56"/>
      <c r="NH322" s="56"/>
      <c r="NI322" s="56"/>
      <c r="NJ322" s="56"/>
      <c r="NK322" s="56"/>
      <c r="NL322" s="56"/>
      <c r="NM322" s="56"/>
      <c r="NN322" s="56"/>
      <c r="NO322" s="56"/>
      <c r="NP322" s="56"/>
      <c r="NQ322" s="56"/>
      <c r="NR322" s="56"/>
      <c r="NS322" s="56"/>
      <c r="NT322" s="56"/>
      <c r="NU322" s="56"/>
      <c r="NV322" s="56"/>
      <c r="NW322" s="56"/>
      <c r="NX322" s="56"/>
      <c r="NY322" s="56"/>
      <c r="NZ322" s="56"/>
      <c r="OA322" s="56"/>
      <c r="OB322" s="56"/>
      <c r="OC322" s="56"/>
      <c r="OD322" s="56"/>
      <c r="OE322" s="56"/>
      <c r="OF322" s="56"/>
      <c r="OG322" s="56"/>
      <c r="OH322" s="56"/>
      <c r="OI322" s="56"/>
      <c r="OJ322" s="56"/>
      <c r="OK322" s="56"/>
      <c r="OL322" s="56"/>
      <c r="OM322" s="56"/>
      <c r="ON322" s="56"/>
      <c r="OO322" s="56"/>
      <c r="OP322" s="56"/>
      <c r="OQ322" s="56"/>
      <c r="OR322" s="56"/>
      <c r="OS322" s="56"/>
      <c r="OT322" s="56"/>
      <c r="OU322" s="56"/>
      <c r="OV322" s="56"/>
      <c r="OW322" s="56"/>
      <c r="OX322" s="56"/>
      <c r="OY322" s="56"/>
      <c r="OZ322" s="56"/>
      <c r="PA322" s="56"/>
      <c r="PB322" s="56"/>
      <c r="PC322" s="56"/>
      <c r="PD322" s="56"/>
      <c r="PE322" s="56"/>
      <c r="PF322" s="56"/>
      <c r="PG322" s="56"/>
      <c r="PH322" s="56"/>
      <c r="PI322" s="56"/>
      <c r="PJ322" s="56"/>
      <c r="PK322" s="56"/>
      <c r="PL322" s="56"/>
      <c r="PM322" s="56"/>
      <c r="PN322" s="56"/>
      <c r="PO322" s="56"/>
      <c r="PP322" s="56"/>
      <c r="PQ322" s="56"/>
      <c r="PR322" s="56"/>
      <c r="PS322" s="56"/>
      <c r="PT322" s="56"/>
      <c r="PU322" s="56"/>
      <c r="PV322" s="56"/>
      <c r="PW322" s="56"/>
      <c r="PX322" s="56"/>
      <c r="PY322" s="56"/>
      <c r="PZ322" s="56"/>
      <c r="QA322" s="56"/>
      <c r="QB322" s="56"/>
      <c r="QC322" s="56"/>
      <c r="QD322" s="56"/>
      <c r="QE322" s="56"/>
      <c r="QF322" s="56"/>
      <c r="QG322" s="56"/>
      <c r="QH322" s="56"/>
      <c r="QI322" s="56"/>
      <c r="QJ322" s="56"/>
      <c r="QK322" s="56"/>
      <c r="QL322" s="56"/>
      <c r="QM322" s="56"/>
      <c r="QN322" s="56"/>
      <c r="QO322" s="56"/>
      <c r="QP322" s="56"/>
      <c r="QQ322" s="56"/>
      <c r="QR322" s="56"/>
      <c r="QS322" s="56"/>
      <c r="QT322" s="56"/>
      <c r="QU322" s="56"/>
      <c r="QV322" s="56"/>
      <c r="QW322" s="56"/>
      <c r="QX322" s="56"/>
      <c r="QY322" s="56"/>
      <c r="QZ322" s="56"/>
      <c r="RA322" s="56"/>
      <c r="RB322" s="56"/>
      <c r="RC322" s="56"/>
      <c r="RD322" s="56"/>
      <c r="RE322" s="56"/>
      <c r="RF322" s="56"/>
      <c r="RG322" s="56"/>
      <c r="RH322" s="56"/>
      <c r="RI322" s="56"/>
      <c r="RJ322" s="56"/>
      <c r="RK322" s="56"/>
      <c r="RL322" s="56"/>
      <c r="RM322" s="56"/>
      <c r="RN322" s="56"/>
      <c r="RO322" s="56"/>
      <c r="RP322" s="56"/>
      <c r="RQ322" s="56"/>
      <c r="RR322" s="56"/>
      <c r="RS322" s="56"/>
      <c r="RT322" s="56"/>
      <c r="RU322" s="56"/>
      <c r="RV322" s="56"/>
      <c r="RW322" s="56"/>
      <c r="RX322" s="56"/>
      <c r="RY322" s="56"/>
      <c r="RZ322" s="56"/>
      <c r="SA322" s="56"/>
      <c r="SB322" s="56"/>
      <c r="SC322" s="56"/>
      <c r="SD322" s="56"/>
      <c r="SE322" s="56"/>
      <c r="SF322" s="56"/>
      <c r="SG322" s="56"/>
      <c r="SH322" s="56"/>
      <c r="SI322" s="56"/>
      <c r="SJ322" s="56"/>
      <c r="SK322" s="56"/>
      <c r="SL322" s="56"/>
      <c r="SM322" s="56"/>
      <c r="SN322" s="56"/>
      <c r="SO322" s="56"/>
      <c r="SP322" s="56"/>
      <c r="SQ322" s="56"/>
      <c r="SR322" s="56"/>
      <c r="SS322" s="56"/>
      <c r="ST322" s="56"/>
      <c r="SU322" s="56"/>
      <c r="SV322" s="56"/>
      <c r="SW322" s="56"/>
      <c r="SX322" s="56"/>
      <c r="SY322" s="56"/>
      <c r="SZ322" s="56"/>
      <c r="TA322" s="56"/>
      <c r="TB322" s="56"/>
      <c r="TC322" s="56"/>
      <c r="TD322" s="56"/>
      <c r="TE322" s="56"/>
      <c r="TF322" s="56"/>
      <c r="TG322" s="56"/>
      <c r="TH322" s="56"/>
      <c r="TI322" s="56"/>
      <c r="TJ322" s="56"/>
      <c r="TK322" s="56"/>
      <c r="TL322" s="56"/>
      <c r="TM322" s="56"/>
      <c r="TN322" s="56"/>
      <c r="TO322" s="56"/>
      <c r="TP322" s="56"/>
      <c r="TQ322" s="56"/>
      <c r="TR322" s="56"/>
      <c r="TS322" s="56"/>
      <c r="TT322" s="56"/>
      <c r="TU322" s="56"/>
      <c r="TV322" s="56"/>
      <c r="TW322" s="56"/>
      <c r="TX322" s="56"/>
      <c r="TY322" s="56"/>
      <c r="TZ322" s="56"/>
      <c r="UA322" s="56"/>
      <c r="UB322" s="56"/>
      <c r="UC322" s="56"/>
      <c r="UD322" s="56"/>
      <c r="UE322" s="56"/>
      <c r="UF322" s="56"/>
      <c r="UG322" s="56"/>
      <c r="UH322" s="56"/>
      <c r="UI322" s="56"/>
      <c r="UJ322" s="56"/>
      <c r="UK322" s="56"/>
      <c r="UL322" s="56"/>
      <c r="UM322" s="56"/>
      <c r="UN322" s="56"/>
      <c r="UO322" s="56"/>
      <c r="UP322" s="56"/>
      <c r="UQ322" s="56"/>
      <c r="UR322" s="56"/>
      <c r="US322" s="56"/>
      <c r="UT322" s="56"/>
      <c r="UU322" s="56"/>
      <c r="UV322" s="56"/>
      <c r="UW322" s="56"/>
      <c r="UX322" s="56"/>
      <c r="UY322" s="56"/>
      <c r="UZ322" s="56"/>
      <c r="VA322" s="56"/>
      <c r="VB322" s="56"/>
      <c r="VC322" s="56"/>
      <c r="VD322" s="56"/>
      <c r="VE322" s="56"/>
      <c r="VF322" s="56"/>
      <c r="VG322" s="56"/>
      <c r="VH322" s="56"/>
      <c r="VI322" s="56"/>
      <c r="VJ322" s="56"/>
      <c r="VK322" s="56"/>
      <c r="VL322" s="56"/>
      <c r="VM322" s="56"/>
      <c r="VN322" s="56"/>
      <c r="VO322" s="56"/>
      <c r="VP322" s="56"/>
      <c r="VQ322" s="56"/>
      <c r="VR322" s="56"/>
      <c r="VS322" s="56"/>
      <c r="VT322" s="56"/>
      <c r="VU322" s="56"/>
      <c r="VV322" s="56"/>
      <c r="VW322" s="56"/>
      <c r="VX322" s="56"/>
      <c r="VY322" s="56"/>
      <c r="VZ322" s="56"/>
      <c r="WA322" s="56"/>
      <c r="WB322" s="56"/>
      <c r="WC322" s="56"/>
      <c r="WD322" s="56"/>
      <c r="WE322" s="56"/>
      <c r="WF322" s="56"/>
      <c r="WG322" s="56"/>
      <c r="WH322" s="56"/>
      <c r="WI322" s="56"/>
      <c r="WJ322" s="56"/>
      <c r="WK322" s="56"/>
      <c r="WL322" s="56"/>
      <c r="WM322" s="56"/>
      <c r="WN322" s="56"/>
      <c r="WO322" s="56"/>
      <c r="WP322" s="56"/>
      <c r="WQ322" s="56"/>
      <c r="WR322" s="56"/>
      <c r="WS322" s="56"/>
      <c r="WT322" s="56"/>
      <c r="WU322" s="56"/>
      <c r="WV322" s="56"/>
      <c r="WW322" s="56"/>
      <c r="WX322" s="56"/>
      <c r="WY322" s="56"/>
      <c r="WZ322" s="56"/>
      <c r="XA322" s="56"/>
      <c r="XB322" s="56"/>
      <c r="XC322" s="56"/>
      <c r="XD322" s="56"/>
      <c r="XE322" s="56"/>
      <c r="XF322" s="56"/>
      <c r="XG322" s="56"/>
      <c r="XH322" s="56"/>
      <c r="XI322" s="56"/>
      <c r="XJ322" s="56"/>
      <c r="XK322" s="56"/>
      <c r="XL322" s="56"/>
      <c r="XM322" s="56"/>
      <c r="XN322" s="56"/>
      <c r="XO322" s="56"/>
      <c r="XP322" s="56"/>
      <c r="XQ322" s="56"/>
      <c r="XR322" s="56"/>
      <c r="XS322" s="56"/>
      <c r="XT322" s="56"/>
      <c r="XU322" s="56"/>
      <c r="XV322" s="56"/>
      <c r="XW322" s="56"/>
      <c r="XX322" s="56"/>
      <c r="XY322" s="56"/>
      <c r="XZ322" s="56"/>
      <c r="YA322" s="56"/>
      <c r="YB322" s="56"/>
      <c r="YC322" s="56"/>
      <c r="YD322" s="56"/>
      <c r="YE322" s="56"/>
      <c r="YF322" s="56"/>
      <c r="YG322" s="56"/>
      <c r="YH322" s="56"/>
      <c r="YI322" s="56"/>
      <c r="YJ322" s="56"/>
      <c r="YK322" s="56"/>
      <c r="YL322" s="56"/>
      <c r="YM322" s="56"/>
      <c r="YN322" s="56"/>
      <c r="YO322" s="56"/>
      <c r="YP322" s="56"/>
      <c r="YQ322" s="56"/>
      <c r="YR322" s="56"/>
      <c r="YS322" s="56"/>
      <c r="YT322" s="56"/>
      <c r="YU322" s="56"/>
      <c r="YV322" s="56"/>
      <c r="YW322" s="56"/>
      <c r="YX322" s="56"/>
      <c r="YY322" s="56"/>
      <c r="YZ322" s="56"/>
      <c r="ZA322" s="56"/>
      <c r="ZB322" s="56"/>
      <c r="ZC322" s="56"/>
      <c r="ZD322" s="56"/>
      <c r="ZE322" s="56"/>
      <c r="ZF322" s="56"/>
      <c r="ZG322" s="56"/>
      <c r="ZH322" s="56"/>
      <c r="ZI322" s="56"/>
      <c r="ZJ322" s="56"/>
      <c r="ZK322" s="56"/>
      <c r="ZL322" s="56"/>
      <c r="ZM322" s="56"/>
      <c r="ZN322" s="56"/>
      <c r="ZO322" s="56"/>
      <c r="ZP322" s="56"/>
      <c r="ZQ322" s="56"/>
      <c r="ZR322" s="56"/>
      <c r="ZS322" s="56"/>
      <c r="ZT322" s="56"/>
      <c r="ZU322" s="56"/>
      <c r="ZV322" s="56"/>
      <c r="ZW322" s="56"/>
      <c r="ZX322" s="56"/>
      <c r="ZY322" s="56"/>
      <c r="ZZ322" s="56"/>
      <c r="AAA322" s="56"/>
      <c r="AAB322" s="56"/>
      <c r="AAC322" s="56"/>
      <c r="AAD322" s="56"/>
      <c r="AAE322" s="56"/>
      <c r="AAF322" s="56"/>
      <c r="AAG322" s="56"/>
      <c r="AAH322" s="56"/>
      <c r="AAI322" s="56"/>
      <c r="AAJ322" s="56"/>
      <c r="AAK322" s="56"/>
      <c r="AAL322" s="56"/>
      <c r="AAM322" s="56"/>
      <c r="AAN322" s="56"/>
      <c r="AAO322" s="56"/>
      <c r="AAP322" s="56"/>
      <c r="AAQ322" s="56"/>
      <c r="AAR322" s="56"/>
      <c r="AAS322" s="56"/>
      <c r="AAT322" s="56"/>
      <c r="AAU322" s="56"/>
      <c r="AAV322" s="56"/>
      <c r="AAW322" s="56"/>
      <c r="AAX322" s="56"/>
      <c r="AAY322" s="56"/>
      <c r="AAZ322" s="56"/>
      <c r="ABA322" s="56"/>
      <c r="ABB322" s="56"/>
      <c r="ABC322" s="56"/>
      <c r="ABD322" s="56"/>
      <c r="ABE322" s="56"/>
      <c r="ABF322" s="56"/>
      <c r="ABG322" s="56"/>
      <c r="ABH322" s="56"/>
      <c r="ABI322" s="56"/>
      <c r="ABJ322" s="56"/>
      <c r="ABK322" s="56"/>
      <c r="ABL322" s="56"/>
      <c r="ABM322" s="56"/>
      <c r="ABN322" s="56"/>
      <c r="ABO322" s="56"/>
      <c r="ABP322" s="56"/>
      <c r="ABQ322" s="56"/>
      <c r="ABR322" s="56"/>
      <c r="ABS322" s="56"/>
      <c r="ABT322" s="56"/>
      <c r="ABU322" s="56"/>
      <c r="ABV322" s="56"/>
      <c r="ABW322" s="56"/>
      <c r="ABX322" s="56"/>
      <c r="ABY322" s="56"/>
      <c r="ABZ322" s="56"/>
      <c r="ACA322" s="56"/>
      <c r="ACB322" s="56"/>
      <c r="ACC322" s="56"/>
      <c r="ACD322" s="56"/>
      <c r="ACE322" s="56"/>
      <c r="ACF322" s="56"/>
      <c r="ACG322" s="56"/>
      <c r="ACH322" s="56"/>
      <c r="ACI322" s="56"/>
      <c r="ACJ322" s="56"/>
      <c r="ACK322" s="56"/>
      <c r="ACL322" s="56"/>
      <c r="ACM322" s="56"/>
      <c r="ACN322" s="56"/>
      <c r="ACO322" s="56"/>
      <c r="ACP322" s="56"/>
      <c r="ACQ322" s="56"/>
      <c r="ACR322" s="56"/>
      <c r="ACS322" s="56"/>
      <c r="ACT322" s="56"/>
      <c r="ACU322" s="56"/>
      <c r="ACV322" s="56"/>
      <c r="ACW322" s="56"/>
      <c r="ACX322" s="56"/>
      <c r="ACY322" s="56"/>
      <c r="ACZ322" s="56"/>
      <c r="ADA322" s="56"/>
      <c r="ADB322" s="56"/>
      <c r="ADC322" s="56"/>
      <c r="ADD322" s="56"/>
      <c r="ADE322" s="56"/>
      <c r="ADF322" s="56"/>
      <c r="ADG322" s="56"/>
      <c r="ADH322" s="56"/>
      <c r="ADI322" s="56"/>
      <c r="ADJ322" s="56"/>
      <c r="ADK322" s="56"/>
      <c r="ADL322" s="56"/>
      <c r="ADM322" s="56"/>
      <c r="ADN322" s="56"/>
      <c r="ADO322" s="56"/>
      <c r="ADP322" s="56"/>
      <c r="ADQ322" s="56"/>
      <c r="ADR322" s="56"/>
      <c r="ADS322" s="56"/>
      <c r="ADT322" s="56"/>
      <c r="ADU322" s="56"/>
      <c r="ADV322" s="56"/>
      <c r="ADW322" s="56"/>
      <c r="ADX322" s="56"/>
      <c r="ADY322" s="56"/>
      <c r="ADZ322" s="56"/>
      <c r="AEA322" s="56"/>
      <c r="AEB322" s="56"/>
      <c r="AEC322" s="56"/>
      <c r="AED322" s="56"/>
      <c r="AEE322" s="56"/>
      <c r="AEF322" s="56"/>
      <c r="AEG322" s="56"/>
      <c r="AEH322" s="56"/>
      <c r="AEI322" s="56"/>
      <c r="AEJ322" s="56"/>
      <c r="AEK322" s="56"/>
      <c r="AEL322" s="56"/>
      <c r="AEM322" s="56"/>
      <c r="AEN322" s="56"/>
      <c r="AEO322" s="56"/>
      <c r="AEP322" s="56"/>
      <c r="AEQ322" s="56"/>
      <c r="AER322" s="56"/>
      <c r="AES322" s="56"/>
      <c r="AET322" s="56"/>
      <c r="AEU322" s="56"/>
      <c r="AEV322" s="56"/>
      <c r="AEW322" s="56"/>
      <c r="AEX322" s="56"/>
      <c r="AEY322" s="56"/>
      <c r="AEZ322" s="56"/>
      <c r="AFA322" s="56"/>
      <c r="AFB322" s="56"/>
      <c r="AFC322" s="56"/>
      <c r="AFD322" s="56"/>
      <c r="AFE322" s="56"/>
      <c r="AFF322" s="56"/>
      <c r="AFG322" s="56"/>
      <c r="AFH322" s="56"/>
      <c r="AFI322" s="56"/>
      <c r="AFJ322" s="56"/>
      <c r="AFK322" s="56"/>
      <c r="AFL322" s="56"/>
      <c r="AFM322" s="56"/>
      <c r="AFN322" s="56"/>
      <c r="AFO322" s="56"/>
      <c r="AFP322" s="56"/>
      <c r="AFQ322" s="56"/>
      <c r="AFR322" s="56"/>
      <c r="AFS322" s="56"/>
      <c r="AFT322" s="56"/>
      <c r="AFU322" s="56"/>
      <c r="AFV322" s="56"/>
      <c r="AFW322" s="56"/>
      <c r="AFX322" s="56"/>
      <c r="AFY322" s="56"/>
      <c r="AFZ322" s="56"/>
      <c r="AGA322" s="56"/>
      <c r="AGB322" s="56"/>
      <c r="AGC322" s="56"/>
      <c r="AGD322" s="56"/>
      <c r="AGE322" s="56"/>
      <c r="AGF322" s="56"/>
      <c r="AGG322" s="56"/>
      <c r="AGH322" s="56"/>
      <c r="AGI322" s="56"/>
      <c r="AGJ322" s="56"/>
      <c r="AGK322" s="56"/>
      <c r="AGL322" s="56"/>
      <c r="AGM322" s="56"/>
      <c r="AGN322" s="56"/>
      <c r="AGO322" s="56"/>
      <c r="AGP322" s="56"/>
      <c r="AGQ322" s="56"/>
      <c r="AGR322" s="56"/>
      <c r="AGS322" s="56"/>
      <c r="AGT322" s="56"/>
      <c r="AGU322" s="56"/>
      <c r="AGV322" s="56"/>
      <c r="AGW322" s="56"/>
      <c r="AGX322" s="56"/>
      <c r="AGY322" s="56"/>
      <c r="AGZ322" s="56"/>
      <c r="AHA322" s="56"/>
      <c r="AHB322" s="56"/>
      <c r="AHC322" s="56"/>
      <c r="AHD322" s="56"/>
      <c r="AHE322" s="56"/>
      <c r="AHF322" s="56"/>
      <c r="AHG322" s="56"/>
      <c r="AHH322" s="56"/>
      <c r="AHI322" s="56"/>
      <c r="AHJ322" s="56"/>
      <c r="AHK322" s="56"/>
      <c r="AHL322" s="56"/>
      <c r="AHM322" s="56"/>
      <c r="AHN322" s="56"/>
      <c r="AHO322" s="56"/>
      <c r="AHP322" s="56"/>
      <c r="AHQ322" s="56"/>
      <c r="AHR322" s="56"/>
      <c r="AHS322" s="56"/>
      <c r="AHT322" s="56"/>
      <c r="AHU322" s="56"/>
      <c r="AHV322" s="56"/>
      <c r="AHW322" s="56"/>
      <c r="AHX322" s="56"/>
      <c r="AHY322" s="56"/>
      <c r="AHZ322" s="56"/>
      <c r="AIA322" s="56"/>
      <c r="AIB322" s="56"/>
      <c r="AIC322" s="56"/>
      <c r="AID322" s="56"/>
      <c r="AIE322" s="56"/>
      <c r="AIF322" s="56"/>
      <c r="AIG322" s="56"/>
      <c r="AIH322" s="56"/>
      <c r="AII322" s="56"/>
      <c r="AIJ322" s="56"/>
      <c r="AIK322" s="56"/>
      <c r="AIL322" s="56"/>
      <c r="AIM322" s="56"/>
      <c r="AIN322" s="56"/>
      <c r="AIO322" s="56"/>
      <c r="AIP322" s="56"/>
      <c r="AIQ322" s="56"/>
      <c r="AIR322" s="56"/>
      <c r="AIS322" s="56"/>
      <c r="AIT322" s="56"/>
      <c r="AIU322" s="56"/>
      <c r="AIV322" s="56"/>
      <c r="AIW322" s="56"/>
      <c r="AIX322" s="56"/>
      <c r="AIY322" s="56"/>
      <c r="AIZ322" s="56"/>
      <c r="AJA322" s="56"/>
      <c r="AJB322" s="56"/>
      <c r="AJC322" s="56"/>
      <c r="AJD322" s="56"/>
      <c r="AJE322" s="56"/>
      <c r="AJF322" s="56"/>
      <c r="AJG322" s="56"/>
      <c r="AJH322" s="56"/>
      <c r="AJI322" s="56"/>
      <c r="AJJ322" s="56"/>
      <c r="AJK322" s="56"/>
      <c r="AJL322" s="56"/>
      <c r="AJM322" s="56"/>
      <c r="AJN322" s="56"/>
      <c r="AJO322" s="56"/>
      <c r="AJP322" s="56"/>
      <c r="AJQ322" s="56"/>
      <c r="AJR322" s="56"/>
      <c r="AJS322" s="56"/>
      <c r="AJT322" s="56"/>
      <c r="AJU322" s="56"/>
      <c r="AJV322" s="56"/>
      <c r="AJW322" s="56"/>
      <c r="AJX322" s="56"/>
      <c r="AJY322" s="56"/>
      <c r="AJZ322" s="56"/>
      <c r="AKA322" s="56"/>
      <c r="AKB322" s="56"/>
      <c r="AKC322" s="56"/>
      <c r="AKD322" s="56"/>
      <c r="AKE322" s="56"/>
      <c r="AKF322" s="56"/>
      <c r="AKG322" s="56"/>
      <c r="AKH322" s="56"/>
      <c r="AKI322" s="56"/>
      <c r="AKJ322" s="56"/>
      <c r="AKK322" s="56"/>
      <c r="AKL322" s="56"/>
      <c r="AKM322" s="56"/>
      <c r="AKN322" s="56"/>
      <c r="AKO322" s="56"/>
      <c r="AKP322" s="56"/>
      <c r="AKQ322" s="56"/>
      <c r="AKR322" s="56"/>
      <c r="AKS322" s="56"/>
      <c r="AKT322" s="56"/>
      <c r="AKU322" s="56"/>
      <c r="AKV322" s="56"/>
      <c r="AKW322" s="56"/>
      <c r="AKX322" s="56"/>
      <c r="AKY322" s="56"/>
      <c r="AKZ322" s="56"/>
      <c r="ALA322" s="56"/>
      <c r="ALB322" s="56"/>
      <c r="ALC322" s="56"/>
      <c r="ALD322" s="56"/>
      <c r="ALE322" s="56"/>
      <c r="ALF322" s="56"/>
      <c r="ALG322" s="56"/>
      <c r="ALH322" s="56"/>
      <c r="ALI322" s="56"/>
      <c r="ALJ322" s="56"/>
      <c r="ALK322" s="56"/>
      <c r="ALL322" s="56"/>
      <c r="ALM322" s="56"/>
      <c r="ALN322" s="56"/>
      <c r="ALO322" s="56"/>
      <c r="ALP322" s="56"/>
      <c r="ALQ322" s="56"/>
      <c r="ALR322" s="56"/>
      <c r="ALS322" s="56"/>
      <c r="ALT322" s="56"/>
      <c r="ALU322" s="56"/>
      <c r="ALV322" s="56"/>
      <c r="ALW322" s="56"/>
      <c r="ALX322" s="56"/>
      <c r="ALY322" s="56"/>
      <c r="ALZ322" s="56"/>
      <c r="AMA322" s="56"/>
      <c r="AMB322" s="56"/>
      <c r="AMC322" s="56"/>
      <c r="AMD322" s="56"/>
      <c r="AME322" s="56"/>
      <c r="AMF322" s="56"/>
      <c r="AMG322" s="56"/>
    </row>
    <row r="323" spans="1:1021" ht="41.25" customHeight="1">
      <c r="A323" s="41" t="s">
        <v>496</v>
      </c>
      <c r="B323" s="42" t="s">
        <v>497</v>
      </c>
      <c r="C323" s="43" t="s">
        <v>555</v>
      </c>
      <c r="D323" s="44" t="s">
        <v>746</v>
      </c>
      <c r="E323" s="42" t="s">
        <v>557</v>
      </c>
      <c r="F323" s="45">
        <v>4.3600000000000003</v>
      </c>
      <c r="G323" s="46">
        <v>957.55</v>
      </c>
      <c r="H323" s="46">
        <f t="shared" si="48"/>
        <v>1182.95</v>
      </c>
      <c r="I323" s="46">
        <f t="shared" si="49"/>
        <v>4174.91</v>
      </c>
      <c r="J323" s="46">
        <f t="shared" si="50"/>
        <v>5157.66</v>
      </c>
      <c r="L323" s="57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  <c r="AN323" s="56"/>
      <c r="AO323" s="56"/>
      <c r="AP323" s="56"/>
      <c r="AQ323" s="56"/>
      <c r="AR323" s="56"/>
      <c r="AS323" s="56"/>
      <c r="AT323" s="56"/>
      <c r="AU323" s="56"/>
      <c r="AV323" s="56"/>
      <c r="AW323" s="56"/>
      <c r="AX323" s="56"/>
      <c r="AY323" s="56"/>
      <c r="AZ323" s="56"/>
      <c r="BA323" s="56"/>
      <c r="BB323" s="56"/>
      <c r="BC323" s="56"/>
      <c r="BD323" s="56"/>
      <c r="BE323" s="56"/>
      <c r="BF323" s="56"/>
      <c r="BG323" s="56"/>
      <c r="BH323" s="56"/>
      <c r="BI323" s="56"/>
    </row>
    <row r="324" spans="1:1021" ht="41.25" customHeight="1">
      <c r="A324" s="41" t="s">
        <v>498</v>
      </c>
      <c r="B324" s="42" t="s">
        <v>499</v>
      </c>
      <c r="C324" s="43" t="s">
        <v>555</v>
      </c>
      <c r="D324" s="44" t="s">
        <v>704</v>
      </c>
      <c r="E324" s="42" t="s">
        <v>557</v>
      </c>
      <c r="F324" s="45">
        <v>7.23</v>
      </c>
      <c r="G324" s="46">
        <v>1534.25</v>
      </c>
      <c r="H324" s="46">
        <f t="shared" si="48"/>
        <v>1895.41</v>
      </c>
      <c r="I324" s="46">
        <f t="shared" si="49"/>
        <v>11092.62</v>
      </c>
      <c r="J324" s="46">
        <f t="shared" si="50"/>
        <v>13703.81</v>
      </c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  <c r="AN324" s="56"/>
      <c r="AO324" s="56"/>
      <c r="AP324" s="56"/>
      <c r="AQ324" s="56"/>
      <c r="AR324" s="56"/>
      <c r="AS324" s="56"/>
      <c r="AT324" s="56"/>
      <c r="AU324" s="56"/>
      <c r="AV324" s="56"/>
      <c r="AW324" s="56"/>
      <c r="AX324" s="56"/>
      <c r="AY324" s="56"/>
      <c r="AZ324" s="56"/>
      <c r="BA324" s="56"/>
      <c r="BB324" s="56"/>
      <c r="BC324" s="56"/>
      <c r="BD324" s="56"/>
      <c r="BE324" s="56"/>
      <c r="BF324" s="56"/>
      <c r="BG324" s="56"/>
      <c r="BH324" s="56"/>
      <c r="BI324" s="56"/>
    </row>
    <row r="325" spans="1:1021" ht="41.25" customHeight="1">
      <c r="A325" s="41" t="s">
        <v>500</v>
      </c>
      <c r="B325" s="42" t="s">
        <v>501</v>
      </c>
      <c r="C325" s="43" t="s">
        <v>555</v>
      </c>
      <c r="D325" s="44" t="s">
        <v>673</v>
      </c>
      <c r="E325" s="42" t="s">
        <v>557</v>
      </c>
      <c r="F325" s="45">
        <v>31.3</v>
      </c>
      <c r="G325" s="46">
        <v>505.27</v>
      </c>
      <c r="H325" s="46">
        <f t="shared" si="48"/>
        <v>624.21</v>
      </c>
      <c r="I325" s="46">
        <f t="shared" si="49"/>
        <v>15814.95</v>
      </c>
      <c r="J325" s="46">
        <f t="shared" si="50"/>
        <v>19537.77</v>
      </c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</row>
    <row r="326" spans="1:1021" ht="81">
      <c r="A326" s="41" t="s">
        <v>502</v>
      </c>
      <c r="B326" s="42">
        <v>100758</v>
      </c>
      <c r="C326" s="43" t="s">
        <v>564</v>
      </c>
      <c r="D326" s="44" t="s">
        <v>758</v>
      </c>
      <c r="E326" s="42" t="s">
        <v>557</v>
      </c>
      <c r="F326" s="45">
        <v>42.89</v>
      </c>
      <c r="G326" s="46">
        <v>63.2</v>
      </c>
      <c r="H326" s="46">
        <f t="shared" si="48"/>
        <v>78.069999999999993</v>
      </c>
      <c r="I326" s="46">
        <f t="shared" si="49"/>
        <v>2710.64</v>
      </c>
      <c r="J326" s="46">
        <f t="shared" si="50"/>
        <v>3348.42</v>
      </c>
    </row>
    <row r="327" spans="1:1021" ht="41.25" customHeight="1">
      <c r="A327" s="34" t="s">
        <v>503</v>
      </c>
      <c r="B327" s="35"/>
      <c r="C327" s="36"/>
      <c r="D327" s="37" t="s">
        <v>504</v>
      </c>
      <c r="E327" s="36"/>
      <c r="F327" s="38"/>
      <c r="G327" s="39"/>
      <c r="H327" s="39"/>
      <c r="I327" s="39"/>
      <c r="J327" s="40"/>
      <c r="K327" s="59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32"/>
      <c r="AV327" s="32"/>
      <c r="AW327" s="32"/>
      <c r="AX327" s="32"/>
      <c r="AY327" s="32"/>
      <c r="AZ327" s="32"/>
      <c r="BA327" s="32"/>
      <c r="BB327" s="32"/>
      <c r="BC327" s="32"/>
      <c r="BD327" s="32"/>
      <c r="BE327" s="32"/>
      <c r="BF327" s="32"/>
      <c r="BG327" s="32"/>
      <c r="BH327" s="32"/>
      <c r="BI327" s="32"/>
    </row>
    <row r="328" spans="1:1021" ht="41.25" customHeight="1">
      <c r="A328" s="41" t="s">
        <v>505</v>
      </c>
      <c r="B328" s="42" t="s">
        <v>506</v>
      </c>
      <c r="C328" s="43" t="s">
        <v>555</v>
      </c>
      <c r="D328" s="44" t="s">
        <v>739</v>
      </c>
      <c r="E328" s="42" t="s">
        <v>557</v>
      </c>
      <c r="F328" s="45">
        <v>256.27</v>
      </c>
      <c r="G328" s="46">
        <v>19.59</v>
      </c>
      <c r="H328" s="46">
        <f>TRUNC(G328*(1+$J$6),2)</f>
        <v>24.2</v>
      </c>
      <c r="I328" s="46">
        <f>TRUNC(G328*F328,2)</f>
        <v>5020.32</v>
      </c>
      <c r="J328" s="46">
        <f>TRUNC(H328*F328,2)</f>
        <v>6201.73</v>
      </c>
    </row>
    <row r="329" spans="1:1021" ht="41.25" customHeight="1">
      <c r="A329" s="41" t="s">
        <v>507</v>
      </c>
      <c r="B329" s="42" t="s">
        <v>508</v>
      </c>
      <c r="C329" s="43" t="s">
        <v>555</v>
      </c>
      <c r="D329" s="44" t="s">
        <v>801</v>
      </c>
      <c r="E329" s="42" t="s">
        <v>559</v>
      </c>
      <c r="F329" s="45">
        <v>1.78</v>
      </c>
      <c r="G329" s="46">
        <v>240.45</v>
      </c>
      <c r="H329" s="46">
        <f>TRUNC(G329*(1+$J$6),2)</f>
        <v>297.05</v>
      </c>
      <c r="I329" s="46">
        <f>TRUNC(G329*F329,2)</f>
        <v>428</v>
      </c>
      <c r="J329" s="46">
        <f>TRUNC(H329*F329,2)</f>
        <v>528.74</v>
      </c>
    </row>
    <row r="330" spans="1:1021" ht="41.25" customHeight="1">
      <c r="A330" s="41" t="s">
        <v>509</v>
      </c>
      <c r="B330" s="42" t="s">
        <v>510</v>
      </c>
      <c r="C330" s="43" t="s">
        <v>555</v>
      </c>
      <c r="D330" s="44" t="s">
        <v>610</v>
      </c>
      <c r="E330" s="42" t="s">
        <v>554</v>
      </c>
      <c r="F330" s="45">
        <v>15</v>
      </c>
      <c r="G330" s="46">
        <v>57.76</v>
      </c>
      <c r="H330" s="46">
        <f>TRUNC(G330*(1+$J$6),2)</f>
        <v>71.349999999999994</v>
      </c>
      <c r="I330" s="46">
        <f>TRUNC(G330*F330,2)</f>
        <v>866.4</v>
      </c>
      <c r="J330" s="46">
        <f>TRUNC(H330*F330,2)</f>
        <v>1070.25</v>
      </c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</row>
    <row r="331" spans="1:1021" ht="41.25" customHeight="1">
      <c r="A331" s="41" t="s">
        <v>511</v>
      </c>
      <c r="B331" s="42" t="s">
        <v>512</v>
      </c>
      <c r="C331" s="43" t="s">
        <v>555</v>
      </c>
      <c r="D331" s="44" t="s">
        <v>621</v>
      </c>
      <c r="E331" s="42" t="s">
        <v>554</v>
      </c>
      <c r="F331" s="45">
        <v>2</v>
      </c>
      <c r="G331" s="46">
        <v>183.1</v>
      </c>
      <c r="H331" s="46">
        <f>TRUNC(G331*(1+$J$6),2)</f>
        <v>226.2</v>
      </c>
      <c r="I331" s="46">
        <f>TRUNC(G331*F331,2)</f>
        <v>366.2</v>
      </c>
      <c r="J331" s="46">
        <f>TRUNC(H331*F331,2)</f>
        <v>452.4</v>
      </c>
    </row>
    <row r="332" spans="1:1021" ht="41.25" customHeight="1">
      <c r="A332" s="41" t="s">
        <v>513</v>
      </c>
      <c r="B332" s="42" t="s">
        <v>514</v>
      </c>
      <c r="C332" s="43" t="s">
        <v>555</v>
      </c>
      <c r="D332" s="44" t="s">
        <v>623</v>
      </c>
      <c r="E332" s="42" t="s">
        <v>554</v>
      </c>
      <c r="F332" s="45">
        <v>2</v>
      </c>
      <c r="G332" s="46">
        <v>170.9</v>
      </c>
      <c r="H332" s="46">
        <f>TRUNC(G332*(1+$J$6),2)</f>
        <v>211.12</v>
      </c>
      <c r="I332" s="46">
        <f>TRUNC(G332*F332,2)</f>
        <v>341.8</v>
      </c>
      <c r="J332" s="46">
        <f>TRUNC(H332*F332,2)</f>
        <v>422.24</v>
      </c>
    </row>
    <row r="333" spans="1:1021" ht="41.25" customHeight="1">
      <c r="A333" s="48"/>
      <c r="B333" s="49"/>
      <c r="C333" s="50"/>
      <c r="D333" s="51"/>
      <c r="E333" s="52"/>
      <c r="F333" s="53"/>
      <c r="G333" s="54"/>
      <c r="H333" s="40" t="s">
        <v>39</v>
      </c>
      <c r="I333" s="55">
        <f>SUM(I302:I332)</f>
        <v>215047.15000000008</v>
      </c>
      <c r="J333" s="55">
        <f>SUM(J302:J332)</f>
        <v>265664.56000000006</v>
      </c>
    </row>
    <row r="334" spans="1:1021" ht="41.25" customHeight="1">
      <c r="A334" s="25">
        <v>18</v>
      </c>
      <c r="B334" s="26"/>
      <c r="C334" s="27"/>
      <c r="D334" s="26" t="s">
        <v>515</v>
      </c>
      <c r="E334" s="26"/>
      <c r="F334" s="28"/>
      <c r="G334" s="29"/>
      <c r="H334" s="26"/>
      <c r="I334" s="26"/>
      <c r="J334" s="30"/>
      <c r="K334" s="31">
        <f>I338</f>
        <v>11333.35</v>
      </c>
      <c r="L334" s="31">
        <f>J338</f>
        <v>13999.369999999999</v>
      </c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</row>
    <row r="335" spans="1:1021" ht="41.25" customHeight="1">
      <c r="A335" s="41" t="s">
        <v>516</v>
      </c>
      <c r="B335" s="42" t="s">
        <v>517</v>
      </c>
      <c r="C335" s="43" t="s">
        <v>555</v>
      </c>
      <c r="D335" s="44" t="s">
        <v>718</v>
      </c>
      <c r="E335" s="42" t="s">
        <v>557</v>
      </c>
      <c r="F335" s="45">
        <v>634.75</v>
      </c>
      <c r="G335" s="46">
        <v>15.9</v>
      </c>
      <c r="H335" s="46">
        <f>TRUNC(G335*(1+$J$6),2)</f>
        <v>19.64</v>
      </c>
      <c r="I335" s="46">
        <f>TRUNC(G335*F335,2)</f>
        <v>10092.52</v>
      </c>
      <c r="J335" s="46">
        <f>TRUNC(H335*F335,2)</f>
        <v>12466.49</v>
      </c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</row>
    <row r="336" spans="1:1021" ht="41.25" customHeight="1">
      <c r="A336" s="41" t="s">
        <v>518</v>
      </c>
      <c r="B336" s="42" t="s">
        <v>97</v>
      </c>
      <c r="C336" s="43" t="s">
        <v>555</v>
      </c>
      <c r="D336" s="44" t="s">
        <v>665</v>
      </c>
      <c r="E336" s="42" t="s">
        <v>559</v>
      </c>
      <c r="F336" s="45">
        <v>6</v>
      </c>
      <c r="G336" s="46">
        <v>135.47999999999999</v>
      </c>
      <c r="H336" s="46">
        <f>TRUNC(G336*(1+$J$6),2)</f>
        <v>167.37</v>
      </c>
      <c r="I336" s="46">
        <f>TRUNC(G336*F336,2)</f>
        <v>812.88</v>
      </c>
      <c r="J336" s="46">
        <f>TRUNC(H336*F336,2)</f>
        <v>1004.22</v>
      </c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</row>
    <row r="337" spans="1:61" ht="41.25" customHeight="1">
      <c r="A337" s="41" t="s">
        <v>519</v>
      </c>
      <c r="B337" s="42" t="s">
        <v>99</v>
      </c>
      <c r="C337" s="43" t="s">
        <v>555</v>
      </c>
      <c r="D337" s="44" t="s">
        <v>667</v>
      </c>
      <c r="E337" s="42" t="s">
        <v>562</v>
      </c>
      <c r="F337" s="45">
        <v>9</v>
      </c>
      <c r="G337" s="46">
        <v>47.55</v>
      </c>
      <c r="H337" s="46">
        <f>TRUNC(G337*(1+$J$6),2)</f>
        <v>58.74</v>
      </c>
      <c r="I337" s="46">
        <f>TRUNC(G337*F337,2)</f>
        <v>427.95</v>
      </c>
      <c r="J337" s="46">
        <f>TRUNC(H337*F337,2)</f>
        <v>528.66</v>
      </c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</row>
    <row r="338" spans="1:61" ht="41.25" customHeight="1">
      <c r="A338" s="48"/>
      <c r="B338" s="49"/>
      <c r="C338" s="50"/>
      <c r="D338" s="51"/>
      <c r="E338" s="52"/>
      <c r="F338" s="53"/>
      <c r="G338" s="54"/>
      <c r="H338" s="40" t="s">
        <v>39</v>
      </c>
      <c r="I338" s="55">
        <f>SUM(I335:I337)</f>
        <v>11333.35</v>
      </c>
      <c r="J338" s="55">
        <f>SUM(J335:J337)</f>
        <v>13999.369999999999</v>
      </c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</row>
    <row r="339" spans="1:61" ht="41.25" customHeight="1">
      <c r="A339" s="25">
        <v>19</v>
      </c>
      <c r="B339" s="26"/>
      <c r="C339" s="27"/>
      <c r="D339" s="26" t="s">
        <v>520</v>
      </c>
      <c r="E339" s="26"/>
      <c r="F339" s="28"/>
      <c r="G339" s="29"/>
      <c r="H339" s="26"/>
      <c r="I339" s="26"/>
      <c r="J339" s="30"/>
      <c r="K339" s="31">
        <f>I353</f>
        <v>53213.54</v>
      </c>
      <c r="L339" s="31">
        <f>J353</f>
        <v>101355.36</v>
      </c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</row>
    <row r="340" spans="1:61" ht="41.25" customHeight="1">
      <c r="A340" s="34" t="s">
        <v>521</v>
      </c>
      <c r="B340" s="35"/>
      <c r="C340" s="36"/>
      <c r="D340" s="37" t="s">
        <v>522</v>
      </c>
      <c r="E340" s="36"/>
      <c r="F340" s="38"/>
      <c r="G340" s="39"/>
      <c r="H340" s="39"/>
      <c r="I340" s="39"/>
      <c r="J340" s="40"/>
      <c r="K340" s="59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  <c r="AL340" s="32"/>
      <c r="AM340" s="32"/>
      <c r="AN340" s="32"/>
      <c r="AO340" s="32"/>
      <c r="AP340" s="32"/>
      <c r="AQ340" s="32"/>
      <c r="AR340" s="32"/>
      <c r="AS340" s="32"/>
      <c r="AT340" s="32"/>
      <c r="AU340" s="32"/>
      <c r="AV340" s="32"/>
      <c r="AW340" s="32"/>
      <c r="AX340" s="32"/>
      <c r="AY340" s="32"/>
      <c r="AZ340" s="32"/>
      <c r="BA340" s="32"/>
      <c r="BB340" s="32"/>
      <c r="BC340" s="32"/>
      <c r="BD340" s="32"/>
      <c r="BE340" s="32"/>
      <c r="BF340" s="32"/>
      <c r="BG340" s="32"/>
      <c r="BH340" s="32"/>
      <c r="BI340" s="32"/>
    </row>
    <row r="341" spans="1:61" ht="41.25" customHeight="1">
      <c r="A341" s="41" t="s">
        <v>523</v>
      </c>
      <c r="B341" s="42" t="s">
        <v>524</v>
      </c>
      <c r="C341" s="43" t="s">
        <v>567</v>
      </c>
      <c r="D341" s="44" t="s">
        <v>821</v>
      </c>
      <c r="E341" s="42" t="s">
        <v>554</v>
      </c>
      <c r="F341" s="45">
        <v>1</v>
      </c>
      <c r="G341" s="46">
        <v>4060.09</v>
      </c>
      <c r="H341" s="46">
        <f>TRUNC(G341*(1+$J$6),2)</f>
        <v>5015.83</v>
      </c>
      <c r="I341" s="46">
        <f>TRUNC(G341*F341,2)</f>
        <v>4060.09</v>
      </c>
      <c r="J341" s="46">
        <f>TRUNC(H341*F341,2)</f>
        <v>5015.83</v>
      </c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</row>
    <row r="342" spans="1:61" ht="41.25" customHeight="1">
      <c r="A342" s="34" t="s">
        <v>525</v>
      </c>
      <c r="B342" s="35"/>
      <c r="C342" s="36"/>
      <c r="D342" s="37" t="s">
        <v>526</v>
      </c>
      <c r="E342" s="36"/>
      <c r="F342" s="38"/>
      <c r="G342" s="39"/>
      <c r="H342" s="39"/>
      <c r="I342" s="39"/>
      <c r="J342" s="40"/>
      <c r="K342" s="59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  <c r="AN342" s="32"/>
      <c r="AO342" s="32"/>
      <c r="AP342" s="32"/>
      <c r="AQ342" s="32"/>
      <c r="AR342" s="32"/>
      <c r="AS342" s="32"/>
      <c r="AT342" s="32"/>
      <c r="AU342" s="32"/>
      <c r="AV342" s="32"/>
      <c r="AW342" s="32"/>
      <c r="AX342" s="32"/>
      <c r="AY342" s="32"/>
      <c r="AZ342" s="32"/>
      <c r="BA342" s="32"/>
      <c r="BB342" s="32"/>
      <c r="BC342" s="32"/>
      <c r="BD342" s="32"/>
      <c r="BE342" s="32"/>
      <c r="BF342" s="32"/>
      <c r="BG342" s="32"/>
      <c r="BH342" s="32"/>
      <c r="BI342" s="32"/>
    </row>
    <row r="343" spans="1:61" ht="41.25" customHeight="1">
      <c r="A343" s="41" t="s">
        <v>527</v>
      </c>
      <c r="B343" s="42" t="s">
        <v>528</v>
      </c>
      <c r="C343" s="43" t="s">
        <v>555</v>
      </c>
      <c r="D343" s="44" t="s">
        <v>784</v>
      </c>
      <c r="E343" s="42" t="s">
        <v>556</v>
      </c>
      <c r="F343" s="45">
        <v>1</v>
      </c>
      <c r="G343" s="46">
        <v>1316.69</v>
      </c>
      <c r="H343" s="46">
        <f>TRUNC(G343*(1+$J$6),2)</f>
        <v>1626.63</v>
      </c>
      <c r="I343" s="46">
        <f>TRUNC(G343*F343,2)</f>
        <v>1316.69</v>
      </c>
      <c r="J343" s="46">
        <f>TRUNC(H343*F343,2)</f>
        <v>1626.63</v>
      </c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</row>
    <row r="344" spans="1:61" ht="41.25" customHeight="1">
      <c r="A344" s="41" t="s">
        <v>529</v>
      </c>
      <c r="B344" s="42" t="s">
        <v>530</v>
      </c>
      <c r="C344" s="43" t="s">
        <v>555</v>
      </c>
      <c r="D344" s="44" t="s">
        <v>757</v>
      </c>
      <c r="E344" s="42" t="s">
        <v>558</v>
      </c>
      <c r="F344" s="45">
        <v>30</v>
      </c>
      <c r="G344" s="46">
        <v>81.73</v>
      </c>
      <c r="H344" s="46">
        <f>TRUNC(G344*(1+$J$6),2)</f>
        <v>100.96</v>
      </c>
      <c r="I344" s="46">
        <f>TRUNC(G344*F344,2)</f>
        <v>2451.9</v>
      </c>
      <c r="J344" s="46">
        <f>TRUNC(H344*F344,2)</f>
        <v>3028.8</v>
      </c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</row>
    <row r="345" spans="1:61" ht="41.25" customHeight="1">
      <c r="A345" s="34" t="s">
        <v>531</v>
      </c>
      <c r="B345" s="35"/>
      <c r="C345" s="36"/>
      <c r="D345" s="37" t="s">
        <v>532</v>
      </c>
      <c r="E345" s="36"/>
      <c r="F345" s="38"/>
      <c r="G345" s="39"/>
      <c r="H345" s="39"/>
      <c r="I345" s="39"/>
      <c r="J345" s="40"/>
      <c r="K345" s="59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  <c r="AQ345" s="32"/>
      <c r="AR345" s="32"/>
      <c r="AS345" s="32"/>
      <c r="AT345" s="32"/>
      <c r="AU345" s="32"/>
      <c r="AV345" s="32"/>
      <c r="AW345" s="32"/>
      <c r="AX345" s="32"/>
      <c r="AY345" s="32"/>
      <c r="AZ345" s="32"/>
      <c r="BA345" s="32"/>
      <c r="BB345" s="32"/>
      <c r="BC345" s="32"/>
      <c r="BD345" s="32"/>
      <c r="BE345" s="32"/>
      <c r="BF345" s="32"/>
      <c r="BG345" s="32"/>
      <c r="BH345" s="32"/>
      <c r="BI345" s="32"/>
    </row>
    <row r="346" spans="1:61" ht="41.25" customHeight="1">
      <c r="A346" s="41" t="s">
        <v>533</v>
      </c>
      <c r="B346" s="42" t="s">
        <v>534</v>
      </c>
      <c r="C346" s="43" t="s">
        <v>555</v>
      </c>
      <c r="D346" s="44" t="s">
        <v>822</v>
      </c>
      <c r="E346" s="42" t="s">
        <v>554</v>
      </c>
      <c r="F346" s="45">
        <v>3</v>
      </c>
      <c r="G346" s="46">
        <v>3624.6</v>
      </c>
      <c r="H346" s="46">
        <f>TRUNC(G346*($J$7),2)</f>
        <v>8227.84</v>
      </c>
      <c r="I346" s="46">
        <f>TRUNC(G346*F346,2)</f>
        <v>10873.8</v>
      </c>
      <c r="J346" s="46">
        <f>TRUNC(H346*F346,2)</f>
        <v>24683.52</v>
      </c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</row>
    <row r="347" spans="1:61" ht="41.25" customHeight="1">
      <c r="A347" s="41" t="s">
        <v>535</v>
      </c>
      <c r="B347" s="42" t="s">
        <v>536</v>
      </c>
      <c r="C347" s="43" t="s">
        <v>555</v>
      </c>
      <c r="D347" s="44" t="s">
        <v>823</v>
      </c>
      <c r="E347" s="42" t="s">
        <v>554</v>
      </c>
      <c r="F347" s="45">
        <v>7</v>
      </c>
      <c r="G347" s="46">
        <v>2658.26</v>
      </c>
      <c r="H347" s="46">
        <f>TRUNC(G347*($J$7),2)</f>
        <v>6034.25</v>
      </c>
      <c r="I347" s="46">
        <f>TRUNC(G347*F347,2)</f>
        <v>18607.82</v>
      </c>
      <c r="J347" s="46">
        <f>TRUNC(H347*F347,2)</f>
        <v>42239.75</v>
      </c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</row>
    <row r="348" spans="1:61" ht="45.75" customHeight="1">
      <c r="A348" s="41" t="s">
        <v>537</v>
      </c>
      <c r="B348" s="42" t="s">
        <v>538</v>
      </c>
      <c r="C348" s="43" t="s">
        <v>555</v>
      </c>
      <c r="D348" s="44" t="s">
        <v>824</v>
      </c>
      <c r="E348" s="42" t="s">
        <v>554</v>
      </c>
      <c r="F348" s="45">
        <v>3</v>
      </c>
      <c r="G348" s="46">
        <v>1267.26</v>
      </c>
      <c r="H348" s="46">
        <f>TRUNC(G348*($J$7),2)</f>
        <v>2876.68</v>
      </c>
      <c r="I348" s="46">
        <f>TRUNC(G348*F348,2)</f>
        <v>3801.78</v>
      </c>
      <c r="J348" s="46">
        <f>TRUNC(H348*F348,2)</f>
        <v>8630.0400000000009</v>
      </c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</row>
    <row r="349" spans="1:61" ht="45.75" customHeight="1">
      <c r="A349" s="41" t="s">
        <v>539</v>
      </c>
      <c r="B349" s="42" t="s">
        <v>540</v>
      </c>
      <c r="C349" s="43" t="s">
        <v>555</v>
      </c>
      <c r="D349" s="44" t="s">
        <v>825</v>
      </c>
      <c r="E349" s="42" t="s">
        <v>554</v>
      </c>
      <c r="F349" s="45">
        <v>1</v>
      </c>
      <c r="G349" s="46">
        <v>1141.18</v>
      </c>
      <c r="H349" s="46">
        <f>TRUNC(G349*($J$7),2)</f>
        <v>2590.4699999999998</v>
      </c>
      <c r="I349" s="46">
        <f>TRUNC(G349*F349,2)</f>
        <v>1141.18</v>
      </c>
      <c r="J349" s="46">
        <f>TRUNC(H349*F349,2)</f>
        <v>2590.4699999999998</v>
      </c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</row>
    <row r="350" spans="1:61" ht="41.25" customHeight="1">
      <c r="A350" s="34" t="s">
        <v>541</v>
      </c>
      <c r="B350" s="35"/>
      <c r="C350" s="36"/>
      <c r="D350" s="37" t="s">
        <v>542</v>
      </c>
      <c r="E350" s="36"/>
      <c r="F350" s="38"/>
      <c r="G350" s="39"/>
      <c r="H350" s="39"/>
      <c r="I350" s="39"/>
      <c r="J350" s="40"/>
      <c r="K350" s="59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  <c r="AQ350" s="32"/>
      <c r="AR350" s="32"/>
      <c r="AS350" s="32"/>
      <c r="AT350" s="32"/>
      <c r="AU350" s="32"/>
      <c r="AV350" s="32"/>
      <c r="AW350" s="32"/>
      <c r="AX350" s="32"/>
      <c r="AY350" s="32"/>
      <c r="AZ350" s="32"/>
      <c r="BA350" s="32"/>
      <c r="BB350" s="32"/>
      <c r="BC350" s="32"/>
      <c r="BD350" s="32"/>
      <c r="BE350" s="32"/>
      <c r="BF350" s="32"/>
      <c r="BG350" s="32"/>
      <c r="BH350" s="32"/>
      <c r="BI350" s="32"/>
    </row>
    <row r="351" spans="1:61" ht="60.75">
      <c r="A351" s="41" t="s">
        <v>543</v>
      </c>
      <c r="B351" s="42" t="s">
        <v>544</v>
      </c>
      <c r="C351" s="43" t="s">
        <v>567</v>
      </c>
      <c r="D351" s="44" t="s">
        <v>725</v>
      </c>
      <c r="E351" s="42" t="s">
        <v>568</v>
      </c>
      <c r="F351" s="45">
        <v>1</v>
      </c>
      <c r="G351" s="46">
        <v>7159.64</v>
      </c>
      <c r="H351" s="46">
        <f>TRUNC(G351*(1+$J$6),2)</f>
        <v>8845.01</v>
      </c>
      <c r="I351" s="46">
        <f>TRUNC(G351*F351,2)</f>
        <v>7159.64</v>
      </c>
      <c r="J351" s="46">
        <f>TRUNC(H351*F351,2)</f>
        <v>8845.01</v>
      </c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</row>
    <row r="352" spans="1:61" ht="60.75">
      <c r="A352" s="41" t="s">
        <v>545</v>
      </c>
      <c r="B352" s="42" t="s">
        <v>546</v>
      </c>
      <c r="C352" s="43" t="s">
        <v>567</v>
      </c>
      <c r="D352" s="44" t="s">
        <v>749</v>
      </c>
      <c r="E352" s="42" t="s">
        <v>568</v>
      </c>
      <c r="F352" s="45">
        <v>1</v>
      </c>
      <c r="G352" s="46">
        <v>3800.64</v>
      </c>
      <c r="H352" s="46">
        <f>TRUNC(G352*(1+$J$6),2)</f>
        <v>4695.3100000000004</v>
      </c>
      <c r="I352" s="46">
        <f>TRUNC(G352*F352,2)</f>
        <v>3800.64</v>
      </c>
      <c r="J352" s="46">
        <f>TRUNC(H352*F352,2)</f>
        <v>4695.3100000000004</v>
      </c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</row>
    <row r="353" spans="1:61" ht="41.25" customHeight="1">
      <c r="A353" s="48"/>
      <c r="B353" s="49"/>
      <c r="C353" s="50"/>
      <c r="D353" s="51"/>
      <c r="E353" s="52"/>
      <c r="F353" s="53"/>
      <c r="G353" s="54"/>
      <c r="H353" s="40" t="s">
        <v>39</v>
      </c>
      <c r="I353" s="55">
        <f>SUM(I341:I352)</f>
        <v>53213.54</v>
      </c>
      <c r="J353" s="55">
        <f>SUM(J341:J352)</f>
        <v>101355.36</v>
      </c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</row>
    <row r="354" spans="1:61" ht="45.75" customHeight="1">
      <c r="A354" s="61"/>
      <c r="B354" s="62"/>
      <c r="C354" s="63"/>
      <c r="D354" s="64"/>
      <c r="E354" s="65"/>
      <c r="F354" s="66"/>
      <c r="G354" s="67"/>
      <c r="H354" s="68"/>
      <c r="I354" s="69" t="s">
        <v>17</v>
      </c>
      <c r="J354" s="69" t="s">
        <v>18</v>
      </c>
    </row>
    <row r="355" spans="1:61" ht="41.25" customHeight="1">
      <c r="A355" s="61"/>
      <c r="B355" s="62"/>
      <c r="C355" s="63"/>
      <c r="D355" s="64"/>
      <c r="E355" s="65"/>
      <c r="F355" s="66"/>
      <c r="G355" s="67"/>
      <c r="H355" s="68" t="s">
        <v>547</v>
      </c>
      <c r="I355" s="70">
        <f>SUMIF(H12:H353,"SUBTOTAL",I12:I353)</f>
        <v>1908295.0400000003</v>
      </c>
      <c r="J355" s="70">
        <f>SUMIF(H12:H353,"SUBTOTAL",J12:J353)</f>
        <v>2392931.2000000002</v>
      </c>
    </row>
    <row r="356" spans="1:61" ht="41.25" customHeight="1">
      <c r="A356" s="25">
        <v>20</v>
      </c>
      <c r="B356" s="26"/>
      <c r="C356" s="27"/>
      <c r="D356" s="26" t="s">
        <v>548</v>
      </c>
      <c r="E356" s="26"/>
      <c r="F356" s="28"/>
      <c r="G356" s="29"/>
      <c r="H356" s="26"/>
      <c r="I356" s="26"/>
      <c r="J356" s="30"/>
      <c r="K356" s="31">
        <f>I357</f>
        <v>66599.490000000005</v>
      </c>
      <c r="L356" s="31">
        <f>J358</f>
        <v>82277</v>
      </c>
    </row>
    <row r="357" spans="1:61" ht="41.25" customHeight="1">
      <c r="A357" s="41" t="s">
        <v>549</v>
      </c>
      <c r="B357" s="139" t="s">
        <v>550</v>
      </c>
      <c r="C357" s="139"/>
      <c r="D357" s="44" t="s">
        <v>551</v>
      </c>
      <c r="E357" s="43" t="s">
        <v>552</v>
      </c>
      <c r="F357" s="71">
        <v>3.49E-2</v>
      </c>
      <c r="G357" s="58"/>
      <c r="H357" s="72">
        <f>I355</f>
        <v>1908295.0400000003</v>
      </c>
      <c r="I357" s="72">
        <f>TRUNC(H357*F357,2)</f>
        <v>66599.490000000005</v>
      </c>
      <c r="J357" s="46">
        <f>TRUNC(I357*(1+$J$6),2)</f>
        <v>82277</v>
      </c>
    </row>
    <row r="358" spans="1:61" ht="41.25" customHeight="1">
      <c r="A358" s="48"/>
      <c r="B358" s="49"/>
      <c r="C358" s="50"/>
      <c r="D358" s="51"/>
      <c r="E358" s="52"/>
      <c r="F358" s="53"/>
      <c r="G358" s="54"/>
      <c r="H358" s="40" t="s">
        <v>39</v>
      </c>
      <c r="I358" s="73"/>
      <c r="J358" s="40">
        <f>SUM(J357:J357)</f>
        <v>82277</v>
      </c>
      <c r="K358" s="4">
        <f>SUM(K10:K355)</f>
        <v>1908295.0400000003</v>
      </c>
      <c r="L358" s="4">
        <f>SUM(L10:L357)</f>
        <v>2475208.2000000002</v>
      </c>
    </row>
    <row r="359" spans="1:61" ht="41.25" customHeight="1">
      <c r="A359" s="61"/>
      <c r="B359" s="62"/>
      <c r="C359" s="63"/>
      <c r="D359" s="64"/>
      <c r="E359" s="65"/>
      <c r="F359" s="66"/>
      <c r="G359" s="67"/>
      <c r="H359" s="68"/>
      <c r="I359" s="74"/>
      <c r="J359" s="75" t="s">
        <v>18</v>
      </c>
      <c r="K359" s="76" t="b">
        <f>K358=I355</f>
        <v>1</v>
      </c>
      <c r="L359" s="76" t="b">
        <f>J360=L358</f>
        <v>1</v>
      </c>
    </row>
    <row r="360" spans="1:61" ht="41.25" customHeight="1">
      <c r="A360" s="61"/>
      <c r="B360" s="62"/>
      <c r="C360" s="63"/>
      <c r="D360" s="64"/>
      <c r="E360" s="65"/>
      <c r="F360" s="66"/>
      <c r="G360" s="67"/>
      <c r="H360" s="68" t="s">
        <v>547</v>
      </c>
      <c r="I360" s="77"/>
      <c r="J360" s="68">
        <f>J355+J358</f>
        <v>2475208.2000000002</v>
      </c>
    </row>
    <row r="361" spans="1:61" ht="28.5" customHeight="1">
      <c r="A361" s="132" t="s">
        <v>804</v>
      </c>
      <c r="B361" s="132"/>
      <c r="C361" s="132"/>
      <c r="D361" s="132"/>
      <c r="E361" s="132"/>
      <c r="F361" s="132"/>
      <c r="G361" s="132"/>
      <c r="H361" s="132"/>
      <c r="I361" s="132"/>
      <c r="J361" s="132"/>
      <c r="K361" s="4"/>
      <c r="L361" s="4"/>
    </row>
    <row r="362" spans="1:61" ht="119.25" customHeight="1">
      <c r="A362" s="133" t="s">
        <v>553</v>
      </c>
      <c r="B362" s="133"/>
      <c r="C362" s="133"/>
      <c r="D362" s="133"/>
      <c r="E362" s="133"/>
      <c r="F362" s="133"/>
      <c r="G362" s="133"/>
      <c r="H362" s="133"/>
      <c r="I362" s="133"/>
      <c r="J362" s="133"/>
    </row>
  </sheetData>
  <autoFilter ref="A9:J357"/>
  <mergeCells count="10">
    <mergeCell ref="I2:J2"/>
    <mergeCell ref="H3:J3"/>
    <mergeCell ref="C1:G4"/>
    <mergeCell ref="B357:C357"/>
    <mergeCell ref="K8:L8"/>
    <mergeCell ref="A361:J361"/>
    <mergeCell ref="A362:J362"/>
    <mergeCell ref="B5:H5"/>
    <mergeCell ref="B6:H6"/>
    <mergeCell ref="B7:H7"/>
  </mergeCells>
  <pageMargins left="0.23622047244094491" right="0.23622047244094491" top="0.59055118110236227" bottom="0.39370078740157483" header="0.23622047244094491" footer="0.23622047244094491"/>
  <pageSetup paperSize="9" scale="49" fitToHeight="0" pageOrder="overThenDown" orientation="landscape" useFirstPageNumber="1" r:id="rId1"/>
  <headerFooter>
    <oddFooter>&amp;CPágina &amp;P de &amp;N</oddFooter>
  </headerFooter>
  <rowBreaks count="18" manualBreakCount="18">
    <brk id="30" max="9" man="1"/>
    <brk id="49" max="9" man="1"/>
    <brk id="65" max="16383" man="1"/>
    <brk id="85" max="16383" man="1"/>
    <brk id="102" max="9" man="1"/>
    <brk id="119" max="16383" man="1"/>
    <brk id="138" max="16383" man="1"/>
    <brk id="156" max="9" man="1"/>
    <brk id="175" max="16383" man="1"/>
    <brk id="190" max="16383" man="1"/>
    <brk id="208" max="16383" man="1"/>
    <brk id="228" max="9" man="1"/>
    <brk id="245" max="16383" man="1"/>
    <brk id="262" max="16383" man="1"/>
    <brk id="282" max="9" man="1"/>
    <brk id="299" max="9" man="1"/>
    <brk id="318" max="9" man="1"/>
    <brk id="335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6">
    <pageSetUpPr fitToPage="1"/>
  </sheetPr>
  <dimension ref="A1:AMO66"/>
  <sheetViews>
    <sheetView tabSelected="1" view="pageBreakPreview" topLeftCell="B1" zoomScale="50" zoomScaleNormal="60" zoomScalePageLayoutView="50" workbookViewId="0">
      <selection activeCell="O49" sqref="O49"/>
    </sheetView>
  </sheetViews>
  <sheetFormatPr defaultColWidth="8.5703125" defaultRowHeight="12.75"/>
  <cols>
    <col min="1" max="1" width="10.140625" style="5" customWidth="1"/>
    <col min="2" max="2" width="39.140625" style="5" customWidth="1"/>
    <col min="3" max="3" width="18" style="5" customWidth="1"/>
    <col min="4" max="4" width="19.85546875" style="5" customWidth="1"/>
    <col min="5" max="5" width="13.28515625" style="5" customWidth="1"/>
    <col min="6" max="11" width="18.28515625" style="5" customWidth="1"/>
    <col min="12" max="17" width="20.42578125" style="5" customWidth="1"/>
    <col min="18" max="23" width="23.28515625" style="5" hidden="1" customWidth="1"/>
    <col min="24" max="26" width="12.140625" style="5" customWidth="1"/>
    <col min="27" max="27" width="14.7109375" style="5" customWidth="1"/>
    <col min="28" max="1028" width="12.140625" style="5" customWidth="1"/>
    <col min="1029" max="1029" width="9.140625" style="5" customWidth="1"/>
  </cols>
  <sheetData>
    <row r="1" spans="1:70" ht="15.75">
      <c r="A1" s="79"/>
      <c r="B1" s="80"/>
      <c r="C1" s="80"/>
      <c r="D1" s="80"/>
      <c r="E1" s="80"/>
      <c r="F1" s="80"/>
      <c r="G1" s="80"/>
      <c r="H1" s="80"/>
      <c r="I1" s="82"/>
      <c r="J1" s="83"/>
      <c r="K1" s="83"/>
      <c r="L1" s="83"/>
      <c r="M1" s="83"/>
      <c r="N1" s="83"/>
      <c r="O1" s="83"/>
      <c r="P1" s="83"/>
      <c r="Q1" s="84"/>
      <c r="R1" s="85"/>
      <c r="S1" s="85"/>
      <c r="T1" s="85"/>
      <c r="U1" s="56"/>
      <c r="V1" s="56"/>
      <c r="W1" s="56"/>
    </row>
    <row r="2" spans="1:70" ht="15.75">
      <c r="A2" s="81"/>
      <c r="B2" s="57"/>
      <c r="C2" s="57"/>
      <c r="D2" s="57"/>
      <c r="E2" s="57"/>
      <c r="F2" s="57"/>
      <c r="G2" s="57"/>
      <c r="H2" s="57"/>
      <c r="I2" s="144" t="s">
        <v>570</v>
      </c>
      <c r="J2" s="144"/>
      <c r="K2" s="144"/>
      <c r="L2" s="144"/>
      <c r="M2" s="144"/>
      <c r="N2" s="144"/>
      <c r="O2" s="144"/>
      <c r="P2" s="144"/>
      <c r="Q2" s="144"/>
      <c r="R2" s="56"/>
      <c r="S2" s="56"/>
      <c r="T2" s="56"/>
      <c r="U2" s="56"/>
      <c r="V2" s="56"/>
      <c r="W2" s="56"/>
    </row>
    <row r="3" spans="1:70" ht="20.25" customHeight="1">
      <c r="A3" s="81"/>
      <c r="B3" s="86"/>
      <c r="C3" s="86"/>
      <c r="D3" s="86"/>
      <c r="E3" s="86"/>
      <c r="F3" s="86"/>
      <c r="G3" s="86"/>
      <c r="H3" s="86"/>
      <c r="I3" s="145" t="s">
        <v>571</v>
      </c>
      <c r="J3" s="145"/>
      <c r="K3" s="145"/>
      <c r="L3" s="145"/>
      <c r="M3" s="145"/>
      <c r="N3" s="145"/>
      <c r="O3" s="145"/>
      <c r="P3" s="145"/>
      <c r="Q3" s="145"/>
      <c r="R3" s="56"/>
      <c r="S3" s="56"/>
      <c r="T3" s="56"/>
      <c r="U3" s="56"/>
      <c r="V3" s="56"/>
      <c r="W3" s="56"/>
    </row>
    <row r="4" spans="1:70" ht="15.75">
      <c r="A4" s="146" t="s">
        <v>572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87" t="str">
        <f>ORCAMENTO!I5</f>
        <v>REV. 09</v>
      </c>
      <c r="Q4" s="88">
        <f>ORCAMENTO!J5</f>
        <v>46044</v>
      </c>
      <c r="R4" s="89"/>
      <c r="S4" s="89"/>
      <c r="T4" s="89"/>
      <c r="U4" s="89"/>
      <c r="V4" s="56"/>
      <c r="W4" s="56"/>
    </row>
    <row r="5" spans="1:70" ht="15.75">
      <c r="A5" s="90" t="s">
        <v>1</v>
      </c>
      <c r="B5" s="147" t="str">
        <f>ORCAMENTO!B5</f>
        <v>Ampliação e reforma da sede da Secretaria de Serviços Públicos e Obras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87" t="s">
        <v>5</v>
      </c>
      <c r="Q5" s="91">
        <f>ORCAMENTO!J6</f>
        <v>0.2354</v>
      </c>
      <c r="R5" s="92"/>
      <c r="S5" s="92"/>
      <c r="T5" s="92"/>
      <c r="U5" s="92"/>
      <c r="V5" s="56"/>
      <c r="W5" s="56"/>
    </row>
    <row r="6" spans="1:70" ht="15.75">
      <c r="A6" s="90" t="s">
        <v>3</v>
      </c>
      <c r="B6" s="147" t="str">
        <f>ORCAMENTO!B6</f>
        <v>Avenida Rudolf Dafferner, 65 - Alto da Boa Vista - Sorocaba - SP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87" t="s">
        <v>8</v>
      </c>
      <c r="Q6" s="93">
        <f>ORCAMENTO!J7</f>
        <v>2.27</v>
      </c>
      <c r="R6" s="94"/>
      <c r="S6" s="94"/>
      <c r="T6" s="94"/>
      <c r="U6" s="95"/>
      <c r="V6" s="96"/>
      <c r="W6" s="91"/>
    </row>
    <row r="7" spans="1:70" ht="15.75">
      <c r="A7" s="97" t="s">
        <v>6</v>
      </c>
      <c r="B7" s="141" t="str">
        <f>ORCAMENTO!B7</f>
        <v>634,75 m²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96"/>
      <c r="W7" s="91"/>
    </row>
    <row r="8" spans="1:70" ht="39" customHeight="1">
      <c r="A8" s="98" t="s">
        <v>9</v>
      </c>
      <c r="B8" s="98" t="s">
        <v>573</v>
      </c>
      <c r="C8" s="99" t="s">
        <v>17</v>
      </c>
      <c r="D8" s="99" t="s">
        <v>18</v>
      </c>
      <c r="E8" s="99" t="s">
        <v>574</v>
      </c>
      <c r="F8" s="100" t="s">
        <v>575</v>
      </c>
      <c r="G8" s="100" t="s">
        <v>576</v>
      </c>
      <c r="H8" s="100" t="s">
        <v>577</v>
      </c>
      <c r="I8" s="100" t="s">
        <v>578</v>
      </c>
      <c r="J8" s="100" t="s">
        <v>579</v>
      </c>
      <c r="K8" s="100" t="s">
        <v>580</v>
      </c>
      <c r="L8" s="100" t="s">
        <v>581</v>
      </c>
      <c r="M8" s="100" t="s">
        <v>582</v>
      </c>
      <c r="N8" s="100" t="s">
        <v>583</v>
      </c>
      <c r="O8" s="100" t="s">
        <v>584</v>
      </c>
      <c r="P8" s="100" t="s">
        <v>585</v>
      </c>
      <c r="Q8" s="100" t="s">
        <v>586</v>
      </c>
      <c r="R8" s="100" t="s">
        <v>581</v>
      </c>
      <c r="S8" s="100" t="s">
        <v>582</v>
      </c>
      <c r="T8" s="100" t="s">
        <v>583</v>
      </c>
      <c r="U8" s="100" t="s">
        <v>584</v>
      </c>
      <c r="V8" s="100" t="s">
        <v>585</v>
      </c>
      <c r="W8" s="100" t="s">
        <v>586</v>
      </c>
      <c r="X8" s="1"/>
      <c r="Y8" s="1"/>
      <c r="Z8" s="1" t="s">
        <v>587</v>
      </c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0" ht="16.5" customHeight="1">
      <c r="A9" s="101">
        <v>1</v>
      </c>
      <c r="B9" s="102" t="str">
        <f>VLOOKUP($A9,ORCAMENTO!$A$10:$L$360,4,0)</f>
        <v>SERVIÇOS PRELIMINARES</v>
      </c>
      <c r="C9" s="103">
        <f>VLOOKUP($A9,ORCAMENTO!$A$10:$L$360,11,0)</f>
        <v>42602.950000000004</v>
      </c>
      <c r="D9" s="104">
        <f>VLOOKUP($A9,ORCAMENTO!$A$10:$L$360,12,0)</f>
        <v>52627.650000000009</v>
      </c>
      <c r="E9" s="105">
        <f>D9/$D$49</f>
        <v>2.1261908392191012E-2</v>
      </c>
      <c r="F9" s="106"/>
      <c r="G9" s="106"/>
      <c r="H9" s="106">
        <f>SUM(ORCAMENTO!J12:J14)+SUM(ORCAMENTO!J18:J19)+SUM(ORCAMENTO!H16:H17)</f>
        <v>27868.47</v>
      </c>
      <c r="I9" s="106">
        <f>SUM(ORCAMENTO!H16:H17)</f>
        <v>2751.02</v>
      </c>
      <c r="J9" s="106">
        <f>SUM(ORCAMENTO!H16:H17)</f>
        <v>2751.02</v>
      </c>
      <c r="K9" s="106">
        <f>SUM(ORCAMENTO!H16:H17)</f>
        <v>2751.02</v>
      </c>
      <c r="L9" s="106">
        <f>SUM(ORCAMENTO!H16:H17)</f>
        <v>2751.02</v>
      </c>
      <c r="M9" s="106">
        <f>SUM(ORCAMENTO!H16:H17)</f>
        <v>2751.02</v>
      </c>
      <c r="N9" s="106">
        <f>SUM(ORCAMENTO!H16:H17)</f>
        <v>2751.02</v>
      </c>
      <c r="O9" s="106">
        <f>SUM(ORCAMENTO!H16:H17)</f>
        <v>2751.02</v>
      </c>
      <c r="P9" s="106">
        <f>SUM(ORCAMENTO!H16:H17)</f>
        <v>2751.02</v>
      </c>
      <c r="Q9" s="106">
        <f>SUM(ORCAMENTO!H16:H17)</f>
        <v>2751.02</v>
      </c>
      <c r="R9" s="106"/>
      <c r="S9" s="106"/>
      <c r="T9" s="106"/>
      <c r="U9" s="106"/>
      <c r="V9" s="106"/>
      <c r="W9" s="106"/>
    </row>
    <row r="10" spans="1:70" ht="16.5" customHeight="1">
      <c r="A10" s="107"/>
      <c r="B10" s="108"/>
      <c r="C10" s="109"/>
      <c r="D10" s="110"/>
      <c r="E10" s="111"/>
      <c r="F10" s="112"/>
      <c r="G10" s="112"/>
      <c r="H10" s="112">
        <f t="shared" ref="H10:W10" si="0">H9/$D9</f>
        <v>0.5295404601953535</v>
      </c>
      <c r="I10" s="112">
        <f t="shared" si="0"/>
        <v>5.2273282200516261E-2</v>
      </c>
      <c r="J10" s="112">
        <f t="shared" si="0"/>
        <v>5.2273282200516261E-2</v>
      </c>
      <c r="K10" s="112">
        <f t="shared" si="0"/>
        <v>5.2273282200516261E-2</v>
      </c>
      <c r="L10" s="112">
        <f t="shared" si="0"/>
        <v>5.2273282200516261E-2</v>
      </c>
      <c r="M10" s="112">
        <f t="shared" si="0"/>
        <v>5.2273282200516261E-2</v>
      </c>
      <c r="N10" s="112">
        <f t="shared" si="0"/>
        <v>5.2273282200516261E-2</v>
      </c>
      <c r="O10" s="112">
        <f t="shared" si="0"/>
        <v>5.2273282200516261E-2</v>
      </c>
      <c r="P10" s="112">
        <f t="shared" si="0"/>
        <v>5.2273282200516261E-2</v>
      </c>
      <c r="Q10" s="112">
        <f t="shared" si="0"/>
        <v>5.2273282200516261E-2</v>
      </c>
      <c r="R10" s="112">
        <f t="shared" si="0"/>
        <v>0</v>
      </c>
      <c r="S10" s="112">
        <f t="shared" si="0"/>
        <v>0</v>
      </c>
      <c r="T10" s="112">
        <f t="shared" si="0"/>
        <v>0</v>
      </c>
      <c r="U10" s="112">
        <f t="shared" si="0"/>
        <v>0</v>
      </c>
      <c r="V10" s="112">
        <f t="shared" si="0"/>
        <v>0</v>
      </c>
      <c r="W10" s="112">
        <f t="shared" si="0"/>
        <v>0</v>
      </c>
      <c r="Z10" s="78">
        <f>SUM(F10:W10)</f>
        <v>1.0000000000000002</v>
      </c>
      <c r="AA10" s="5" t="b">
        <f>Z10=1</f>
        <v>1</v>
      </c>
    </row>
    <row r="11" spans="1:70" ht="16.5" customHeight="1">
      <c r="A11" s="101">
        <v>2</v>
      </c>
      <c r="B11" s="102" t="str">
        <f>VLOOKUP($A11,ORCAMENTO!$A$10:$L$360,4,0)</f>
        <v>DEMOLIÇÕES E RETIRADAS</v>
      </c>
      <c r="C11" s="103">
        <f>VLOOKUP($A11,ORCAMENTO!$A$10:$L$360,11,0)</f>
        <v>51854.07</v>
      </c>
      <c r="D11" s="104">
        <f>VLOOKUP($A11,ORCAMENTO!$A$10:$L$360,12,0)</f>
        <v>64051.45</v>
      </c>
      <c r="E11" s="105">
        <f>D11/$D$49</f>
        <v>2.5877196916202844E-2</v>
      </c>
      <c r="F11" s="106"/>
      <c r="G11" s="106"/>
      <c r="H11" s="106">
        <f>$D11*H12</f>
        <v>64051.45</v>
      </c>
      <c r="I11" s="106">
        <f>$D11*I12</f>
        <v>0</v>
      </c>
      <c r="J11" s="106">
        <f>$D11*J12</f>
        <v>0</v>
      </c>
      <c r="K11" s="106"/>
      <c r="L11" s="106"/>
      <c r="M11" s="106"/>
      <c r="N11" s="106"/>
      <c r="O11" s="106"/>
      <c r="P11" s="106"/>
      <c r="Q11" s="106">
        <f t="shared" ref="Q11:W11" si="1">$D11*Q12</f>
        <v>0</v>
      </c>
      <c r="R11" s="106">
        <f t="shared" si="1"/>
        <v>0</v>
      </c>
      <c r="S11" s="106">
        <f t="shared" si="1"/>
        <v>0</v>
      </c>
      <c r="T11" s="106">
        <f t="shared" si="1"/>
        <v>0</v>
      </c>
      <c r="U11" s="106">
        <f t="shared" si="1"/>
        <v>0</v>
      </c>
      <c r="V11" s="106">
        <f t="shared" si="1"/>
        <v>0</v>
      </c>
      <c r="W11" s="106">
        <f t="shared" si="1"/>
        <v>0</v>
      </c>
    </row>
    <row r="12" spans="1:70" ht="16.5" customHeight="1">
      <c r="A12" s="107"/>
      <c r="B12" s="108"/>
      <c r="C12" s="109"/>
      <c r="D12" s="110"/>
      <c r="E12" s="111"/>
      <c r="F12" s="112"/>
      <c r="G12" s="112"/>
      <c r="H12" s="112">
        <v>1</v>
      </c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Z12" s="78">
        <f>SUM(F12:W12)</f>
        <v>1</v>
      </c>
      <c r="AA12" s="5" t="b">
        <f>Z12=1</f>
        <v>1</v>
      </c>
    </row>
    <row r="13" spans="1:70" ht="16.5" customHeight="1">
      <c r="A13" s="101">
        <v>3</v>
      </c>
      <c r="B13" s="102" t="str">
        <f>VLOOKUP($A13,ORCAMENTO!$A$10:$L$360,4,0)</f>
        <v>LIMPEZA E TERRAPLANAGEM</v>
      </c>
      <c r="C13" s="103">
        <f>VLOOKUP($A13,ORCAMENTO!$A$10:$L$360,11,0)</f>
        <v>17417.739999999998</v>
      </c>
      <c r="D13" s="104">
        <f>VLOOKUP($A13,ORCAMENTO!$A$10:$L$360,12,0)</f>
        <v>21497.879999999997</v>
      </c>
      <c r="E13" s="105">
        <f>D13/$D$49</f>
        <v>8.6852815048043212E-3</v>
      </c>
      <c r="F13" s="106"/>
      <c r="G13" s="106"/>
      <c r="H13" s="106">
        <f>$D13*H14</f>
        <v>21497.879999999997</v>
      </c>
      <c r="I13" s="106">
        <f>$D13*I14</f>
        <v>0</v>
      </c>
      <c r="J13" s="106">
        <f>$D13*J14</f>
        <v>0</v>
      </c>
      <c r="K13" s="106"/>
      <c r="L13" s="106"/>
      <c r="M13" s="106"/>
      <c r="N13" s="106"/>
      <c r="O13" s="106"/>
      <c r="P13" s="106"/>
      <c r="Q13" s="106">
        <f t="shared" ref="Q13:W13" si="2">$D13*Q14</f>
        <v>0</v>
      </c>
      <c r="R13" s="106">
        <f t="shared" si="2"/>
        <v>0</v>
      </c>
      <c r="S13" s="106">
        <f t="shared" si="2"/>
        <v>0</v>
      </c>
      <c r="T13" s="106">
        <f t="shared" si="2"/>
        <v>0</v>
      </c>
      <c r="U13" s="106">
        <f t="shared" si="2"/>
        <v>0</v>
      </c>
      <c r="V13" s="106">
        <f t="shared" si="2"/>
        <v>0</v>
      </c>
      <c r="W13" s="106">
        <f t="shared" si="2"/>
        <v>0</v>
      </c>
    </row>
    <row r="14" spans="1:70" ht="16.5" customHeight="1">
      <c r="A14" s="107"/>
      <c r="B14" s="108"/>
      <c r="C14" s="109"/>
      <c r="D14" s="110"/>
      <c r="E14" s="111"/>
      <c r="F14" s="112"/>
      <c r="G14" s="112"/>
      <c r="H14" s="112">
        <v>1</v>
      </c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Z14" s="78">
        <f>SUM(F14:W14)</f>
        <v>1</v>
      </c>
      <c r="AA14" s="5" t="b">
        <f>Z14=1</f>
        <v>1</v>
      </c>
    </row>
    <row r="15" spans="1:70" ht="16.5" customHeight="1">
      <c r="A15" s="101">
        <v>4</v>
      </c>
      <c r="B15" s="102" t="str">
        <f>VLOOKUP($A15,ORCAMENTO!$A$10:$L$360,4,0)</f>
        <v>INFRAESTRUTURA</v>
      </c>
      <c r="C15" s="103">
        <f>VLOOKUP($A15,ORCAMENTO!$A$10:$L$360,11,0)</f>
        <v>112490.87999999999</v>
      </c>
      <c r="D15" s="104">
        <f>VLOOKUP($A15,ORCAMENTO!$A$10:$L$360,12,0)</f>
        <v>138959.21</v>
      </c>
      <c r="E15" s="105">
        <f>D15/$D$49</f>
        <v>5.6140412753965495E-2</v>
      </c>
      <c r="F15" s="106"/>
      <c r="G15" s="106"/>
      <c r="H15" s="106"/>
      <c r="I15" s="106">
        <f>$D15*I16</f>
        <v>138959.21</v>
      </c>
      <c r="J15" s="106"/>
      <c r="K15" s="106"/>
      <c r="L15" s="106"/>
      <c r="M15" s="106"/>
      <c r="N15" s="106"/>
      <c r="O15" s="106"/>
      <c r="P15" s="106"/>
      <c r="Q15" s="106">
        <f t="shared" ref="Q15:W15" si="3">$D15*Q16</f>
        <v>0</v>
      </c>
      <c r="R15" s="106">
        <f t="shared" si="3"/>
        <v>0</v>
      </c>
      <c r="S15" s="106">
        <f t="shared" si="3"/>
        <v>0</v>
      </c>
      <c r="T15" s="106">
        <f t="shared" si="3"/>
        <v>0</v>
      </c>
      <c r="U15" s="106">
        <f t="shared" si="3"/>
        <v>0</v>
      </c>
      <c r="V15" s="106">
        <f t="shared" si="3"/>
        <v>0</v>
      </c>
      <c r="W15" s="106">
        <f t="shared" si="3"/>
        <v>0</v>
      </c>
    </row>
    <row r="16" spans="1:70" ht="16.5" customHeight="1">
      <c r="A16" s="107"/>
      <c r="B16" s="108"/>
      <c r="C16" s="109"/>
      <c r="D16" s="110"/>
      <c r="E16" s="111"/>
      <c r="F16" s="112"/>
      <c r="G16" s="112"/>
      <c r="H16" s="112"/>
      <c r="I16" s="112">
        <v>1</v>
      </c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Z16" s="78">
        <f>SUM(F16:W16)</f>
        <v>1</v>
      </c>
      <c r="AA16" s="5" t="b">
        <f>Z16=1</f>
        <v>1</v>
      </c>
    </row>
    <row r="17" spans="1:27" ht="16.5" customHeight="1">
      <c r="A17" s="101">
        <v>5</v>
      </c>
      <c r="B17" s="102" t="str">
        <f>VLOOKUP($A17,ORCAMENTO!$A$10:$L$360,4,0)</f>
        <v>SUPERESTRUTURA</v>
      </c>
      <c r="C17" s="103">
        <f>VLOOKUP($A17,ORCAMENTO!$A$10:$L$360,11,0)</f>
        <v>62082.060000000005</v>
      </c>
      <c r="D17" s="104">
        <f>VLOOKUP($A17,ORCAMENTO!$A$10:$L$360,12,0)</f>
        <v>76690.19</v>
      </c>
      <c r="E17" s="105">
        <f>D17/$D$49</f>
        <v>3.098332899834446E-2</v>
      </c>
      <c r="F17" s="106">
        <f>$D17*F18</f>
        <v>0</v>
      </c>
      <c r="G17" s="106">
        <f>$D17*G18</f>
        <v>0</v>
      </c>
      <c r="H17" s="106"/>
      <c r="I17" s="106"/>
      <c r="J17" s="106">
        <f>$D17*J18</f>
        <v>76690.19</v>
      </c>
      <c r="K17" s="106"/>
      <c r="L17" s="106"/>
      <c r="M17" s="106"/>
      <c r="N17" s="106"/>
      <c r="O17" s="106"/>
      <c r="P17" s="106"/>
      <c r="Q17" s="106">
        <f t="shared" ref="Q17:W17" si="4">$D17*Q18</f>
        <v>0</v>
      </c>
      <c r="R17" s="106">
        <f t="shared" si="4"/>
        <v>0</v>
      </c>
      <c r="S17" s="106">
        <f t="shared" si="4"/>
        <v>0</v>
      </c>
      <c r="T17" s="106">
        <f t="shared" si="4"/>
        <v>0</v>
      </c>
      <c r="U17" s="106">
        <f t="shared" si="4"/>
        <v>0</v>
      </c>
      <c r="V17" s="106">
        <f t="shared" si="4"/>
        <v>0</v>
      </c>
      <c r="W17" s="106">
        <f t="shared" si="4"/>
        <v>0</v>
      </c>
    </row>
    <row r="18" spans="1:27" ht="16.5" customHeight="1">
      <c r="A18" s="107"/>
      <c r="B18" s="108"/>
      <c r="C18" s="109"/>
      <c r="D18" s="110"/>
      <c r="E18" s="111"/>
      <c r="F18" s="112"/>
      <c r="G18" s="112"/>
      <c r="H18" s="112"/>
      <c r="I18" s="112"/>
      <c r="J18" s="112">
        <v>1</v>
      </c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Z18" s="78">
        <f>SUM(F18:W18)</f>
        <v>1</v>
      </c>
      <c r="AA18" s="5" t="b">
        <f>Z18=1</f>
        <v>1</v>
      </c>
    </row>
    <row r="19" spans="1:27" ht="16.5" customHeight="1">
      <c r="A19" s="101">
        <v>6</v>
      </c>
      <c r="B19" s="102" t="str">
        <f>VLOOKUP($A19,ORCAMENTO!$A$10:$L$360,4,0)</f>
        <v>VEDAÇÃO, PISO E CONTRAPISO</v>
      </c>
      <c r="C19" s="103">
        <f>VLOOKUP($A19,ORCAMENTO!$A$10:$L$360,11,0)</f>
        <v>139817.65</v>
      </c>
      <c r="D19" s="104">
        <f>VLOOKUP($A19,ORCAMENTO!$A$10:$L$360,12,0)</f>
        <v>172720.29</v>
      </c>
      <c r="E19" s="105">
        <f>D19/$D$49</f>
        <v>6.9780105770496398E-2</v>
      </c>
      <c r="F19" s="106">
        <f>$D19*F20</f>
        <v>0</v>
      </c>
      <c r="G19" s="106"/>
      <c r="H19" s="106"/>
      <c r="I19" s="106"/>
      <c r="J19" s="106"/>
      <c r="K19" s="106">
        <f>SUM(ORCAMENTO!J105:J107)</f>
        <v>100310.58</v>
      </c>
      <c r="L19" s="106">
        <f>SUM(ORCAMENTO!J109:J114)</f>
        <v>72409.710000000006</v>
      </c>
      <c r="M19" s="106"/>
      <c r="N19" s="106"/>
      <c r="O19" s="106"/>
      <c r="P19" s="106"/>
      <c r="Q19" s="106">
        <f t="shared" ref="Q19:W19" si="5">$D19*Q20</f>
        <v>0</v>
      </c>
      <c r="R19" s="106">
        <f t="shared" si="5"/>
        <v>0</v>
      </c>
      <c r="S19" s="106">
        <f t="shared" si="5"/>
        <v>0</v>
      </c>
      <c r="T19" s="106">
        <f t="shared" si="5"/>
        <v>0</v>
      </c>
      <c r="U19" s="106">
        <f t="shared" si="5"/>
        <v>0</v>
      </c>
      <c r="V19" s="106">
        <f t="shared" si="5"/>
        <v>0</v>
      </c>
      <c r="W19" s="106">
        <f t="shared" si="5"/>
        <v>0</v>
      </c>
    </row>
    <row r="20" spans="1:27" ht="16.5" customHeight="1">
      <c r="A20" s="107"/>
      <c r="B20" s="108"/>
      <c r="C20" s="109"/>
      <c r="D20" s="110"/>
      <c r="E20" s="111"/>
      <c r="F20" s="112"/>
      <c r="G20" s="112"/>
      <c r="H20" s="112"/>
      <c r="I20" s="112"/>
      <c r="J20" s="112"/>
      <c r="K20" s="112">
        <f>K19/$D19</f>
        <v>0.58076894150652481</v>
      </c>
      <c r="L20" s="112">
        <f>L19/$D19</f>
        <v>0.41923105849347519</v>
      </c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Z20" s="78">
        <f>SUM(F20:W20)</f>
        <v>1</v>
      </c>
      <c r="AA20" s="5" t="b">
        <f>Z20=1</f>
        <v>1</v>
      </c>
    </row>
    <row r="21" spans="1:27" ht="16.5" customHeight="1">
      <c r="A21" s="101">
        <v>7</v>
      </c>
      <c r="B21" s="102" t="str">
        <f>VLOOKUP($A21,ORCAMENTO!$A$10:$L$360,4,0)</f>
        <v>COBERTURA</v>
      </c>
      <c r="C21" s="103">
        <f>VLOOKUP($A21,ORCAMENTO!$A$10:$L$360,11,0)</f>
        <v>503366.26000000007</v>
      </c>
      <c r="D21" s="104">
        <f>VLOOKUP($A21,ORCAMENTO!$A$10:$L$360,12,0)</f>
        <v>621839.22000000009</v>
      </c>
      <c r="E21" s="105">
        <f>D21/$D$49</f>
        <v>0.25122703617416914</v>
      </c>
      <c r="F21" s="106">
        <f>$D21*F22</f>
        <v>0</v>
      </c>
      <c r="G21" s="106">
        <f>$D21*G22</f>
        <v>0</v>
      </c>
      <c r="H21" s="106"/>
      <c r="I21" s="106"/>
      <c r="J21" s="106"/>
      <c r="K21" s="106"/>
      <c r="L21" s="106">
        <f>ORCAMENTO!J118</f>
        <v>71682.02</v>
      </c>
      <c r="M21" s="106">
        <f>ORCAMENTO!J121</f>
        <v>329360.07</v>
      </c>
      <c r="N21" s="106">
        <f>ORCAMENTO!J119+SUM(ORCAMENTO!J122:J125)</f>
        <v>200484.48000000001</v>
      </c>
      <c r="O21" s="106"/>
      <c r="P21" s="106">
        <f>ORCAMENTO!J127</f>
        <v>20312.650000000001</v>
      </c>
      <c r="Q21" s="106">
        <f t="shared" ref="Q21:W21" si="6">$D21*Q22</f>
        <v>0</v>
      </c>
      <c r="R21" s="106">
        <f t="shared" si="6"/>
        <v>0</v>
      </c>
      <c r="S21" s="106">
        <f t="shared" si="6"/>
        <v>0</v>
      </c>
      <c r="T21" s="106">
        <f t="shared" si="6"/>
        <v>0</v>
      </c>
      <c r="U21" s="106">
        <f t="shared" si="6"/>
        <v>0</v>
      </c>
      <c r="V21" s="106">
        <f t="shared" si="6"/>
        <v>0</v>
      </c>
      <c r="W21" s="106">
        <f t="shared" si="6"/>
        <v>0</v>
      </c>
    </row>
    <row r="22" spans="1:27" ht="16.5" customHeight="1">
      <c r="A22" s="107"/>
      <c r="B22" s="108"/>
      <c r="C22" s="109"/>
      <c r="D22" s="110"/>
      <c r="E22" s="111"/>
      <c r="F22" s="112"/>
      <c r="G22" s="112"/>
      <c r="H22" s="112"/>
      <c r="I22" s="112"/>
      <c r="J22" s="112"/>
      <c r="K22" s="112"/>
      <c r="L22" s="112">
        <f>L21/$D21</f>
        <v>0.11527420222867255</v>
      </c>
      <c r="M22" s="112">
        <f>M21/$D21</f>
        <v>0.52965470720872188</v>
      </c>
      <c r="N22" s="112">
        <f>N21/$D21</f>
        <v>0.32240565334557053</v>
      </c>
      <c r="O22" s="112"/>
      <c r="P22" s="112">
        <f>P21/$D21</f>
        <v>3.2665437217034972E-2</v>
      </c>
      <c r="Q22" s="112"/>
      <c r="R22" s="112"/>
      <c r="S22" s="112"/>
      <c r="T22" s="112"/>
      <c r="U22" s="112"/>
      <c r="V22" s="112"/>
      <c r="W22" s="112"/>
      <c r="Z22" s="78">
        <f>SUM(F22:W22)</f>
        <v>1</v>
      </c>
      <c r="AA22" s="5" t="b">
        <f>Z22=1</f>
        <v>1</v>
      </c>
    </row>
    <row r="23" spans="1:27" ht="16.5" customHeight="1">
      <c r="A23" s="101">
        <v>8</v>
      </c>
      <c r="B23" s="102" t="str">
        <f>VLOOKUP($A23,ORCAMENTO!$A$10:$L$360,4,0)</f>
        <v>ESQUADRIAS</v>
      </c>
      <c r="C23" s="103">
        <f>VLOOKUP($A23,ORCAMENTO!$A$10:$L$360,11,0)</f>
        <v>153319.81000000003</v>
      </c>
      <c r="D23" s="104">
        <f>VLOOKUP($A23,ORCAMENTO!$A$10:$L$360,12,0)</f>
        <v>189410.11000000004</v>
      </c>
      <c r="E23" s="105">
        <f>D23/$D$49</f>
        <v>7.6522900174619671E-2</v>
      </c>
      <c r="F23" s="106">
        <f>$D23*F24</f>
        <v>0</v>
      </c>
      <c r="G23" s="106">
        <f>$D23*G24</f>
        <v>0</v>
      </c>
      <c r="H23" s="106">
        <f>$D23*H24</f>
        <v>0</v>
      </c>
      <c r="I23" s="106"/>
      <c r="J23" s="106"/>
      <c r="K23" s="106"/>
      <c r="L23" s="106"/>
      <c r="M23" s="106"/>
      <c r="N23" s="106">
        <f>$D23*N24</f>
        <v>0</v>
      </c>
      <c r="O23" s="106">
        <f>$D23*O24</f>
        <v>189410.11000000004</v>
      </c>
      <c r="P23" s="106"/>
      <c r="Q23" s="106"/>
      <c r="R23" s="106">
        <f t="shared" ref="R23:W23" si="7">$D23*R24</f>
        <v>0</v>
      </c>
      <c r="S23" s="106">
        <f t="shared" si="7"/>
        <v>0</v>
      </c>
      <c r="T23" s="106">
        <f t="shared" si="7"/>
        <v>0</v>
      </c>
      <c r="U23" s="106">
        <f t="shared" si="7"/>
        <v>0</v>
      </c>
      <c r="V23" s="106">
        <f t="shared" si="7"/>
        <v>0</v>
      </c>
      <c r="W23" s="106">
        <f t="shared" si="7"/>
        <v>0</v>
      </c>
    </row>
    <row r="24" spans="1:27" ht="16.5" customHeight="1">
      <c r="A24" s="107"/>
      <c r="B24" s="108"/>
      <c r="C24" s="109"/>
      <c r="D24" s="110"/>
      <c r="E24" s="111"/>
      <c r="F24" s="112"/>
      <c r="G24" s="112"/>
      <c r="H24" s="112"/>
      <c r="I24" s="112"/>
      <c r="J24" s="112"/>
      <c r="K24" s="112"/>
      <c r="L24" s="112"/>
      <c r="M24" s="112"/>
      <c r="N24" s="112"/>
      <c r="O24" s="112">
        <v>1</v>
      </c>
      <c r="P24" s="112"/>
      <c r="Q24" s="112"/>
      <c r="R24" s="112"/>
      <c r="S24" s="112"/>
      <c r="T24" s="112"/>
      <c r="U24" s="112"/>
      <c r="V24" s="112"/>
      <c r="W24" s="112"/>
      <c r="Z24" s="78">
        <f>SUM(F24:W24)</f>
        <v>1</v>
      </c>
      <c r="AA24" s="5" t="b">
        <f>Z24=1</f>
        <v>1</v>
      </c>
    </row>
    <row r="25" spans="1:27" ht="16.5" customHeight="1">
      <c r="A25" s="101">
        <v>9</v>
      </c>
      <c r="B25" s="102" t="str">
        <f>VLOOKUP($A25,ORCAMENTO!$A$10:$L$360,4,0)</f>
        <v>REVESTIMENTOS</v>
      </c>
      <c r="C25" s="103">
        <f>VLOOKUP($A25,ORCAMENTO!$A$10:$L$360,11,0)</f>
        <v>265914.17</v>
      </c>
      <c r="D25" s="104">
        <f>VLOOKUP($A25,ORCAMENTO!$A$10:$L$360,12,0)</f>
        <v>328475.70999999996</v>
      </c>
      <c r="E25" s="105">
        <f>D25/$D$49</f>
        <v>0.13270629517145263</v>
      </c>
      <c r="F25" s="106">
        <f>$D25*F26</f>
        <v>0</v>
      </c>
      <c r="G25" s="106">
        <f>$D25*G26</f>
        <v>0</v>
      </c>
      <c r="H25" s="106"/>
      <c r="I25" s="106"/>
      <c r="J25" s="106"/>
      <c r="K25" s="106"/>
      <c r="L25" s="106"/>
      <c r="M25" s="106"/>
      <c r="N25" s="106"/>
      <c r="O25" s="106">
        <f>ORCAMENTO!J161+SUM(ORCAMENTO!J153:J159)</f>
        <v>183845.27000000002</v>
      </c>
      <c r="P25" s="106">
        <f>SUM(ORCAMENTO!J148:J151)</f>
        <v>144630.44</v>
      </c>
      <c r="Q25" s="106"/>
      <c r="R25" s="106">
        <f t="shared" ref="R25:W25" si="8">$D25*R26</f>
        <v>0</v>
      </c>
      <c r="S25" s="106">
        <f t="shared" si="8"/>
        <v>0</v>
      </c>
      <c r="T25" s="106">
        <f t="shared" si="8"/>
        <v>0</v>
      </c>
      <c r="U25" s="106">
        <f t="shared" si="8"/>
        <v>0</v>
      </c>
      <c r="V25" s="106">
        <f t="shared" si="8"/>
        <v>0</v>
      </c>
      <c r="W25" s="106">
        <f t="shared" si="8"/>
        <v>0</v>
      </c>
    </row>
    <row r="26" spans="1:27" ht="16.5" customHeight="1">
      <c r="A26" s="107"/>
      <c r="B26" s="108"/>
      <c r="C26" s="109"/>
      <c r="D26" s="110"/>
      <c r="E26" s="111"/>
      <c r="F26" s="112"/>
      <c r="G26" s="112"/>
      <c r="H26" s="112"/>
      <c r="I26" s="112"/>
      <c r="J26" s="112"/>
      <c r="K26" s="112"/>
      <c r="L26" s="112"/>
      <c r="M26" s="112"/>
      <c r="N26" s="112"/>
      <c r="O26" s="112">
        <f>O25/$D25</f>
        <v>0.55969213066013324</v>
      </c>
      <c r="P26" s="112">
        <f>P25/$D25</f>
        <v>0.44030786933986693</v>
      </c>
      <c r="Q26" s="112"/>
      <c r="R26" s="112"/>
      <c r="S26" s="112"/>
      <c r="T26" s="112"/>
      <c r="U26" s="112"/>
      <c r="V26" s="112"/>
      <c r="W26" s="112"/>
      <c r="Z26" s="78">
        <f>SUM(F26:W26)</f>
        <v>1.0000000000000002</v>
      </c>
      <c r="AA26" s="5" t="b">
        <f>Z26=1</f>
        <v>1</v>
      </c>
    </row>
    <row r="27" spans="1:27" ht="16.5" customHeight="1">
      <c r="A27" s="101">
        <v>10</v>
      </c>
      <c r="B27" s="102" t="str">
        <f>VLOOKUP($A27,ORCAMENTO!$A$10:$L$360,4,0)</f>
        <v>PINTURAS</v>
      </c>
      <c r="C27" s="103">
        <f>VLOOKUP($A27,ORCAMENTO!$A$10:$L$360,11,0)</f>
        <v>36074.519999999997</v>
      </c>
      <c r="D27" s="104">
        <f>VLOOKUP($A27,ORCAMENTO!$A$10:$L$360,12,0)</f>
        <v>44548.509999999995</v>
      </c>
      <c r="E27" s="105">
        <f>D27/$D$49</f>
        <v>1.7997883975982301E-2</v>
      </c>
      <c r="F27" s="106">
        <f>$D27*F28</f>
        <v>0</v>
      </c>
      <c r="G27" s="106">
        <f>$D27*G28</f>
        <v>0</v>
      </c>
      <c r="H27" s="106">
        <f>$D27*H28</f>
        <v>0</v>
      </c>
      <c r="I27" s="106">
        <f>$D27*I28</f>
        <v>0</v>
      </c>
      <c r="J27" s="106"/>
      <c r="K27" s="106"/>
      <c r="L27" s="106"/>
      <c r="M27" s="106"/>
      <c r="N27" s="106"/>
      <c r="O27" s="106"/>
      <c r="P27" s="106">
        <f t="shared" ref="P27:W27" si="9">$D27*P28</f>
        <v>44548.509999999995</v>
      </c>
      <c r="Q27" s="106">
        <f t="shared" si="9"/>
        <v>0</v>
      </c>
      <c r="R27" s="106">
        <f t="shared" si="9"/>
        <v>0</v>
      </c>
      <c r="S27" s="106">
        <f t="shared" si="9"/>
        <v>0</v>
      </c>
      <c r="T27" s="106">
        <f t="shared" si="9"/>
        <v>0</v>
      </c>
      <c r="U27" s="106">
        <f t="shared" si="9"/>
        <v>0</v>
      </c>
      <c r="V27" s="106">
        <f t="shared" si="9"/>
        <v>0</v>
      </c>
      <c r="W27" s="106">
        <f t="shared" si="9"/>
        <v>0</v>
      </c>
    </row>
    <row r="28" spans="1:27" ht="16.5" customHeight="1">
      <c r="A28" s="107"/>
      <c r="B28" s="108"/>
      <c r="C28" s="109"/>
      <c r="D28" s="110"/>
      <c r="E28" s="111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>
        <v>1</v>
      </c>
      <c r="Q28" s="112"/>
      <c r="R28" s="112"/>
      <c r="S28" s="112"/>
      <c r="T28" s="112"/>
      <c r="U28" s="112"/>
      <c r="V28" s="112"/>
      <c r="W28" s="112"/>
      <c r="Z28" s="78">
        <f>SUM(F28:W28)</f>
        <v>1</v>
      </c>
      <c r="AA28" s="5" t="b">
        <f>Z28=1</f>
        <v>1</v>
      </c>
    </row>
    <row r="29" spans="1:27" ht="16.5" customHeight="1">
      <c r="A29" s="101">
        <v>11</v>
      </c>
      <c r="B29" s="102" t="str">
        <f>VLOOKUP($A29,ORCAMENTO!$A$10:$L$360,4,0)</f>
        <v>INSTALAÇÕES HIDRÁULICAS</v>
      </c>
      <c r="C29" s="103">
        <f>VLOOKUP($A29,ORCAMENTO!$A$10:$L$360,11,0)</f>
        <v>92476.689999999988</v>
      </c>
      <c r="D29" s="104">
        <f>VLOOKUP($A29,ORCAMENTO!$A$10:$L$360,12,0)</f>
        <v>114241.8</v>
      </c>
      <c r="E29" s="105">
        <f>D29/$D$49</f>
        <v>4.6154420464508801E-2</v>
      </c>
      <c r="F29" s="106">
        <f>$D29*F30</f>
        <v>0</v>
      </c>
      <c r="G29" s="106">
        <f>$D29*G30</f>
        <v>0</v>
      </c>
      <c r="H29" s="106"/>
      <c r="I29" s="106"/>
      <c r="J29" s="106">
        <f>SUM(ORCAMENTO!J200:J205,ORCAMENTO!J207:J208)</f>
        <v>16790.09</v>
      </c>
      <c r="K29" s="106">
        <f>SUM(ORCAMENTO!J192:J198,ORCAMENTO!J182:J190)</f>
        <v>77568.47</v>
      </c>
      <c r="L29" s="106"/>
      <c r="M29" s="106"/>
      <c r="N29" s="106"/>
      <c r="O29" s="106"/>
      <c r="P29" s="106">
        <f>SUM(ORCAMENTO!J172:J180,ORCAMENTO!J210)</f>
        <v>19883.240000000002</v>
      </c>
      <c r="Q29" s="106">
        <f t="shared" ref="Q29:W29" si="10">$D29*Q30</f>
        <v>0</v>
      </c>
      <c r="R29" s="106">
        <f t="shared" si="10"/>
        <v>0</v>
      </c>
      <c r="S29" s="106">
        <f t="shared" si="10"/>
        <v>0</v>
      </c>
      <c r="T29" s="106">
        <f t="shared" si="10"/>
        <v>0</v>
      </c>
      <c r="U29" s="106">
        <f t="shared" si="10"/>
        <v>0</v>
      </c>
      <c r="V29" s="106">
        <f t="shared" si="10"/>
        <v>0</v>
      </c>
      <c r="W29" s="106">
        <f t="shared" si="10"/>
        <v>0</v>
      </c>
    </row>
    <row r="30" spans="1:27" ht="16.5" customHeight="1">
      <c r="A30" s="107"/>
      <c r="B30" s="108"/>
      <c r="C30" s="109"/>
      <c r="D30" s="110"/>
      <c r="E30" s="111"/>
      <c r="F30" s="112"/>
      <c r="G30" s="112"/>
      <c r="H30" s="112"/>
      <c r="I30" s="112"/>
      <c r="J30" s="112">
        <f>J29/$D29</f>
        <v>0.14696976063052228</v>
      </c>
      <c r="K30" s="112">
        <f>K29/$D29</f>
        <v>0.6789850124910497</v>
      </c>
      <c r="L30" s="112"/>
      <c r="M30" s="112"/>
      <c r="N30" s="112"/>
      <c r="O30" s="112"/>
      <c r="P30" s="112">
        <f>P29/$D29</f>
        <v>0.17404522687842805</v>
      </c>
      <c r="Q30" s="112"/>
      <c r="R30" s="112"/>
      <c r="S30" s="112"/>
      <c r="T30" s="112"/>
      <c r="U30" s="112"/>
      <c r="V30" s="112"/>
      <c r="W30" s="112"/>
      <c r="Z30" s="78">
        <f>SUM(F30:W30)</f>
        <v>1</v>
      </c>
      <c r="AA30" s="5" t="b">
        <f>Z30=1</f>
        <v>1</v>
      </c>
    </row>
    <row r="31" spans="1:27" ht="16.5" customHeight="1">
      <c r="A31" s="101">
        <v>12</v>
      </c>
      <c r="B31" s="102" t="str">
        <f>VLOOKUP($A31,ORCAMENTO!$A$10:$L$360,4,0)</f>
        <v>CENTRAL DE GLP</v>
      </c>
      <c r="C31" s="103">
        <f>VLOOKUP($A31,ORCAMENTO!$A$10:$L$360,11,0)</f>
        <v>4315.58</v>
      </c>
      <c r="D31" s="104">
        <f>VLOOKUP($A31,ORCAMENTO!$A$10:$L$360,12,0)</f>
        <v>5331.1500000000005</v>
      </c>
      <c r="E31" s="105">
        <f>D31/$D$49</f>
        <v>2.1538188181503279E-3</v>
      </c>
      <c r="F31" s="106">
        <f>$D31*F32</f>
        <v>0</v>
      </c>
      <c r="G31" s="106">
        <f>$D31*G32</f>
        <v>0</v>
      </c>
      <c r="H31" s="106"/>
      <c r="I31" s="106"/>
      <c r="J31" s="106"/>
      <c r="K31" s="106">
        <f>SUM(ORCAMENTO!J220:J224)</f>
        <v>1343.0300000000002</v>
      </c>
      <c r="L31" s="106"/>
      <c r="M31" s="106"/>
      <c r="N31" s="106"/>
      <c r="O31" s="106"/>
      <c r="P31" s="106"/>
      <c r="Q31" s="106">
        <f>SUM(ORCAMENTO!J214:J218)</f>
        <v>3988.12</v>
      </c>
      <c r="R31" s="106">
        <f t="shared" ref="R31:W31" si="11">$D31*R32</f>
        <v>0</v>
      </c>
      <c r="S31" s="106">
        <f t="shared" si="11"/>
        <v>0</v>
      </c>
      <c r="T31" s="106">
        <f t="shared" si="11"/>
        <v>0</v>
      </c>
      <c r="U31" s="106">
        <f t="shared" si="11"/>
        <v>0</v>
      </c>
      <c r="V31" s="106">
        <f t="shared" si="11"/>
        <v>0</v>
      </c>
      <c r="W31" s="106">
        <f t="shared" si="11"/>
        <v>0</v>
      </c>
    </row>
    <row r="32" spans="1:27" ht="16.5" customHeight="1">
      <c r="A32" s="107"/>
      <c r="B32" s="108"/>
      <c r="C32" s="109"/>
      <c r="D32" s="110"/>
      <c r="E32" s="111"/>
      <c r="F32" s="112"/>
      <c r="G32" s="112"/>
      <c r="H32" s="112"/>
      <c r="I32" s="112"/>
      <c r="J32" s="112"/>
      <c r="K32" s="112">
        <f>K31/$D31</f>
        <v>0.25192125526387366</v>
      </c>
      <c r="L32" s="112"/>
      <c r="M32" s="112"/>
      <c r="N32" s="112"/>
      <c r="O32" s="112"/>
      <c r="P32" s="112"/>
      <c r="Q32" s="112">
        <f>Q31/$D31</f>
        <v>0.74807874473612623</v>
      </c>
      <c r="R32" s="112"/>
      <c r="S32" s="112"/>
      <c r="T32" s="112"/>
      <c r="U32" s="112"/>
      <c r="V32" s="112"/>
      <c r="W32" s="112"/>
      <c r="Z32" s="78">
        <f>SUM(F32:W32)</f>
        <v>0.99999999999999989</v>
      </c>
      <c r="AA32" s="5" t="b">
        <f>Z32=1</f>
        <v>1</v>
      </c>
    </row>
    <row r="33" spans="1:27" ht="16.5" customHeight="1">
      <c r="A33" s="101">
        <v>13</v>
      </c>
      <c r="B33" s="102" t="str">
        <f>VLOOKUP($A33,ORCAMENTO!$A$10:$L$360,4,0)</f>
        <v>SISTEMA DE PREVENÇÃO E COMBATE A INCÊNDIO</v>
      </c>
      <c r="C33" s="103">
        <f>VLOOKUP($A33,ORCAMENTO!$A$10:$L$360,11,0)</f>
        <v>2207.46</v>
      </c>
      <c r="D33" s="104">
        <f>VLOOKUP($A33,ORCAMENTO!$A$10:$L$360,12,0)</f>
        <v>2726.99</v>
      </c>
      <c r="E33" s="105">
        <f>D33/$D$49</f>
        <v>1.1017214632692311E-3</v>
      </c>
      <c r="F33" s="106">
        <f>$D33*F34</f>
        <v>0</v>
      </c>
      <c r="G33" s="106">
        <f>$D33*G34</f>
        <v>0</v>
      </c>
      <c r="H33" s="106">
        <f>$D33*H34</f>
        <v>0</v>
      </c>
      <c r="I33" s="106">
        <f>$D33*I34</f>
        <v>0</v>
      </c>
      <c r="J33" s="106"/>
      <c r="K33" s="106"/>
      <c r="L33" s="106"/>
      <c r="M33" s="106"/>
      <c r="N33" s="106"/>
      <c r="O33" s="106"/>
      <c r="P33" s="106">
        <f t="shared" ref="P33:W33" si="12">$D33*P34</f>
        <v>2726.99</v>
      </c>
      <c r="Q33" s="106">
        <f t="shared" si="12"/>
        <v>0</v>
      </c>
      <c r="R33" s="106">
        <f t="shared" si="12"/>
        <v>0</v>
      </c>
      <c r="S33" s="106">
        <f t="shared" si="12"/>
        <v>0</v>
      </c>
      <c r="T33" s="106">
        <f t="shared" si="12"/>
        <v>0</v>
      </c>
      <c r="U33" s="106">
        <f t="shared" si="12"/>
        <v>0</v>
      </c>
      <c r="V33" s="106">
        <f t="shared" si="12"/>
        <v>0</v>
      </c>
      <c r="W33" s="106">
        <f t="shared" si="12"/>
        <v>0</v>
      </c>
    </row>
    <row r="34" spans="1:27" ht="16.5" customHeight="1">
      <c r="A34" s="107"/>
      <c r="B34" s="108"/>
      <c r="C34" s="109"/>
      <c r="D34" s="110"/>
      <c r="E34" s="111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>
        <v>1</v>
      </c>
      <c r="Q34" s="112"/>
      <c r="R34" s="112"/>
      <c r="S34" s="112"/>
      <c r="T34" s="112"/>
      <c r="U34" s="112"/>
      <c r="V34" s="112"/>
      <c r="W34" s="112"/>
      <c r="Z34" s="78">
        <f>SUM(F34:W34)</f>
        <v>1</v>
      </c>
      <c r="AA34" s="5" t="b">
        <f>Z34=1</f>
        <v>1</v>
      </c>
    </row>
    <row r="35" spans="1:27" ht="16.5" customHeight="1">
      <c r="A35" s="101">
        <v>14</v>
      </c>
      <c r="B35" s="102" t="str">
        <f>VLOOKUP($A35,ORCAMENTO!$A$10:$L$360,4,0)</f>
        <v>INSTALAÇÕES ELÉTRICAS</v>
      </c>
      <c r="C35" s="103">
        <f>VLOOKUP($A35,ORCAMENTO!$A$10:$L$360,11,0)</f>
        <v>117440.01000000001</v>
      </c>
      <c r="D35" s="104">
        <f>VLOOKUP($A35,ORCAMENTO!$A$10:$L$360,12,0)</f>
        <v>145043.71999999997</v>
      </c>
      <c r="E35" s="105">
        <f>D35/$D$49</f>
        <v>5.8598593847580156E-2</v>
      </c>
      <c r="F35" s="106">
        <f>$D35*F36</f>
        <v>0</v>
      </c>
      <c r="G35" s="106">
        <f>$D35*G36</f>
        <v>0</v>
      </c>
      <c r="H35" s="106"/>
      <c r="I35" s="106"/>
      <c r="J35" s="106">
        <f>$D35*J36</f>
        <v>0</v>
      </c>
      <c r="K35" s="106"/>
      <c r="L35" s="106"/>
      <c r="M35" s="106"/>
      <c r="N35" s="106"/>
      <c r="O35" s="106">
        <f>SUM(ORCAMENTO!J259:J271,ORCAMENTO!J273:J286)</f>
        <v>117537.29</v>
      </c>
      <c r="P35" s="106">
        <f>SUM(ORCAMENTO!J238:J242,ORCAMENTO!J244:J250,ORCAMENTO!J252:J257)</f>
        <v>27506.430000000004</v>
      </c>
      <c r="Q35" s="106">
        <f t="shared" ref="Q35:W35" si="13">$D35*Q36</f>
        <v>0</v>
      </c>
      <c r="R35" s="106">
        <f t="shared" si="13"/>
        <v>0</v>
      </c>
      <c r="S35" s="106">
        <f t="shared" si="13"/>
        <v>0</v>
      </c>
      <c r="T35" s="106">
        <f t="shared" si="13"/>
        <v>0</v>
      </c>
      <c r="U35" s="106">
        <f t="shared" si="13"/>
        <v>0</v>
      </c>
      <c r="V35" s="106">
        <f t="shared" si="13"/>
        <v>0</v>
      </c>
      <c r="W35" s="106">
        <f t="shared" si="13"/>
        <v>0</v>
      </c>
    </row>
    <row r="36" spans="1:27" ht="16.5" customHeight="1">
      <c r="A36" s="107"/>
      <c r="B36" s="108"/>
      <c r="C36" s="109"/>
      <c r="D36" s="110"/>
      <c r="E36" s="111"/>
      <c r="F36" s="112"/>
      <c r="G36" s="112"/>
      <c r="H36" s="112"/>
      <c r="I36" s="112"/>
      <c r="J36" s="112"/>
      <c r="K36" s="112"/>
      <c r="L36" s="112"/>
      <c r="M36" s="112"/>
      <c r="N36" s="112"/>
      <c r="O36" s="112">
        <f>O35/$D35</f>
        <v>0.81035766319286362</v>
      </c>
      <c r="P36" s="112">
        <f>P35/$D35</f>
        <v>0.18964233680713655</v>
      </c>
      <c r="Q36" s="112"/>
      <c r="R36" s="112"/>
      <c r="S36" s="112"/>
      <c r="T36" s="112"/>
      <c r="U36" s="112"/>
      <c r="V36" s="112"/>
      <c r="W36" s="112"/>
      <c r="Z36" s="78">
        <f>SUM(F36:W36)</f>
        <v>1.0000000000000002</v>
      </c>
      <c r="AA36" s="5" t="b">
        <f>Z36=1</f>
        <v>1</v>
      </c>
    </row>
    <row r="37" spans="1:27" ht="16.5" customHeight="1">
      <c r="A37" s="101">
        <v>15</v>
      </c>
      <c r="B37" s="102" t="str">
        <f>VLOOKUP($A37,ORCAMENTO!$A$10:$L$360,4,0)</f>
        <v>ATERRAMENTO</v>
      </c>
      <c r="C37" s="103">
        <f>VLOOKUP($A37,ORCAMENTO!$A$10:$L$360,11,0)</f>
        <v>10985</v>
      </c>
      <c r="D37" s="104">
        <f>VLOOKUP($A37,ORCAMENTO!$A$10:$L$360,12,0)</f>
        <v>13570.220000000001</v>
      </c>
      <c r="E37" s="105">
        <f>D37/$D$49</f>
        <v>5.4824559808746591E-3</v>
      </c>
      <c r="F37" s="106">
        <f>$D37*F38</f>
        <v>0</v>
      </c>
      <c r="G37" s="106">
        <f>$D37*G38</f>
        <v>0</v>
      </c>
      <c r="H37" s="106">
        <f>$D37*H38</f>
        <v>0</v>
      </c>
      <c r="I37" s="106">
        <f>$D37*I38</f>
        <v>0</v>
      </c>
      <c r="J37" s="106"/>
      <c r="K37" s="106"/>
      <c r="L37" s="106">
        <f>$D37*L38</f>
        <v>13570.220000000001</v>
      </c>
      <c r="M37" s="106"/>
      <c r="N37" s="106"/>
      <c r="O37" s="106"/>
      <c r="P37" s="106"/>
      <c r="Q37" s="106">
        <f t="shared" ref="Q37:W37" si="14">$D37*Q38</f>
        <v>0</v>
      </c>
      <c r="R37" s="106">
        <f t="shared" si="14"/>
        <v>0</v>
      </c>
      <c r="S37" s="106">
        <f t="shared" si="14"/>
        <v>0</v>
      </c>
      <c r="T37" s="106">
        <f t="shared" si="14"/>
        <v>0</v>
      </c>
      <c r="U37" s="106">
        <f t="shared" si="14"/>
        <v>0</v>
      </c>
      <c r="V37" s="106">
        <f t="shared" si="14"/>
        <v>0</v>
      </c>
      <c r="W37" s="106">
        <f t="shared" si="14"/>
        <v>0</v>
      </c>
    </row>
    <row r="38" spans="1:27" ht="16.5" customHeight="1">
      <c r="A38" s="107"/>
      <c r="B38" s="108"/>
      <c r="C38" s="109"/>
      <c r="D38" s="110"/>
      <c r="E38" s="111"/>
      <c r="F38" s="112"/>
      <c r="G38" s="112"/>
      <c r="H38" s="112"/>
      <c r="I38" s="112"/>
      <c r="J38" s="112"/>
      <c r="K38" s="112"/>
      <c r="L38" s="112">
        <v>1</v>
      </c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Z38" s="78">
        <f>SUM(F38:W38)</f>
        <v>1</v>
      </c>
      <c r="AA38" s="5" t="b">
        <f>Z38=1</f>
        <v>1</v>
      </c>
    </row>
    <row r="39" spans="1:27" ht="16.5" customHeight="1">
      <c r="A39" s="101">
        <v>16</v>
      </c>
      <c r="B39" s="102" t="str">
        <f>VLOOKUP($A39,ORCAMENTO!$A$10:$L$360,4,0)</f>
        <v>REDE DE LÓGICA</v>
      </c>
      <c r="C39" s="103">
        <f>VLOOKUP($A39,ORCAMENTO!$A$10:$L$360,11,0)</f>
        <v>16336.15</v>
      </c>
      <c r="D39" s="104">
        <f>VLOOKUP($A39,ORCAMENTO!$A$10:$L$360,12,0)</f>
        <v>20177.809999999998</v>
      </c>
      <c r="E39" s="105">
        <f>D39/$D$49</f>
        <v>8.1519647518944055E-3</v>
      </c>
      <c r="F39" s="106">
        <f>$D39*F40</f>
        <v>0</v>
      </c>
      <c r="G39" s="106">
        <f>$D39*G40</f>
        <v>0</v>
      </c>
      <c r="H39" s="106">
        <f>$D39*H40</f>
        <v>0</v>
      </c>
      <c r="I39" s="106">
        <f>$D39*I40</f>
        <v>0</v>
      </c>
      <c r="J39" s="106">
        <f>$D39*J40</f>
        <v>0</v>
      </c>
      <c r="K39" s="106"/>
      <c r="L39" s="106">
        <f>$D39*L40</f>
        <v>0</v>
      </c>
      <c r="M39" s="106">
        <f>$D39*M40</f>
        <v>20177.809999999998</v>
      </c>
      <c r="N39" s="106"/>
      <c r="O39" s="106"/>
      <c r="P39" s="106"/>
      <c r="Q39" s="106">
        <f t="shared" ref="Q39:W39" si="15">$D39*Q40</f>
        <v>0</v>
      </c>
      <c r="R39" s="106">
        <f t="shared" si="15"/>
        <v>0</v>
      </c>
      <c r="S39" s="106">
        <f t="shared" si="15"/>
        <v>0</v>
      </c>
      <c r="T39" s="106">
        <f t="shared" si="15"/>
        <v>0</v>
      </c>
      <c r="U39" s="106">
        <f t="shared" si="15"/>
        <v>0</v>
      </c>
      <c r="V39" s="106">
        <f t="shared" si="15"/>
        <v>0</v>
      </c>
      <c r="W39" s="106">
        <f t="shared" si="15"/>
        <v>0</v>
      </c>
    </row>
    <row r="40" spans="1:27" ht="16.5" customHeight="1">
      <c r="A40" s="107"/>
      <c r="B40" s="108"/>
      <c r="C40" s="109"/>
      <c r="D40" s="110"/>
      <c r="E40" s="111"/>
      <c r="F40" s="112"/>
      <c r="G40" s="112"/>
      <c r="H40" s="112"/>
      <c r="I40" s="112"/>
      <c r="J40" s="112"/>
      <c r="K40" s="112"/>
      <c r="L40" s="112"/>
      <c r="M40" s="112">
        <v>1</v>
      </c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Z40" s="78">
        <f>SUM(F40:W40)</f>
        <v>1</v>
      </c>
      <c r="AA40" s="5" t="b">
        <f>Z40=1</f>
        <v>1</v>
      </c>
    </row>
    <row r="41" spans="1:27" ht="16.5" customHeight="1">
      <c r="A41" s="101">
        <v>17</v>
      </c>
      <c r="B41" s="102" t="str">
        <f>VLOOKUP($A41,ORCAMENTO!$A$10:$L$360,4,0)</f>
        <v>ÁREA EXTERNA</v>
      </c>
      <c r="C41" s="103">
        <f>VLOOKUP($A41,ORCAMENTO!$A$10:$L$360,11,0)</f>
        <v>215047.15000000008</v>
      </c>
      <c r="D41" s="104">
        <f>VLOOKUP($A41,ORCAMENTO!$A$10:$L$360,12,0)</f>
        <v>265664.56000000006</v>
      </c>
      <c r="E41" s="105">
        <f>D41/$D$49</f>
        <v>0.10733018741615354</v>
      </c>
      <c r="F41" s="106"/>
      <c r="G41" s="106"/>
      <c r="H41" s="106"/>
      <c r="I41" s="106">
        <f>SUM(ORCAMENTO!J302:J308)</f>
        <v>45162.520000000004</v>
      </c>
      <c r="J41" s="106">
        <f>SUM(ORCAMENTO!J310:J314)</f>
        <v>145574.29</v>
      </c>
      <c r="K41" s="106"/>
      <c r="L41" s="106"/>
      <c r="M41" s="106"/>
      <c r="N41" s="106"/>
      <c r="O41" s="106">
        <f>SUM(ORCAMENTO!J315:J319)</f>
        <v>4843</v>
      </c>
      <c r="P41" s="106">
        <f>SUM(ORCAMENTO!J321:J326)</f>
        <v>61409.39</v>
      </c>
      <c r="Q41" s="106">
        <f>SUM(ORCAMENTO!J328:J332)</f>
        <v>8675.3599999999988</v>
      </c>
      <c r="R41" s="106">
        <f t="shared" ref="R41:W41" si="16">$D41*R42</f>
        <v>0</v>
      </c>
      <c r="S41" s="106">
        <f t="shared" si="16"/>
        <v>0</v>
      </c>
      <c r="T41" s="106">
        <f t="shared" si="16"/>
        <v>0</v>
      </c>
      <c r="U41" s="106">
        <f t="shared" si="16"/>
        <v>0</v>
      </c>
      <c r="V41" s="106">
        <f t="shared" si="16"/>
        <v>0</v>
      </c>
      <c r="W41" s="106">
        <f t="shared" si="16"/>
        <v>0</v>
      </c>
    </row>
    <row r="42" spans="1:27" ht="16.5" customHeight="1">
      <c r="A42" s="107"/>
      <c r="B42" s="108"/>
      <c r="C42" s="109"/>
      <c r="D42" s="110"/>
      <c r="E42" s="111"/>
      <c r="F42" s="112"/>
      <c r="G42" s="112"/>
      <c r="H42" s="112"/>
      <c r="I42" s="112">
        <f>I41/$D41</f>
        <v>0.16999828656106783</v>
      </c>
      <c r="J42" s="112">
        <f>J41/$D41</f>
        <v>0.54796277681900807</v>
      </c>
      <c r="K42" s="112"/>
      <c r="L42" s="112"/>
      <c r="M42" s="112"/>
      <c r="N42" s="112"/>
      <c r="O42" s="112">
        <f>O41/$D41</f>
        <v>1.8229755598563838E-2</v>
      </c>
      <c r="P42" s="112">
        <f>P41/$D41</f>
        <v>0.23115386561158172</v>
      </c>
      <c r="Q42" s="112">
        <f>Q41/$D41</f>
        <v>3.2655315409778396E-2</v>
      </c>
      <c r="R42" s="112"/>
      <c r="S42" s="112"/>
      <c r="T42" s="112"/>
      <c r="U42" s="112"/>
      <c r="V42" s="112"/>
      <c r="W42" s="112"/>
      <c r="Z42" s="78">
        <f>SUM(F42:W42)</f>
        <v>0.99999999999999989</v>
      </c>
      <c r="AA42" s="5" t="b">
        <f>Z42=1</f>
        <v>1</v>
      </c>
    </row>
    <row r="43" spans="1:27" ht="16.5" customHeight="1">
      <c r="A43" s="101">
        <v>18</v>
      </c>
      <c r="B43" s="102" t="str">
        <f>VLOOKUP($A43,ORCAMENTO!$A$10:$L$360,4,0)</f>
        <v>SERVIÇOS COMPLEMENTARES</v>
      </c>
      <c r="C43" s="103">
        <f>VLOOKUP($A43,ORCAMENTO!$A$10:$L$360,11,0)</f>
        <v>11333.35</v>
      </c>
      <c r="D43" s="104">
        <f>VLOOKUP($A43,ORCAMENTO!$A$10:$L$360,12,0)</f>
        <v>13999.369999999999</v>
      </c>
      <c r="E43" s="105">
        <f>D43/$D$49</f>
        <v>5.6558353353871396E-3</v>
      </c>
      <c r="F43" s="106">
        <f>$D43*F44</f>
        <v>0</v>
      </c>
      <c r="G43" s="106">
        <f>$D43*G44</f>
        <v>0</v>
      </c>
      <c r="H43" s="106">
        <f>$D43*H44</f>
        <v>0</v>
      </c>
      <c r="I43" s="106">
        <f>$D43*I44</f>
        <v>0</v>
      </c>
      <c r="J43" s="106">
        <f>$D43*J44</f>
        <v>0</v>
      </c>
      <c r="K43" s="106"/>
      <c r="L43" s="106"/>
      <c r="M43" s="106"/>
      <c r="N43" s="106"/>
      <c r="O43" s="106"/>
      <c r="P43" s="106"/>
      <c r="Q43" s="106">
        <f t="shared" ref="Q43:W43" si="17">$D43*Q44</f>
        <v>13999.369999999999</v>
      </c>
      <c r="R43" s="106">
        <f t="shared" si="17"/>
        <v>0</v>
      </c>
      <c r="S43" s="106">
        <f t="shared" si="17"/>
        <v>0</v>
      </c>
      <c r="T43" s="106">
        <f t="shared" si="17"/>
        <v>0</v>
      </c>
      <c r="U43" s="106">
        <f t="shared" si="17"/>
        <v>0</v>
      </c>
      <c r="V43" s="106">
        <f t="shared" si="17"/>
        <v>0</v>
      </c>
      <c r="W43" s="106">
        <f t="shared" si="17"/>
        <v>0</v>
      </c>
    </row>
    <row r="44" spans="1:27" ht="16.5" customHeight="1">
      <c r="A44" s="107"/>
      <c r="B44" s="108"/>
      <c r="C44" s="109"/>
      <c r="D44" s="110"/>
      <c r="E44" s="111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>
        <v>1</v>
      </c>
      <c r="R44" s="112"/>
      <c r="S44" s="112"/>
      <c r="T44" s="112"/>
      <c r="U44" s="112"/>
      <c r="V44" s="112"/>
      <c r="W44" s="112"/>
      <c r="Z44" s="78">
        <f>SUM(F44:W44)</f>
        <v>1</v>
      </c>
      <c r="AA44" s="5" t="b">
        <f>Z44=1</f>
        <v>1</v>
      </c>
    </row>
    <row r="45" spans="1:27" ht="16.5" customHeight="1">
      <c r="A45" s="101">
        <v>19</v>
      </c>
      <c r="B45" s="102" t="str">
        <f>VLOOKUP($A45,ORCAMENTO!$A$10:$L$360,4,0)</f>
        <v>PROJETOS E SERVIÇOS TÉCNICOS</v>
      </c>
      <c r="C45" s="103">
        <f>VLOOKUP($A45,ORCAMENTO!$A$10:$L$360,11,0)</f>
        <v>53213.54</v>
      </c>
      <c r="D45" s="104">
        <f>VLOOKUP($A45,ORCAMENTO!$A$10:$L$360,12,0)</f>
        <v>101355.36</v>
      </c>
      <c r="E45" s="105">
        <f>D45/$D$49</f>
        <v>4.0948215992497115E-2</v>
      </c>
      <c r="F45" s="106">
        <f>SUM(ORCAMENTO!J341:J344)</f>
        <v>9671.26</v>
      </c>
      <c r="G45" s="106">
        <f>SUM(ORCAMENTO!J346:J349)</f>
        <v>78143.78</v>
      </c>
      <c r="H45" s="106">
        <f>$D45*H46</f>
        <v>0</v>
      </c>
      <c r="I45" s="106">
        <f>$D45*I46</f>
        <v>0</v>
      </c>
      <c r="J45" s="106"/>
      <c r="K45" s="106"/>
      <c r="L45" s="106"/>
      <c r="M45" s="106"/>
      <c r="N45" s="106"/>
      <c r="O45" s="106"/>
      <c r="P45" s="106"/>
      <c r="Q45" s="106">
        <f>SUM(ORCAMENTO!J351:J352)</f>
        <v>13540.32</v>
      </c>
      <c r="R45" s="106">
        <f t="shared" ref="R45:W45" si="18">$D45*R46</f>
        <v>0</v>
      </c>
      <c r="S45" s="106">
        <f t="shared" si="18"/>
        <v>0</v>
      </c>
      <c r="T45" s="106">
        <f t="shared" si="18"/>
        <v>0</v>
      </c>
      <c r="U45" s="106">
        <f t="shared" si="18"/>
        <v>0</v>
      </c>
      <c r="V45" s="106">
        <f t="shared" si="18"/>
        <v>0</v>
      </c>
      <c r="W45" s="106">
        <f t="shared" si="18"/>
        <v>0</v>
      </c>
    </row>
    <row r="46" spans="1:27" ht="16.5" customHeight="1">
      <c r="A46" s="107"/>
      <c r="B46" s="108"/>
      <c r="C46" s="109"/>
      <c r="D46" s="110"/>
      <c r="E46" s="111"/>
      <c r="F46" s="112">
        <f>F45/$D45</f>
        <v>9.5419324641538447E-2</v>
      </c>
      <c r="G46" s="112">
        <f>G45/$D45</f>
        <v>0.77098813521060949</v>
      </c>
      <c r="H46" s="112"/>
      <c r="I46" s="112"/>
      <c r="J46" s="112"/>
      <c r="K46" s="112"/>
      <c r="L46" s="112"/>
      <c r="M46" s="112"/>
      <c r="N46" s="112"/>
      <c r="O46" s="112"/>
      <c r="P46" s="112"/>
      <c r="Q46" s="112">
        <f>Q45/$D45</f>
        <v>0.13359254014785207</v>
      </c>
      <c r="R46" s="112"/>
      <c r="S46" s="112"/>
      <c r="T46" s="112"/>
      <c r="U46" s="112"/>
      <c r="V46" s="112"/>
      <c r="W46" s="112"/>
      <c r="Z46" s="78">
        <f>SUM(F46:W46)</f>
        <v>1</v>
      </c>
      <c r="AA46" s="5" t="b">
        <f>Z46=1</f>
        <v>1</v>
      </c>
    </row>
    <row r="47" spans="1:27" ht="16.5" customHeight="1">
      <c r="A47" s="101">
        <v>20</v>
      </c>
      <c r="B47" s="102" t="str">
        <f>VLOOKUP($A47,ORCAMENTO!$A$10:$L$360,4,0)</f>
        <v>ADMINISTRAÇÃO LOCAL</v>
      </c>
      <c r="C47" s="103">
        <f>VLOOKUP($A47,ORCAMENTO!$A$10:$L$360,11,0)</f>
        <v>66599.490000000005</v>
      </c>
      <c r="D47" s="104">
        <f>VLOOKUP($A47,ORCAMENTO!$A$10:$L$360,12,0)</f>
        <v>82277</v>
      </c>
      <c r="E47" s="105">
        <f>D47/$D$49</f>
        <v>3.3240436097456368E-2</v>
      </c>
      <c r="F47" s="106">
        <f t="shared" ref="F47:W47" si="19">$D47*F48</f>
        <v>332.53035399429785</v>
      </c>
      <c r="G47" s="106">
        <f t="shared" si="19"/>
        <v>2686.8452327672435</v>
      </c>
      <c r="H47" s="106">
        <f t="shared" si="19"/>
        <v>3899.6843413634288</v>
      </c>
      <c r="I47" s="106">
        <f t="shared" si="19"/>
        <v>6425.3118734671516</v>
      </c>
      <c r="J47" s="106">
        <f t="shared" si="19"/>
        <v>8314.0871448497983</v>
      </c>
      <c r="K47" s="106">
        <f t="shared" si="19"/>
        <v>6256.8454741615642</v>
      </c>
      <c r="L47" s="106">
        <f t="shared" si="19"/>
        <v>5515.5358970161778</v>
      </c>
      <c r="M47" s="106">
        <f t="shared" si="19"/>
        <v>12112.873878404862</v>
      </c>
      <c r="N47" s="106">
        <f t="shared" si="19"/>
        <v>6987.918095388618</v>
      </c>
      <c r="O47" s="106">
        <f t="shared" si="19"/>
        <v>17136.205877181088</v>
      </c>
      <c r="P47" s="106">
        <f t="shared" si="19"/>
        <v>11132.252720675797</v>
      </c>
      <c r="Q47" s="106">
        <f t="shared" si="19"/>
        <v>1476.9091107299696</v>
      </c>
      <c r="R47" s="106">
        <f t="shared" si="19"/>
        <v>0</v>
      </c>
      <c r="S47" s="106">
        <f t="shared" si="19"/>
        <v>0</v>
      </c>
      <c r="T47" s="106">
        <f t="shared" si="19"/>
        <v>0</v>
      </c>
      <c r="U47" s="106">
        <f t="shared" si="19"/>
        <v>0</v>
      </c>
      <c r="V47" s="106">
        <f t="shared" si="19"/>
        <v>0</v>
      </c>
      <c r="W47" s="106">
        <f t="shared" si="19"/>
        <v>0</v>
      </c>
    </row>
    <row r="48" spans="1:27" ht="16.5" customHeight="1">
      <c r="A48" s="107"/>
      <c r="B48" s="108"/>
      <c r="C48" s="109"/>
      <c r="D48" s="110"/>
      <c r="E48" s="111"/>
      <c r="F48" s="112">
        <f t="shared" ref="F48:W48" si="20">F57</f>
        <v>4.0415955126499245E-3</v>
      </c>
      <c r="G48" s="112">
        <f t="shared" si="20"/>
        <v>3.2656091407893377E-2</v>
      </c>
      <c r="H48" s="112">
        <f t="shared" si="20"/>
        <v>4.7397016679794214E-2</v>
      </c>
      <c r="I48" s="112">
        <f t="shared" si="20"/>
        <v>7.8093657686439125E-2</v>
      </c>
      <c r="J48" s="112">
        <f t="shared" si="20"/>
        <v>0.10104995496736388</v>
      </c>
      <c r="K48" s="112">
        <f t="shared" si="20"/>
        <v>7.6046106131258603E-2</v>
      </c>
      <c r="L48" s="112">
        <f t="shared" si="20"/>
        <v>6.703618139961566E-2</v>
      </c>
      <c r="M48" s="112">
        <f t="shared" si="20"/>
        <v>0.14722065557087474</v>
      </c>
      <c r="N48" s="112">
        <f t="shared" si="20"/>
        <v>8.4931610236015143E-2</v>
      </c>
      <c r="O48" s="112">
        <f t="shared" si="20"/>
        <v>0.20827455883395224</v>
      </c>
      <c r="P48" s="112">
        <f t="shared" si="20"/>
        <v>0.13530212235103123</v>
      </c>
      <c r="Q48" s="112">
        <f t="shared" si="20"/>
        <v>1.79504492231118E-2</v>
      </c>
      <c r="R48" s="112">
        <f t="shared" si="20"/>
        <v>0</v>
      </c>
      <c r="S48" s="112">
        <f t="shared" si="20"/>
        <v>0</v>
      </c>
      <c r="T48" s="112">
        <f t="shared" si="20"/>
        <v>0</v>
      </c>
      <c r="U48" s="112">
        <f t="shared" si="20"/>
        <v>0</v>
      </c>
      <c r="V48" s="112">
        <f t="shared" si="20"/>
        <v>0</v>
      </c>
      <c r="W48" s="112">
        <f t="shared" si="20"/>
        <v>0</v>
      </c>
      <c r="Z48" s="78">
        <f>SUM(F48:W48)</f>
        <v>1</v>
      </c>
      <c r="AA48" s="5" t="b">
        <f>Z48=1</f>
        <v>1</v>
      </c>
    </row>
    <row r="49" spans="1:26" ht="16.5" customHeight="1">
      <c r="A49" s="113"/>
      <c r="B49" s="114" t="s">
        <v>547</v>
      </c>
      <c r="C49" s="115"/>
      <c r="D49" s="104">
        <f>SUM(D9:D48)</f>
        <v>2475208.2000000002</v>
      </c>
      <c r="E49" s="102" t="s">
        <v>588</v>
      </c>
      <c r="F49" s="116">
        <f t="shared" ref="F49:W49" si="21">SUMIF($A$9:$A$48,"&lt;&gt;",F9:F48)</f>
        <v>10003.790353994298</v>
      </c>
      <c r="G49" s="116">
        <f t="shared" si="21"/>
        <v>80830.625232767241</v>
      </c>
      <c r="H49" s="116">
        <f t="shared" si="21"/>
        <v>117317.48434136342</v>
      </c>
      <c r="I49" s="116">
        <f t="shared" si="21"/>
        <v>193298.06187346714</v>
      </c>
      <c r="J49" s="116">
        <f t="shared" si="21"/>
        <v>250119.67714484982</v>
      </c>
      <c r="K49" s="116">
        <f t="shared" si="21"/>
        <v>188229.94547416156</v>
      </c>
      <c r="L49" s="116">
        <f t="shared" si="21"/>
        <v>165928.50589701618</v>
      </c>
      <c r="M49" s="116">
        <f t="shared" si="21"/>
        <v>364401.77387840487</v>
      </c>
      <c r="N49" s="116">
        <f t="shared" si="21"/>
        <v>210223.41809538862</v>
      </c>
      <c r="O49" s="116">
        <f t="shared" si="21"/>
        <v>515522.89587718109</v>
      </c>
      <c r="P49" s="116">
        <f t="shared" si="21"/>
        <v>334900.92272067576</v>
      </c>
      <c r="Q49" s="116">
        <f t="shared" si="21"/>
        <v>44431.099110729963</v>
      </c>
      <c r="R49" s="116">
        <f t="shared" si="21"/>
        <v>0</v>
      </c>
      <c r="S49" s="116">
        <f t="shared" si="21"/>
        <v>0</v>
      </c>
      <c r="T49" s="116">
        <f t="shared" si="21"/>
        <v>0</v>
      </c>
      <c r="U49" s="116">
        <f t="shared" si="21"/>
        <v>0</v>
      </c>
      <c r="V49" s="116">
        <f t="shared" si="21"/>
        <v>0</v>
      </c>
      <c r="W49" s="116">
        <f t="shared" si="21"/>
        <v>0</v>
      </c>
    </row>
    <row r="50" spans="1:26" ht="16.5" customHeight="1">
      <c r="A50" s="117"/>
      <c r="B50" s="118"/>
      <c r="C50" s="119"/>
      <c r="D50" s="120"/>
      <c r="E50" s="121" t="s">
        <v>589</v>
      </c>
      <c r="F50" s="122">
        <f t="shared" ref="F50:W50" si="22">F49/$D$49</f>
        <v>4.0415955126499245E-3</v>
      </c>
      <c r="G50" s="122">
        <f t="shared" si="22"/>
        <v>3.2656091407893377E-2</v>
      </c>
      <c r="H50" s="122">
        <f t="shared" si="22"/>
        <v>4.7397016679794214E-2</v>
      </c>
      <c r="I50" s="122">
        <f t="shared" si="22"/>
        <v>7.8093657686439111E-2</v>
      </c>
      <c r="J50" s="122">
        <f t="shared" si="22"/>
        <v>0.10104995496736388</v>
      </c>
      <c r="K50" s="122">
        <f t="shared" si="22"/>
        <v>7.604610613125859E-2</v>
      </c>
      <c r="L50" s="122">
        <f t="shared" si="22"/>
        <v>6.703618139961566E-2</v>
      </c>
      <c r="M50" s="122">
        <f t="shared" si="22"/>
        <v>0.14722065557087474</v>
      </c>
      <c r="N50" s="122">
        <f t="shared" si="22"/>
        <v>8.4931610236015143E-2</v>
      </c>
      <c r="O50" s="122">
        <f t="shared" si="22"/>
        <v>0.20827455883395224</v>
      </c>
      <c r="P50" s="122">
        <f t="shared" si="22"/>
        <v>0.1353021223510312</v>
      </c>
      <c r="Q50" s="122">
        <f t="shared" si="22"/>
        <v>1.79504492231118E-2</v>
      </c>
      <c r="R50" s="122">
        <f t="shared" si="22"/>
        <v>0</v>
      </c>
      <c r="S50" s="122">
        <f t="shared" si="22"/>
        <v>0</v>
      </c>
      <c r="T50" s="122">
        <f t="shared" si="22"/>
        <v>0</v>
      </c>
      <c r="U50" s="122">
        <f t="shared" si="22"/>
        <v>0</v>
      </c>
      <c r="V50" s="122">
        <f t="shared" si="22"/>
        <v>0</v>
      </c>
      <c r="W50" s="122">
        <f t="shared" si="22"/>
        <v>0</v>
      </c>
      <c r="Z50" s="78"/>
    </row>
    <row r="51" spans="1:26" ht="16.5" customHeight="1">
      <c r="A51" s="123"/>
      <c r="B51" s="124"/>
      <c r="C51" s="125"/>
      <c r="D51" s="142" t="s">
        <v>590</v>
      </c>
      <c r="E51" s="142"/>
      <c r="F51" s="116">
        <f>F49</f>
        <v>10003.790353994298</v>
      </c>
      <c r="G51" s="116">
        <f t="shared" ref="G51:W51" si="23">F51+G49</f>
        <v>90834.415586761534</v>
      </c>
      <c r="H51" s="116">
        <f t="shared" si="23"/>
        <v>208151.89992812497</v>
      </c>
      <c r="I51" s="116">
        <f t="shared" si="23"/>
        <v>401449.96180159214</v>
      </c>
      <c r="J51" s="116">
        <f t="shared" si="23"/>
        <v>651569.63894644193</v>
      </c>
      <c r="K51" s="116">
        <f t="shared" si="23"/>
        <v>839799.58442060347</v>
      </c>
      <c r="L51" s="116">
        <f t="shared" si="23"/>
        <v>1005728.0903176196</v>
      </c>
      <c r="M51" s="116">
        <f t="shared" si="23"/>
        <v>1370129.8641960244</v>
      </c>
      <c r="N51" s="116">
        <f t="shared" si="23"/>
        <v>1580353.2822914131</v>
      </c>
      <c r="O51" s="116">
        <f t="shared" si="23"/>
        <v>2095876.1781685941</v>
      </c>
      <c r="P51" s="116">
        <f t="shared" si="23"/>
        <v>2430777.1008892697</v>
      </c>
      <c r="Q51" s="116">
        <f t="shared" si="23"/>
        <v>2475208.1999999997</v>
      </c>
      <c r="R51" s="116">
        <f t="shared" si="23"/>
        <v>2475208.1999999997</v>
      </c>
      <c r="S51" s="116">
        <f t="shared" si="23"/>
        <v>2475208.1999999997</v>
      </c>
      <c r="T51" s="116">
        <f t="shared" si="23"/>
        <v>2475208.1999999997</v>
      </c>
      <c r="U51" s="116">
        <f t="shared" si="23"/>
        <v>2475208.1999999997</v>
      </c>
      <c r="V51" s="116">
        <f t="shared" si="23"/>
        <v>2475208.1999999997</v>
      </c>
      <c r="W51" s="116">
        <f t="shared" si="23"/>
        <v>2475208.1999999997</v>
      </c>
    </row>
    <row r="52" spans="1:26" ht="16.5" customHeight="1">
      <c r="A52" s="117"/>
      <c r="B52" s="126"/>
      <c r="C52" s="127"/>
      <c r="D52" s="143" t="s">
        <v>591</v>
      </c>
      <c r="E52" s="143"/>
      <c r="F52" s="122">
        <f>F51/$D$49</f>
        <v>4.0415955126499245E-3</v>
      </c>
      <c r="G52" s="122">
        <f t="shared" ref="G52:W52" si="24">F52+G50</f>
        <v>3.6697686920543302E-2</v>
      </c>
      <c r="H52" s="122">
        <f t="shared" si="24"/>
        <v>8.4094703600337523E-2</v>
      </c>
      <c r="I52" s="122">
        <f t="shared" si="24"/>
        <v>0.16218836128677663</v>
      </c>
      <c r="J52" s="122">
        <f t="shared" si="24"/>
        <v>0.26323831625414051</v>
      </c>
      <c r="K52" s="122">
        <f t="shared" si="24"/>
        <v>0.33928442238539913</v>
      </c>
      <c r="L52" s="122">
        <f t="shared" si="24"/>
        <v>0.40632060378501478</v>
      </c>
      <c r="M52" s="122">
        <f t="shared" si="24"/>
        <v>0.55354125935588949</v>
      </c>
      <c r="N52" s="122">
        <f t="shared" si="24"/>
        <v>0.63847286959190463</v>
      </c>
      <c r="O52" s="122">
        <f t="shared" si="24"/>
        <v>0.84674742842585693</v>
      </c>
      <c r="P52" s="122">
        <f t="shared" si="24"/>
        <v>0.98204955077688816</v>
      </c>
      <c r="Q52" s="122">
        <f t="shared" si="24"/>
        <v>1</v>
      </c>
      <c r="R52" s="122">
        <f t="shared" si="24"/>
        <v>1</v>
      </c>
      <c r="S52" s="122">
        <f t="shared" si="24"/>
        <v>1</v>
      </c>
      <c r="T52" s="122">
        <f t="shared" si="24"/>
        <v>1</v>
      </c>
      <c r="U52" s="122">
        <f t="shared" si="24"/>
        <v>1</v>
      </c>
      <c r="V52" s="122">
        <f t="shared" si="24"/>
        <v>1</v>
      </c>
      <c r="W52" s="122">
        <f t="shared" si="24"/>
        <v>1</v>
      </c>
    </row>
    <row r="53" spans="1:26" ht="15">
      <c r="B53" s="32"/>
    </row>
    <row r="54" spans="1:26" ht="15">
      <c r="B54" s="32"/>
    </row>
    <row r="55" spans="1:26" ht="15">
      <c r="B55" s="32"/>
    </row>
    <row r="56" spans="1:26" ht="15">
      <c r="B56" s="32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</row>
    <row r="57" spans="1:26" ht="15">
      <c r="B57" s="32"/>
      <c r="F57" s="128">
        <f t="shared" ref="F57:W57" si="25">SUMIF($A$9:$A$46,"&lt;&gt;",F9:F46)/($D$49-$D$47)</f>
        <v>4.0415955126499245E-3</v>
      </c>
      <c r="G57" s="128">
        <f t="shared" si="25"/>
        <v>3.2656091407893377E-2</v>
      </c>
      <c r="H57" s="128">
        <f t="shared" si="25"/>
        <v>4.7397016679794214E-2</v>
      </c>
      <c r="I57" s="128">
        <f t="shared" si="25"/>
        <v>7.8093657686439125E-2</v>
      </c>
      <c r="J57" s="128">
        <f t="shared" si="25"/>
        <v>0.10104995496736388</v>
      </c>
      <c r="K57" s="128">
        <f t="shared" si="25"/>
        <v>7.6046106131258603E-2</v>
      </c>
      <c r="L57" s="128">
        <f t="shared" si="25"/>
        <v>6.703618139961566E-2</v>
      </c>
      <c r="M57" s="128">
        <f t="shared" si="25"/>
        <v>0.14722065557087474</v>
      </c>
      <c r="N57" s="128">
        <f t="shared" si="25"/>
        <v>8.4931610236015143E-2</v>
      </c>
      <c r="O57" s="128">
        <f t="shared" si="25"/>
        <v>0.20827455883395224</v>
      </c>
      <c r="P57" s="128">
        <f t="shared" si="25"/>
        <v>0.13530212235103123</v>
      </c>
      <c r="Q57" s="128">
        <f t="shared" si="25"/>
        <v>1.79504492231118E-2</v>
      </c>
      <c r="R57" s="5">
        <f t="shared" si="25"/>
        <v>0</v>
      </c>
      <c r="S57" s="5">
        <f t="shared" si="25"/>
        <v>0</v>
      </c>
      <c r="T57" s="5">
        <f t="shared" si="25"/>
        <v>0</v>
      </c>
      <c r="U57" s="5">
        <f t="shared" si="25"/>
        <v>0</v>
      </c>
      <c r="V57" s="5">
        <f t="shared" si="25"/>
        <v>0</v>
      </c>
      <c r="W57" s="5">
        <f t="shared" si="25"/>
        <v>0</v>
      </c>
    </row>
    <row r="58" spans="1:26" ht="15">
      <c r="B58" s="32"/>
    </row>
    <row r="59" spans="1:26" ht="15">
      <c r="B59" s="32"/>
    </row>
    <row r="60" spans="1:26" ht="15">
      <c r="B60" s="32"/>
    </row>
    <row r="61" spans="1:26" ht="15">
      <c r="B61" s="32"/>
    </row>
    <row r="62" spans="1:26" ht="15">
      <c r="B62" s="32"/>
    </row>
    <row r="63" spans="1:26" ht="15">
      <c r="B63" s="32"/>
    </row>
    <row r="64" spans="1:26" ht="15">
      <c r="B64" s="32"/>
    </row>
    <row r="65" spans="2:2" ht="15">
      <c r="B65" s="32"/>
    </row>
    <row r="66" spans="2:2" ht="15">
      <c r="B66" s="32"/>
    </row>
  </sheetData>
  <mergeCells count="8">
    <mergeCell ref="B7:U7"/>
    <mergeCell ref="D51:E51"/>
    <mergeCell ref="D52:E52"/>
    <mergeCell ref="I2:Q2"/>
    <mergeCell ref="I3:Q3"/>
    <mergeCell ref="A4:O4"/>
    <mergeCell ref="B5:O5"/>
    <mergeCell ref="B6:O6"/>
  </mergeCells>
  <conditionalFormatting sqref="F40:W40 F44:W44 F18:W18 F34:W34 F28:W28 F48:W48 F24:W24 F10:W10 F38:W38 F30:W30 F32:W32 F36:W36 F16:W16 F12:W12 F14:W14 F46:W46 F26:W26 F22:W22 F20:W20 F42:W42">
    <cfRule type="cellIs" dxfId="1" priority="2" operator="notEqual">
      <formula>0</formula>
    </cfRule>
  </conditionalFormatting>
  <conditionalFormatting sqref="F9:W9 F19:W19 F21:W21 F25:W25 F29:W29 F31:W31 F35:W35 F41:W41 F43:W43 F45:W45 F17:W17 F27:W27 F33:W33 F47:W47 F13:W13 F11:W11 F39:W39 F37:W37 F23:W23 F15:W15">
    <cfRule type="cellIs" dxfId="0" priority="3" operator="equal">
      <formula>0</formula>
    </cfRule>
  </conditionalFormatting>
  <printOptions verticalCentered="1"/>
  <pageMargins left="0.25" right="0.25" top="0.75" bottom="0.75" header="0.3" footer="0.3"/>
  <pageSetup paperSize="9" scale="43" pageOrder="overThenDown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ORCAMENTO</vt:lpstr>
      <vt:lpstr>CRONOGRAMA</vt:lpstr>
      <vt:lpstr>CRONOGRAMA!Area_de_impressao</vt:lpstr>
      <vt:lpstr>ORCAMENTO!Area_de_impressao</vt:lpstr>
      <vt:lpstr>ORCAMENTO!Titulos_de_impressao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Luísa Maria Ribeiro e Ribeiro</dc:creator>
  <cp:lastModifiedBy>alex.lopes</cp:lastModifiedBy>
  <cp:revision>116</cp:revision>
  <cp:lastPrinted>2026-01-22T18:22:12Z</cp:lastPrinted>
  <dcterms:created xsi:type="dcterms:W3CDTF">2022-10-19T13:21:01Z</dcterms:created>
  <dcterms:modified xsi:type="dcterms:W3CDTF">2026-03-02T11:43:14Z</dcterms:modified>
  <dc:language>pt-BR</dc:language>
</cp:coreProperties>
</file>