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N:\SOURB_Engenharia\ORÇAMENTOS 2023\ILUMINAÇÃO\ILUMINAÇÃO MIRANTES DOS OVNIS E JARDIM CLARICE\DOCUMENTOS DILIGÊNCIA ENVIADOS SAULO 16.03.2024\"/>
    </mc:Choice>
  </mc:AlternateContent>
  <bookViews>
    <workbookView xWindow="0" yWindow="0" windowWidth="28800" windowHeight="12435" tabRatio="931" activeTab="1"/>
  </bookViews>
  <sheets>
    <sheet name="Planilha Orçamentária" sheetId="2" r:id="rId1"/>
    <sheet name="Cronograma" sheetId="6" r:id="rId2"/>
    <sheet name="BDI" sheetId="7" r:id="rId3"/>
    <sheet name="Onerado" sheetId="9" r:id="rId4"/>
  </sheets>
  <externalReferences>
    <externalReference r:id="rId5"/>
  </externalReferences>
  <definedNames>
    <definedName name="_xlnm.Print_Area" localSheetId="2">BDI!$A$1:$F$37</definedName>
    <definedName name="_xlnm.Print_Area" localSheetId="0">'Planilha Orçamentária'!$A$1:$I$518</definedName>
    <definedName name="Excel_BuiltIn_Database" localSheetId="2">#REF!</definedName>
    <definedName name="Excel_BuiltIn_Database" localSheetId="1">#REF!</definedName>
    <definedName name="Excel_BuiltIn_Database">#REF!</definedName>
    <definedName name="_xlnm.Print_Titles" localSheetId="3">Onerado!$1:$8</definedName>
    <definedName name="_xlnm.Print_Titles" localSheetId="0">'Planilha Orçamentária'!$8:$9</definedName>
  </definedNames>
  <calcPr calcId="191029" fullPrecision="0"/>
</workbook>
</file>

<file path=xl/calcChain.xml><?xml version="1.0" encoding="utf-8"?>
<calcChain xmlns="http://schemas.openxmlformats.org/spreadsheetml/2006/main">
  <c r="G512" i="2" l="1"/>
  <c r="G494" i="2"/>
  <c r="G495" i="2"/>
  <c r="G496" i="2"/>
  <c r="G497" i="2"/>
  <c r="G498" i="2"/>
  <c r="G499" i="2"/>
  <c r="G500" i="2"/>
  <c r="G501" i="2"/>
  <c r="G503" i="2"/>
  <c r="G504" i="2"/>
  <c r="G505" i="2"/>
  <c r="G506" i="2"/>
  <c r="G507" i="2"/>
  <c r="G508" i="2"/>
  <c r="G509" i="2"/>
  <c r="G510" i="2"/>
  <c r="G511" i="2"/>
  <c r="G492" i="2"/>
  <c r="G16" i="2"/>
  <c r="G17" i="2"/>
  <c r="G18" i="2"/>
  <c r="G19" i="2"/>
  <c r="G20" i="2"/>
  <c r="G21" i="2"/>
  <c r="G23" i="2"/>
  <c r="G24" i="2"/>
  <c r="G25" i="2"/>
  <c r="G26" i="2"/>
  <c r="G27" i="2"/>
  <c r="G28" i="2"/>
  <c r="G29" i="2"/>
  <c r="G31" i="2"/>
  <c r="G32" i="2"/>
  <c r="G33" i="2"/>
  <c r="G34" i="2"/>
  <c r="G35" i="2"/>
  <c r="G36" i="2"/>
  <c r="G37" i="2"/>
  <c r="G39" i="2"/>
  <c r="G40" i="2"/>
  <c r="G41" i="2"/>
  <c r="G42" i="2"/>
  <c r="G43" i="2"/>
  <c r="G44" i="2"/>
  <c r="G45" i="2"/>
  <c r="G47" i="2"/>
  <c r="G48" i="2"/>
  <c r="G49" i="2"/>
  <c r="G50" i="2"/>
  <c r="G51" i="2"/>
  <c r="G52" i="2"/>
  <c r="G53" i="2"/>
  <c r="G55" i="2"/>
  <c r="G56" i="2"/>
  <c r="G57" i="2"/>
  <c r="G58" i="2"/>
  <c r="G59" i="2"/>
  <c r="G60" i="2"/>
  <c r="G61" i="2"/>
  <c r="G63" i="2"/>
  <c r="G64" i="2"/>
  <c r="G65" i="2"/>
  <c r="G66" i="2"/>
  <c r="G67" i="2"/>
  <c r="G68" i="2"/>
  <c r="G69" i="2"/>
  <c r="G71" i="2"/>
  <c r="G72" i="2"/>
  <c r="G73" i="2"/>
  <c r="G74" i="2"/>
  <c r="G75" i="2"/>
  <c r="G76" i="2"/>
  <c r="G77" i="2"/>
  <c r="G79" i="2"/>
  <c r="G80" i="2"/>
  <c r="G81" i="2"/>
  <c r="G82" i="2"/>
  <c r="G83" i="2"/>
  <c r="G84" i="2"/>
  <c r="G85" i="2"/>
  <c r="G87" i="2"/>
  <c r="G88" i="2"/>
  <c r="G89" i="2"/>
  <c r="G90" i="2"/>
  <c r="G91" i="2"/>
  <c r="G92" i="2"/>
  <c r="G93" i="2"/>
  <c r="G95" i="2"/>
  <c r="G96" i="2"/>
  <c r="G97" i="2"/>
  <c r="G98" i="2"/>
  <c r="G99" i="2"/>
  <c r="G100" i="2"/>
  <c r="G101" i="2"/>
  <c r="G103" i="2"/>
  <c r="G104" i="2"/>
  <c r="G105" i="2"/>
  <c r="G106" i="2"/>
  <c r="G107" i="2"/>
  <c r="G108" i="2"/>
  <c r="G109" i="2"/>
  <c r="G111" i="2"/>
  <c r="G112" i="2"/>
  <c r="G113" i="2"/>
  <c r="G114" i="2"/>
  <c r="G115" i="2"/>
  <c r="G116" i="2"/>
  <c r="G117" i="2"/>
  <c r="G119" i="2"/>
  <c r="G120" i="2"/>
  <c r="G121" i="2"/>
  <c r="G122" i="2"/>
  <c r="G123" i="2"/>
  <c r="G124" i="2"/>
  <c r="G125" i="2"/>
  <c r="G127" i="2"/>
  <c r="G128" i="2"/>
  <c r="G129" i="2"/>
  <c r="G130" i="2"/>
  <c r="G131" i="2"/>
  <c r="G132" i="2"/>
  <c r="G133" i="2"/>
  <c r="G135" i="2"/>
  <c r="G136" i="2"/>
  <c r="G137" i="2"/>
  <c r="G138" i="2"/>
  <c r="G139" i="2"/>
  <c r="G140" i="2"/>
  <c r="G141" i="2"/>
  <c r="G143" i="2"/>
  <c r="G144" i="2"/>
  <c r="G145" i="2"/>
  <c r="G146" i="2"/>
  <c r="G147" i="2"/>
  <c r="G148" i="2"/>
  <c r="G149" i="2"/>
  <c r="G151" i="2"/>
  <c r="G152" i="2"/>
  <c r="G153" i="2"/>
  <c r="G154" i="2"/>
  <c r="G155" i="2"/>
  <c r="G156" i="2"/>
  <c r="G157" i="2"/>
  <c r="G159" i="2"/>
  <c r="G160" i="2"/>
  <c r="G161" i="2"/>
  <c r="G162" i="2"/>
  <c r="G163" i="2"/>
  <c r="G164" i="2"/>
  <c r="G165" i="2"/>
  <c r="G167" i="2"/>
  <c r="G168" i="2"/>
  <c r="G169" i="2"/>
  <c r="G170" i="2"/>
  <c r="G171" i="2"/>
  <c r="G172" i="2"/>
  <c r="G173" i="2"/>
  <c r="G175" i="2"/>
  <c r="G176" i="2"/>
  <c r="G177" i="2"/>
  <c r="G178" i="2"/>
  <c r="G179" i="2"/>
  <c r="G180" i="2"/>
  <c r="G181" i="2"/>
  <c r="G183" i="2"/>
  <c r="G184" i="2"/>
  <c r="G185" i="2"/>
  <c r="G186" i="2"/>
  <c r="G187" i="2"/>
  <c r="G188" i="2"/>
  <c r="G189" i="2"/>
  <c r="G191" i="2"/>
  <c r="G192" i="2"/>
  <c r="G193" i="2"/>
  <c r="G194" i="2"/>
  <c r="G195" i="2"/>
  <c r="G196" i="2"/>
  <c r="G197" i="2"/>
  <c r="G199" i="2"/>
  <c r="G200" i="2"/>
  <c r="G201" i="2"/>
  <c r="G202" i="2"/>
  <c r="G203" i="2"/>
  <c r="G204" i="2"/>
  <c r="G205" i="2"/>
  <c r="G208" i="2"/>
  <c r="G209" i="2"/>
  <c r="G210" i="2"/>
  <c r="G211" i="2"/>
  <c r="G212" i="2"/>
  <c r="G213" i="2"/>
  <c r="G214" i="2"/>
  <c r="G216" i="2"/>
  <c r="G217" i="2"/>
  <c r="G218" i="2"/>
  <c r="G219" i="2"/>
  <c r="G220" i="2"/>
  <c r="G221" i="2"/>
  <c r="G222" i="2"/>
  <c r="G224" i="2"/>
  <c r="G225" i="2"/>
  <c r="G226" i="2"/>
  <c r="G227" i="2"/>
  <c r="G228" i="2"/>
  <c r="G229" i="2"/>
  <c r="G230" i="2"/>
  <c r="G232" i="2"/>
  <c r="G233" i="2"/>
  <c r="G234" i="2"/>
  <c r="G235" i="2"/>
  <c r="G236" i="2"/>
  <c r="G237" i="2"/>
  <c r="G238" i="2"/>
  <c r="G240" i="2"/>
  <c r="G241" i="2"/>
  <c r="G242" i="2"/>
  <c r="G243" i="2"/>
  <c r="G244" i="2"/>
  <c r="G245" i="2"/>
  <c r="G246" i="2"/>
  <c r="G248" i="2"/>
  <c r="G249" i="2"/>
  <c r="G250" i="2"/>
  <c r="G251" i="2"/>
  <c r="G252" i="2"/>
  <c r="G253" i="2"/>
  <c r="G254" i="2"/>
  <c r="G256" i="2"/>
  <c r="G257" i="2"/>
  <c r="G258" i="2"/>
  <c r="G259" i="2"/>
  <c r="G260" i="2"/>
  <c r="G261" i="2"/>
  <c r="G262" i="2"/>
  <c r="G264" i="2"/>
  <c r="G265" i="2"/>
  <c r="G266" i="2"/>
  <c r="G267" i="2"/>
  <c r="G268" i="2"/>
  <c r="G269" i="2"/>
  <c r="G270" i="2"/>
  <c r="G272" i="2"/>
  <c r="G273" i="2"/>
  <c r="G274" i="2"/>
  <c r="G275" i="2"/>
  <c r="G276" i="2"/>
  <c r="G277" i="2"/>
  <c r="G278" i="2"/>
  <c r="G280" i="2"/>
  <c r="G281" i="2"/>
  <c r="G282" i="2"/>
  <c r="G283" i="2"/>
  <c r="G284" i="2"/>
  <c r="G285" i="2"/>
  <c r="G286" i="2"/>
  <c r="G288" i="2"/>
  <c r="G289" i="2"/>
  <c r="G290" i="2"/>
  <c r="G291" i="2"/>
  <c r="G292" i="2"/>
  <c r="G293" i="2"/>
  <c r="G294" i="2"/>
  <c r="G296" i="2"/>
  <c r="G297" i="2"/>
  <c r="G298" i="2"/>
  <c r="G299" i="2"/>
  <c r="G300" i="2"/>
  <c r="G301" i="2"/>
  <c r="G302" i="2"/>
  <c r="G304" i="2"/>
  <c r="G305" i="2"/>
  <c r="G306" i="2"/>
  <c r="G307" i="2"/>
  <c r="G308" i="2"/>
  <c r="G309" i="2"/>
  <c r="G310" i="2"/>
  <c r="G312" i="2"/>
  <c r="G313" i="2"/>
  <c r="G314" i="2"/>
  <c r="G315" i="2"/>
  <c r="G316" i="2"/>
  <c r="G317" i="2"/>
  <c r="G318" i="2"/>
  <c r="G320" i="2"/>
  <c r="G321" i="2"/>
  <c r="G322" i="2"/>
  <c r="G323" i="2"/>
  <c r="G324" i="2"/>
  <c r="G325" i="2"/>
  <c r="G326" i="2"/>
  <c r="G328" i="2"/>
  <c r="G329" i="2"/>
  <c r="G330" i="2"/>
  <c r="G331" i="2"/>
  <c r="G332" i="2"/>
  <c r="G333" i="2"/>
  <c r="G334" i="2"/>
  <c r="G336" i="2"/>
  <c r="G337" i="2"/>
  <c r="G338" i="2"/>
  <c r="G339" i="2"/>
  <c r="G340" i="2"/>
  <c r="G341" i="2"/>
  <c r="G342" i="2"/>
  <c r="G344" i="2"/>
  <c r="G345" i="2"/>
  <c r="G346" i="2"/>
  <c r="G347" i="2"/>
  <c r="G348" i="2"/>
  <c r="G349" i="2"/>
  <c r="G350" i="2"/>
  <c r="G352" i="2"/>
  <c r="G353" i="2"/>
  <c r="G354" i="2"/>
  <c r="G355" i="2"/>
  <c r="G356" i="2"/>
  <c r="G357" i="2"/>
  <c r="G358" i="2"/>
  <c r="G360" i="2"/>
  <c r="G361" i="2"/>
  <c r="G362" i="2"/>
  <c r="G363" i="2"/>
  <c r="G364" i="2"/>
  <c r="G365" i="2"/>
  <c r="G366" i="2"/>
  <c r="G368" i="2"/>
  <c r="G369" i="2"/>
  <c r="G370" i="2"/>
  <c r="G371" i="2"/>
  <c r="G372" i="2"/>
  <c r="G373" i="2"/>
  <c r="G374" i="2"/>
  <c r="G376" i="2"/>
  <c r="G377" i="2"/>
  <c r="G378" i="2"/>
  <c r="G379" i="2"/>
  <c r="G380" i="2"/>
  <c r="G381" i="2"/>
  <c r="G382" i="2"/>
  <c r="G384" i="2"/>
  <c r="G385" i="2"/>
  <c r="G386" i="2"/>
  <c r="G387" i="2"/>
  <c r="G388" i="2"/>
  <c r="G389" i="2"/>
  <c r="G390" i="2"/>
  <c r="G392" i="2"/>
  <c r="G393" i="2"/>
  <c r="G394" i="2"/>
  <c r="G395" i="2"/>
  <c r="G396" i="2"/>
  <c r="G397" i="2"/>
  <c r="G398" i="2"/>
  <c r="G400" i="2"/>
  <c r="G401" i="2"/>
  <c r="G402" i="2"/>
  <c r="G403" i="2"/>
  <c r="G404" i="2"/>
  <c r="G405" i="2"/>
  <c r="G406" i="2"/>
  <c r="G408" i="2"/>
  <c r="G409" i="2"/>
  <c r="G410" i="2"/>
  <c r="G411" i="2"/>
  <c r="G412" i="2"/>
  <c r="G413" i="2"/>
  <c r="G414" i="2"/>
  <c r="G416" i="2"/>
  <c r="G417" i="2"/>
  <c r="G418" i="2"/>
  <c r="G419" i="2"/>
  <c r="G420" i="2"/>
  <c r="G421" i="2"/>
  <c r="G422" i="2"/>
  <c r="G424" i="2"/>
  <c r="G425" i="2"/>
  <c r="G426" i="2"/>
  <c r="G427" i="2"/>
  <c r="G428" i="2"/>
  <c r="G429" i="2"/>
  <c r="G430" i="2"/>
  <c r="G432" i="2"/>
  <c r="G433" i="2"/>
  <c r="G434" i="2"/>
  <c r="G435" i="2"/>
  <c r="G436" i="2"/>
  <c r="G437" i="2"/>
  <c r="G438" i="2"/>
  <c r="G440" i="2"/>
  <c r="G441" i="2"/>
  <c r="G442" i="2"/>
  <c r="G443" i="2"/>
  <c r="G444" i="2"/>
  <c r="G445" i="2"/>
  <c r="G446" i="2"/>
  <c r="G448" i="2"/>
  <c r="G449" i="2"/>
  <c r="G450" i="2"/>
  <c r="G451" i="2"/>
  <c r="G452" i="2"/>
  <c r="G453" i="2"/>
  <c r="G454" i="2"/>
  <c r="G456" i="2"/>
  <c r="G457" i="2"/>
  <c r="G458" i="2"/>
  <c r="G459" i="2"/>
  <c r="G460" i="2"/>
  <c r="G461" i="2"/>
  <c r="G462" i="2"/>
  <c r="G464" i="2"/>
  <c r="G465" i="2"/>
  <c r="G466" i="2"/>
  <c r="G467" i="2"/>
  <c r="G468" i="2"/>
  <c r="G469" i="2"/>
  <c r="G470" i="2"/>
  <c r="G472" i="2"/>
  <c r="G473" i="2"/>
  <c r="G474" i="2"/>
  <c r="G475" i="2"/>
  <c r="G476" i="2"/>
  <c r="G477" i="2"/>
  <c r="G478" i="2"/>
  <c r="G15" i="2"/>
  <c r="E504" i="2"/>
  <c r="E505" i="2"/>
  <c r="E506" i="2"/>
  <c r="E507" i="2"/>
  <c r="E508" i="2"/>
  <c r="E509" i="2"/>
  <c r="E510" i="2"/>
  <c r="E511" i="2"/>
  <c r="E512" i="2"/>
  <c r="E503" i="2"/>
  <c r="E495" i="2"/>
  <c r="E496" i="2"/>
  <c r="E497" i="2"/>
  <c r="E498" i="2"/>
  <c r="E499" i="2"/>
  <c r="E500" i="2"/>
  <c r="E501" i="2"/>
  <c r="E494" i="2"/>
  <c r="E492" i="2"/>
  <c r="E16" i="2"/>
  <c r="E17" i="2"/>
  <c r="E18" i="2"/>
  <c r="E19" i="2"/>
  <c r="E20" i="2"/>
  <c r="E21" i="2"/>
  <c r="E23" i="2"/>
  <c r="E24" i="2"/>
  <c r="E25" i="2"/>
  <c r="E26" i="2"/>
  <c r="E27" i="2"/>
  <c r="E28" i="2"/>
  <c r="E29" i="2"/>
  <c r="E31" i="2"/>
  <c r="E32" i="2"/>
  <c r="E33" i="2"/>
  <c r="E34" i="2"/>
  <c r="E35" i="2"/>
  <c r="E36" i="2"/>
  <c r="E37" i="2"/>
  <c r="E39" i="2"/>
  <c r="E40" i="2"/>
  <c r="E41" i="2"/>
  <c r="E42" i="2"/>
  <c r="E43" i="2"/>
  <c r="E44" i="2"/>
  <c r="E45" i="2"/>
  <c r="E47" i="2"/>
  <c r="E48" i="2"/>
  <c r="E49" i="2"/>
  <c r="E50" i="2"/>
  <c r="E51" i="2"/>
  <c r="E52" i="2"/>
  <c r="E53" i="2"/>
  <c r="E55" i="2"/>
  <c r="E56" i="2"/>
  <c r="E57" i="2"/>
  <c r="E58" i="2"/>
  <c r="E59" i="2"/>
  <c r="E60" i="2"/>
  <c r="E61" i="2"/>
  <c r="E63" i="2"/>
  <c r="E64" i="2"/>
  <c r="E65" i="2"/>
  <c r="E66" i="2"/>
  <c r="E67" i="2"/>
  <c r="E68" i="2"/>
  <c r="E69" i="2"/>
  <c r="E71" i="2"/>
  <c r="E72" i="2"/>
  <c r="E73" i="2"/>
  <c r="E74" i="2"/>
  <c r="E75" i="2"/>
  <c r="E76" i="2"/>
  <c r="E77" i="2"/>
  <c r="E79" i="2"/>
  <c r="E80" i="2"/>
  <c r="E81" i="2"/>
  <c r="E82" i="2"/>
  <c r="E83" i="2"/>
  <c r="E84" i="2"/>
  <c r="E85" i="2"/>
  <c r="E87" i="2"/>
  <c r="E88" i="2"/>
  <c r="E89" i="2"/>
  <c r="E90" i="2"/>
  <c r="E91" i="2"/>
  <c r="E92" i="2"/>
  <c r="E93" i="2"/>
  <c r="E95" i="2"/>
  <c r="E96" i="2"/>
  <c r="E97" i="2"/>
  <c r="E98" i="2"/>
  <c r="E99" i="2"/>
  <c r="E100" i="2"/>
  <c r="E101" i="2"/>
  <c r="E103" i="2"/>
  <c r="E104" i="2"/>
  <c r="E105" i="2"/>
  <c r="E106" i="2"/>
  <c r="E107" i="2"/>
  <c r="E108" i="2"/>
  <c r="E109" i="2"/>
  <c r="E111" i="2"/>
  <c r="E112" i="2"/>
  <c r="E113" i="2"/>
  <c r="E114" i="2"/>
  <c r="E115" i="2"/>
  <c r="E116" i="2"/>
  <c r="E117" i="2"/>
  <c r="E119" i="2"/>
  <c r="E120" i="2"/>
  <c r="E121" i="2"/>
  <c r="E122" i="2"/>
  <c r="E123" i="2"/>
  <c r="E124" i="2"/>
  <c r="E125" i="2"/>
  <c r="E127" i="2"/>
  <c r="E128" i="2"/>
  <c r="E129" i="2"/>
  <c r="E130" i="2"/>
  <c r="E131" i="2"/>
  <c r="E132" i="2"/>
  <c r="E133" i="2"/>
  <c r="E135" i="2"/>
  <c r="E136" i="2"/>
  <c r="E137" i="2"/>
  <c r="E138" i="2"/>
  <c r="E139" i="2"/>
  <c r="E140" i="2"/>
  <c r="E141" i="2"/>
  <c r="E143" i="2"/>
  <c r="E144" i="2"/>
  <c r="E145" i="2"/>
  <c r="E146" i="2"/>
  <c r="E147" i="2"/>
  <c r="E148" i="2"/>
  <c r="E149" i="2"/>
  <c r="E151" i="2"/>
  <c r="E152" i="2"/>
  <c r="E153" i="2"/>
  <c r="E154" i="2"/>
  <c r="E155" i="2"/>
  <c r="E156" i="2"/>
  <c r="E157" i="2"/>
  <c r="E159" i="2"/>
  <c r="E160" i="2"/>
  <c r="E161" i="2"/>
  <c r="E162" i="2"/>
  <c r="E163" i="2"/>
  <c r="E164" i="2"/>
  <c r="E165" i="2"/>
  <c r="E167" i="2"/>
  <c r="E168" i="2"/>
  <c r="E169" i="2"/>
  <c r="E170" i="2"/>
  <c r="E171" i="2"/>
  <c r="E172" i="2"/>
  <c r="E173" i="2"/>
  <c r="E175" i="2"/>
  <c r="E176" i="2"/>
  <c r="E177" i="2"/>
  <c r="E178" i="2"/>
  <c r="E179" i="2"/>
  <c r="E180" i="2"/>
  <c r="E181" i="2"/>
  <c r="E183" i="2"/>
  <c r="E184" i="2"/>
  <c r="E185" i="2"/>
  <c r="E186" i="2"/>
  <c r="E187" i="2"/>
  <c r="E188" i="2"/>
  <c r="E189" i="2"/>
  <c r="E191" i="2"/>
  <c r="E192" i="2"/>
  <c r="E193" i="2"/>
  <c r="E194" i="2"/>
  <c r="E195" i="2"/>
  <c r="E196" i="2"/>
  <c r="E197" i="2"/>
  <c r="E199" i="2"/>
  <c r="E200" i="2"/>
  <c r="E201" i="2"/>
  <c r="E202" i="2"/>
  <c r="E203" i="2"/>
  <c r="E204" i="2"/>
  <c r="E205" i="2"/>
  <c r="E208" i="2"/>
  <c r="E209" i="2"/>
  <c r="E210" i="2"/>
  <c r="E211" i="2"/>
  <c r="E212" i="2"/>
  <c r="E213" i="2"/>
  <c r="E214" i="2"/>
  <c r="E216" i="2"/>
  <c r="E217" i="2"/>
  <c r="E218" i="2"/>
  <c r="E219" i="2"/>
  <c r="E220" i="2"/>
  <c r="E221" i="2"/>
  <c r="E222" i="2"/>
  <c r="E224" i="2"/>
  <c r="E225" i="2"/>
  <c r="E226" i="2"/>
  <c r="E227" i="2"/>
  <c r="E228" i="2"/>
  <c r="E229" i="2"/>
  <c r="E230" i="2"/>
  <c r="E232" i="2"/>
  <c r="E233" i="2"/>
  <c r="E234" i="2"/>
  <c r="E235" i="2"/>
  <c r="E236" i="2"/>
  <c r="E237" i="2"/>
  <c r="E238" i="2"/>
  <c r="E240" i="2"/>
  <c r="E241" i="2"/>
  <c r="E242" i="2"/>
  <c r="E243" i="2"/>
  <c r="E244" i="2"/>
  <c r="E245" i="2"/>
  <c r="E246" i="2"/>
  <c r="E248" i="2"/>
  <c r="E249" i="2"/>
  <c r="E250" i="2"/>
  <c r="E251" i="2"/>
  <c r="E252" i="2"/>
  <c r="E253" i="2"/>
  <c r="E254" i="2"/>
  <c r="E256" i="2"/>
  <c r="E257" i="2"/>
  <c r="E258" i="2"/>
  <c r="E259" i="2"/>
  <c r="E260" i="2"/>
  <c r="E261" i="2"/>
  <c r="E262" i="2"/>
  <c r="E264" i="2"/>
  <c r="E265" i="2"/>
  <c r="E266" i="2"/>
  <c r="E267" i="2"/>
  <c r="E268" i="2"/>
  <c r="E269" i="2"/>
  <c r="E270" i="2"/>
  <c r="E272" i="2"/>
  <c r="E273" i="2"/>
  <c r="E274" i="2"/>
  <c r="E275" i="2"/>
  <c r="E276" i="2"/>
  <c r="E277" i="2"/>
  <c r="E278" i="2"/>
  <c r="E280" i="2"/>
  <c r="E281" i="2"/>
  <c r="E282" i="2"/>
  <c r="E283" i="2"/>
  <c r="E284" i="2"/>
  <c r="E285" i="2"/>
  <c r="E286" i="2"/>
  <c r="E288" i="2"/>
  <c r="E289" i="2"/>
  <c r="E290" i="2"/>
  <c r="E291" i="2"/>
  <c r="E292" i="2"/>
  <c r="E293" i="2"/>
  <c r="E294" i="2"/>
  <c r="E296" i="2"/>
  <c r="E297" i="2"/>
  <c r="E298" i="2"/>
  <c r="E299" i="2"/>
  <c r="E300" i="2"/>
  <c r="E301" i="2"/>
  <c r="E302" i="2"/>
  <c r="E304" i="2"/>
  <c r="E305" i="2"/>
  <c r="E306" i="2"/>
  <c r="E307" i="2"/>
  <c r="E308" i="2"/>
  <c r="E309" i="2"/>
  <c r="E310" i="2"/>
  <c r="E312" i="2"/>
  <c r="E313" i="2"/>
  <c r="E314" i="2"/>
  <c r="E315" i="2"/>
  <c r="E316" i="2"/>
  <c r="E317" i="2"/>
  <c r="E318" i="2"/>
  <c r="E320" i="2"/>
  <c r="E321" i="2"/>
  <c r="E322" i="2"/>
  <c r="E323" i="2"/>
  <c r="E324" i="2"/>
  <c r="E325" i="2"/>
  <c r="E326" i="2"/>
  <c r="E328" i="2"/>
  <c r="E329" i="2"/>
  <c r="E330" i="2"/>
  <c r="E331" i="2"/>
  <c r="E332" i="2"/>
  <c r="E333" i="2"/>
  <c r="E334" i="2"/>
  <c r="E336" i="2"/>
  <c r="E337" i="2"/>
  <c r="E338" i="2"/>
  <c r="E339" i="2"/>
  <c r="E340" i="2"/>
  <c r="E341" i="2"/>
  <c r="E342" i="2"/>
  <c r="E344" i="2"/>
  <c r="E345" i="2"/>
  <c r="E346" i="2"/>
  <c r="E347" i="2"/>
  <c r="E348" i="2"/>
  <c r="E349" i="2"/>
  <c r="E350" i="2"/>
  <c r="E352" i="2"/>
  <c r="E353" i="2"/>
  <c r="E354" i="2"/>
  <c r="E355" i="2"/>
  <c r="E356" i="2"/>
  <c r="E357" i="2"/>
  <c r="E358" i="2"/>
  <c r="E360" i="2"/>
  <c r="E361" i="2"/>
  <c r="E362" i="2"/>
  <c r="E363" i="2"/>
  <c r="E364" i="2"/>
  <c r="E365" i="2"/>
  <c r="E366" i="2"/>
  <c r="E368" i="2"/>
  <c r="E369" i="2"/>
  <c r="E370" i="2"/>
  <c r="E371" i="2"/>
  <c r="E372" i="2"/>
  <c r="E373" i="2"/>
  <c r="E374" i="2"/>
  <c r="E376" i="2"/>
  <c r="E377" i="2"/>
  <c r="E378" i="2"/>
  <c r="E379" i="2"/>
  <c r="E380" i="2"/>
  <c r="E381" i="2"/>
  <c r="E382" i="2"/>
  <c r="E384" i="2"/>
  <c r="E385" i="2"/>
  <c r="E386" i="2"/>
  <c r="E387" i="2"/>
  <c r="E388" i="2"/>
  <c r="E389" i="2"/>
  <c r="E390" i="2"/>
  <c r="E392" i="2"/>
  <c r="E393" i="2"/>
  <c r="E394" i="2"/>
  <c r="E395" i="2"/>
  <c r="E396" i="2"/>
  <c r="E397" i="2"/>
  <c r="E398" i="2"/>
  <c r="E400" i="2"/>
  <c r="E401" i="2"/>
  <c r="E402" i="2"/>
  <c r="E403" i="2"/>
  <c r="E404" i="2"/>
  <c r="E405" i="2"/>
  <c r="E406" i="2"/>
  <c r="E408" i="2"/>
  <c r="E409" i="2"/>
  <c r="E410" i="2"/>
  <c r="E411" i="2"/>
  <c r="E412" i="2"/>
  <c r="E413" i="2"/>
  <c r="E414" i="2"/>
  <c r="E416" i="2"/>
  <c r="E417" i="2"/>
  <c r="E418" i="2"/>
  <c r="E419" i="2"/>
  <c r="E420" i="2"/>
  <c r="E421" i="2"/>
  <c r="E422" i="2"/>
  <c r="E424" i="2"/>
  <c r="E425" i="2"/>
  <c r="E426" i="2"/>
  <c r="E427" i="2"/>
  <c r="E428" i="2"/>
  <c r="E429" i="2"/>
  <c r="E430" i="2"/>
  <c r="E432" i="2"/>
  <c r="E433" i="2"/>
  <c r="E434" i="2"/>
  <c r="E435" i="2"/>
  <c r="E436" i="2"/>
  <c r="E437" i="2"/>
  <c r="E438" i="2"/>
  <c r="E440" i="2"/>
  <c r="E441" i="2"/>
  <c r="E442" i="2"/>
  <c r="E443" i="2"/>
  <c r="E444" i="2"/>
  <c r="E445" i="2"/>
  <c r="E446" i="2"/>
  <c r="E448" i="2"/>
  <c r="E449" i="2"/>
  <c r="E450" i="2"/>
  <c r="E451" i="2"/>
  <c r="E452" i="2"/>
  <c r="E453" i="2"/>
  <c r="E454" i="2"/>
  <c r="E456" i="2"/>
  <c r="E457" i="2"/>
  <c r="E458" i="2"/>
  <c r="E459" i="2"/>
  <c r="E460" i="2"/>
  <c r="E461" i="2"/>
  <c r="E462" i="2"/>
  <c r="E464" i="2"/>
  <c r="E465" i="2"/>
  <c r="E466" i="2"/>
  <c r="E467" i="2"/>
  <c r="E468" i="2"/>
  <c r="E469" i="2"/>
  <c r="E470" i="2"/>
  <c r="E472" i="2"/>
  <c r="E473" i="2"/>
  <c r="E474" i="2"/>
  <c r="E475" i="2"/>
  <c r="E476" i="2"/>
  <c r="E477" i="2"/>
  <c r="E478" i="2"/>
  <c r="E15" i="2"/>
  <c r="D504" i="2"/>
  <c r="D505" i="2"/>
  <c r="D506" i="2"/>
  <c r="D507" i="2"/>
  <c r="D508" i="2"/>
  <c r="D509" i="2"/>
  <c r="D510" i="2"/>
  <c r="D511" i="2"/>
  <c r="D512" i="2"/>
  <c r="D495" i="2"/>
  <c r="D496" i="2"/>
  <c r="D497" i="2"/>
  <c r="D498" i="2"/>
  <c r="D499" i="2"/>
  <c r="D500" i="2"/>
  <c r="D501" i="2"/>
  <c r="D503" i="2"/>
  <c r="D494" i="2"/>
  <c r="D492" i="2"/>
  <c r="D473" i="2"/>
  <c r="D474" i="2"/>
  <c r="D475" i="2"/>
  <c r="D476" i="2"/>
  <c r="D477" i="2"/>
  <c r="D478" i="2"/>
  <c r="D465" i="2"/>
  <c r="D466" i="2"/>
  <c r="D467" i="2"/>
  <c r="D468" i="2"/>
  <c r="D469" i="2"/>
  <c r="D470" i="2"/>
  <c r="D457" i="2"/>
  <c r="D458" i="2"/>
  <c r="D459" i="2"/>
  <c r="D460" i="2"/>
  <c r="D461" i="2"/>
  <c r="D462" i="2"/>
  <c r="D472" i="2"/>
  <c r="D464" i="2"/>
  <c r="D456" i="2"/>
  <c r="D449" i="2"/>
  <c r="D450" i="2"/>
  <c r="D451" i="2"/>
  <c r="D452" i="2"/>
  <c r="D453" i="2"/>
  <c r="D454" i="2"/>
  <c r="D448" i="2"/>
  <c r="D441" i="2"/>
  <c r="D442" i="2"/>
  <c r="D443" i="2"/>
  <c r="D444" i="2"/>
  <c r="D445" i="2"/>
  <c r="D446" i="2"/>
  <c r="D440" i="2"/>
  <c r="D433" i="2"/>
  <c r="D434" i="2"/>
  <c r="D435" i="2"/>
  <c r="D436" i="2"/>
  <c r="D437" i="2"/>
  <c r="D438" i="2"/>
  <c r="D425" i="2"/>
  <c r="D426" i="2"/>
  <c r="D427" i="2"/>
  <c r="D428" i="2"/>
  <c r="D429" i="2"/>
  <c r="D430" i="2"/>
  <c r="D432" i="2"/>
  <c r="D424" i="2"/>
  <c r="D417" i="2"/>
  <c r="D418" i="2"/>
  <c r="D419" i="2"/>
  <c r="D420" i="2"/>
  <c r="D421" i="2"/>
  <c r="D422" i="2"/>
  <c r="D416" i="2"/>
  <c r="D409" i="2"/>
  <c r="D410" i="2"/>
  <c r="D411" i="2"/>
  <c r="D412" i="2"/>
  <c r="D413" i="2"/>
  <c r="D414" i="2"/>
  <c r="D408" i="2"/>
  <c r="D401" i="2"/>
  <c r="D402" i="2"/>
  <c r="D403" i="2"/>
  <c r="D404" i="2"/>
  <c r="D405" i="2"/>
  <c r="D406" i="2"/>
  <c r="D400" i="2"/>
  <c r="D393" i="2"/>
  <c r="D394" i="2"/>
  <c r="D395" i="2"/>
  <c r="D396" i="2"/>
  <c r="D397" i="2"/>
  <c r="D398" i="2"/>
  <c r="D392" i="2"/>
  <c r="D385" i="2"/>
  <c r="D386" i="2"/>
  <c r="D387" i="2"/>
  <c r="D388" i="2"/>
  <c r="D389" i="2"/>
  <c r="D390" i="2"/>
  <c r="D384" i="2"/>
  <c r="D377" i="2"/>
  <c r="D378" i="2"/>
  <c r="D379" i="2"/>
  <c r="D380" i="2"/>
  <c r="D381" i="2"/>
  <c r="D382" i="2"/>
  <c r="D376" i="2"/>
  <c r="D369" i="2"/>
  <c r="D370" i="2"/>
  <c r="D371" i="2"/>
  <c r="D372" i="2"/>
  <c r="D373" i="2"/>
  <c r="D374" i="2"/>
  <c r="D368" i="2"/>
  <c r="D361" i="2"/>
  <c r="D362" i="2"/>
  <c r="D363" i="2"/>
  <c r="D364" i="2"/>
  <c r="D365" i="2"/>
  <c r="D366" i="2"/>
  <c r="D360" i="2"/>
  <c r="D353" i="2"/>
  <c r="D354" i="2"/>
  <c r="D355" i="2"/>
  <c r="D356" i="2"/>
  <c r="D357" i="2"/>
  <c r="D358" i="2"/>
  <c r="D352" i="2"/>
  <c r="D345" i="2"/>
  <c r="D346" i="2"/>
  <c r="D347" i="2"/>
  <c r="D348" i="2"/>
  <c r="D349" i="2"/>
  <c r="D350" i="2"/>
  <c r="D344" i="2"/>
  <c r="D337" i="2"/>
  <c r="D338" i="2"/>
  <c r="D339" i="2"/>
  <c r="D340" i="2"/>
  <c r="D341" i="2"/>
  <c r="D342" i="2"/>
  <c r="D336" i="2"/>
  <c r="D329" i="2"/>
  <c r="D330" i="2"/>
  <c r="D331" i="2"/>
  <c r="D332" i="2"/>
  <c r="D333" i="2"/>
  <c r="D334" i="2"/>
  <c r="D328" i="2"/>
  <c r="D321" i="2"/>
  <c r="D322" i="2"/>
  <c r="D323" i="2"/>
  <c r="D324" i="2"/>
  <c r="D325" i="2"/>
  <c r="D326" i="2"/>
  <c r="D320" i="2"/>
  <c r="D313" i="2"/>
  <c r="D314" i="2"/>
  <c r="D315" i="2"/>
  <c r="D316" i="2"/>
  <c r="D317" i="2"/>
  <c r="D318" i="2"/>
  <c r="D312" i="2"/>
  <c r="D305" i="2"/>
  <c r="D306" i="2"/>
  <c r="D307" i="2"/>
  <c r="D308" i="2"/>
  <c r="D309" i="2"/>
  <c r="D310" i="2"/>
  <c r="D304" i="2"/>
  <c r="D297" i="2"/>
  <c r="D298" i="2"/>
  <c r="D299" i="2"/>
  <c r="D300" i="2"/>
  <c r="D301" i="2"/>
  <c r="D302" i="2"/>
  <c r="D296" i="2"/>
  <c r="D289" i="2"/>
  <c r="D290" i="2"/>
  <c r="D291" i="2"/>
  <c r="D292" i="2"/>
  <c r="D293" i="2"/>
  <c r="D294" i="2"/>
  <c r="D288" i="2"/>
  <c r="D281" i="2"/>
  <c r="D282" i="2"/>
  <c r="D283" i="2"/>
  <c r="D284" i="2"/>
  <c r="D285" i="2"/>
  <c r="D286" i="2"/>
  <c r="D280" i="2"/>
  <c r="D273" i="2"/>
  <c r="D274" i="2"/>
  <c r="D275" i="2"/>
  <c r="D276" i="2"/>
  <c r="D277" i="2"/>
  <c r="D278" i="2"/>
  <c r="D272" i="2"/>
  <c r="D265" i="2"/>
  <c r="D266" i="2"/>
  <c r="D267" i="2"/>
  <c r="D268" i="2"/>
  <c r="D269" i="2"/>
  <c r="D270" i="2"/>
  <c r="D264" i="2"/>
  <c r="D257" i="2"/>
  <c r="D258" i="2"/>
  <c r="D259" i="2"/>
  <c r="D260" i="2"/>
  <c r="D261" i="2"/>
  <c r="D262" i="2"/>
  <c r="D256" i="2"/>
  <c r="D249" i="2"/>
  <c r="D250" i="2"/>
  <c r="D251" i="2"/>
  <c r="D252" i="2"/>
  <c r="D253" i="2"/>
  <c r="D254" i="2"/>
  <c r="D248" i="2"/>
  <c r="D241" i="2"/>
  <c r="D242" i="2"/>
  <c r="D243" i="2"/>
  <c r="D244" i="2"/>
  <c r="D245" i="2"/>
  <c r="D246" i="2"/>
  <c r="D240" i="2"/>
  <c r="D233" i="2"/>
  <c r="D234" i="2"/>
  <c r="D235" i="2"/>
  <c r="D236" i="2"/>
  <c r="D237" i="2"/>
  <c r="D238" i="2"/>
  <c r="D232" i="2"/>
  <c r="D225" i="2"/>
  <c r="D226" i="2"/>
  <c r="D227" i="2"/>
  <c r="D228" i="2"/>
  <c r="D229" i="2"/>
  <c r="D230" i="2"/>
  <c r="D224" i="2"/>
  <c r="D217" i="2"/>
  <c r="D218" i="2"/>
  <c r="D219" i="2"/>
  <c r="D220" i="2"/>
  <c r="D221" i="2"/>
  <c r="D222" i="2"/>
  <c r="D216" i="2"/>
  <c r="D209" i="2"/>
  <c r="D210" i="2"/>
  <c r="D211" i="2"/>
  <c r="D212" i="2"/>
  <c r="D213" i="2"/>
  <c r="D214" i="2"/>
  <c r="D208" i="2"/>
  <c r="D200" i="2"/>
  <c r="D201" i="2"/>
  <c r="D202" i="2"/>
  <c r="D203" i="2"/>
  <c r="D204" i="2"/>
  <c r="D205" i="2"/>
  <c r="D199" i="2"/>
  <c r="D192" i="2"/>
  <c r="D193" i="2"/>
  <c r="D194" i="2"/>
  <c r="D195" i="2"/>
  <c r="D196" i="2"/>
  <c r="D197" i="2"/>
  <c r="D191" i="2"/>
  <c r="D184" i="2"/>
  <c r="D185" i="2"/>
  <c r="D186" i="2"/>
  <c r="D187" i="2"/>
  <c r="D188" i="2"/>
  <c r="D189" i="2"/>
  <c r="D183" i="2"/>
  <c r="D176" i="2"/>
  <c r="D177" i="2"/>
  <c r="D178" i="2"/>
  <c r="D179" i="2"/>
  <c r="D180" i="2"/>
  <c r="D181" i="2"/>
  <c r="D175" i="2"/>
  <c r="D168" i="2"/>
  <c r="D169" i="2"/>
  <c r="D170" i="2"/>
  <c r="D171" i="2"/>
  <c r="D172" i="2"/>
  <c r="D173" i="2"/>
  <c r="D167" i="2"/>
  <c r="D160" i="2"/>
  <c r="D161" i="2"/>
  <c r="D162" i="2"/>
  <c r="D163" i="2"/>
  <c r="D164" i="2"/>
  <c r="D165" i="2"/>
  <c r="D159" i="2"/>
  <c r="D152" i="2"/>
  <c r="D153" i="2"/>
  <c r="D154" i="2"/>
  <c r="D155" i="2"/>
  <c r="D156" i="2"/>
  <c r="D157" i="2"/>
  <c r="D151" i="2"/>
  <c r="D144" i="2"/>
  <c r="D145" i="2"/>
  <c r="D146" i="2"/>
  <c r="D147" i="2"/>
  <c r="D148" i="2"/>
  <c r="D149" i="2"/>
  <c r="D143" i="2"/>
  <c r="D136" i="2"/>
  <c r="D137" i="2"/>
  <c r="D138" i="2"/>
  <c r="D139" i="2"/>
  <c r="D140" i="2"/>
  <c r="D141" i="2"/>
  <c r="D135" i="2"/>
  <c r="D128" i="2"/>
  <c r="D129" i="2"/>
  <c r="D130" i="2"/>
  <c r="D131" i="2"/>
  <c r="D132" i="2"/>
  <c r="D133" i="2"/>
  <c r="D127" i="2"/>
  <c r="D120" i="2"/>
  <c r="D121" i="2"/>
  <c r="D122" i="2"/>
  <c r="D123" i="2"/>
  <c r="D124" i="2"/>
  <c r="D125" i="2"/>
  <c r="D119" i="2"/>
  <c r="D112" i="2"/>
  <c r="D113" i="2"/>
  <c r="D114" i="2"/>
  <c r="D115" i="2"/>
  <c r="D116" i="2"/>
  <c r="D117" i="2"/>
  <c r="D111" i="2"/>
  <c r="D104" i="2"/>
  <c r="D105" i="2"/>
  <c r="D106" i="2"/>
  <c r="D107" i="2"/>
  <c r="D108" i="2"/>
  <c r="D109" i="2"/>
  <c r="D103" i="2"/>
  <c r="D96" i="2"/>
  <c r="D97" i="2"/>
  <c r="D98" i="2"/>
  <c r="D99" i="2"/>
  <c r="D100" i="2"/>
  <c r="D101" i="2"/>
  <c r="D95" i="2"/>
  <c r="D88" i="2"/>
  <c r="D89" i="2"/>
  <c r="D90" i="2"/>
  <c r="D91" i="2"/>
  <c r="D92" i="2"/>
  <c r="D93" i="2"/>
  <c r="D87" i="2"/>
  <c r="D80" i="2"/>
  <c r="D81" i="2"/>
  <c r="D82" i="2"/>
  <c r="D83" i="2"/>
  <c r="D84" i="2"/>
  <c r="D85" i="2"/>
  <c r="D79" i="2"/>
  <c r="D72" i="2"/>
  <c r="D73" i="2"/>
  <c r="D74" i="2"/>
  <c r="D75" i="2"/>
  <c r="D76" i="2"/>
  <c r="D77" i="2"/>
  <c r="D71" i="2"/>
  <c r="D64" i="2"/>
  <c r="D65" i="2"/>
  <c r="D66" i="2"/>
  <c r="D67" i="2"/>
  <c r="D68" i="2"/>
  <c r="D69" i="2"/>
  <c r="D63" i="2"/>
  <c r="D56" i="2"/>
  <c r="D57" i="2"/>
  <c r="D58" i="2"/>
  <c r="D59" i="2"/>
  <c r="D60" i="2"/>
  <c r="D61" i="2"/>
  <c r="D55" i="2"/>
  <c r="D48" i="2"/>
  <c r="D49" i="2"/>
  <c r="D50" i="2"/>
  <c r="D51" i="2"/>
  <c r="D52" i="2"/>
  <c r="D53" i="2"/>
  <c r="D47" i="2"/>
  <c r="D40" i="2"/>
  <c r="D41" i="2"/>
  <c r="D42" i="2"/>
  <c r="D43" i="2"/>
  <c r="D44" i="2"/>
  <c r="D45" i="2"/>
  <c r="D39" i="2"/>
  <c r="D32" i="2"/>
  <c r="D33" i="2"/>
  <c r="D34" i="2"/>
  <c r="D35" i="2"/>
  <c r="D36" i="2"/>
  <c r="D37" i="2"/>
  <c r="D31" i="2"/>
  <c r="D25" i="2"/>
  <c r="D26" i="2"/>
  <c r="D27" i="2"/>
  <c r="D28" i="2"/>
  <c r="D29" i="2"/>
  <c r="D24" i="2"/>
  <c r="D23" i="2"/>
  <c r="D21" i="2"/>
  <c r="D20" i="2"/>
  <c r="D19" i="2"/>
  <c r="D18" i="2"/>
  <c r="D17" i="2"/>
  <c r="D16" i="2"/>
  <c r="D15" i="2"/>
  <c r="G12" i="2"/>
  <c r="E12" i="2"/>
  <c r="D12" i="2"/>
  <c r="G4124" i="9"/>
  <c r="G4123" i="9"/>
  <c r="G4122" i="9"/>
  <c r="G4121" i="9"/>
  <c r="G4120" i="9"/>
  <c r="G4119" i="9"/>
  <c r="G4118" i="9"/>
  <c r="G4117" i="9"/>
  <c r="G4116" i="9"/>
  <c r="G4115" i="9"/>
  <c r="G4114" i="9"/>
  <c r="G4113" i="9"/>
  <c r="G4112" i="9"/>
  <c r="G4111" i="9"/>
  <c r="G4110" i="9"/>
  <c r="G4109" i="9"/>
  <c r="G4108" i="9"/>
  <c r="G4107" i="9"/>
  <c r="G4106" i="9"/>
  <c r="G4105" i="9"/>
  <c r="G4104" i="9"/>
  <c r="G4103" i="9"/>
  <c r="G4102" i="9"/>
  <c r="G4101" i="9"/>
  <c r="G4100" i="9"/>
  <c r="G4099" i="9"/>
  <c r="G4098" i="9"/>
  <c r="G4097" i="9"/>
  <c r="G4096" i="9"/>
  <c r="G4095" i="9"/>
  <c r="G4094" i="9"/>
  <c r="G4093" i="9"/>
  <c r="G4092" i="9"/>
  <c r="G4091" i="9"/>
  <c r="G4090" i="9"/>
  <c r="G4089" i="9"/>
  <c r="G4088" i="9"/>
  <c r="G4087" i="9"/>
  <c r="G4086" i="9"/>
  <c r="G4085" i="9"/>
  <c r="G4084" i="9"/>
  <c r="G4083" i="9"/>
  <c r="G4082" i="9"/>
  <c r="G4081" i="9"/>
  <c r="G4080" i="9"/>
  <c r="G4079" i="9"/>
  <c r="G4078" i="9"/>
  <c r="G4077" i="9"/>
  <c r="G4076" i="9"/>
  <c r="G4075" i="9"/>
  <c r="G4074" i="9"/>
  <c r="G4073" i="9"/>
  <c r="G4072" i="9"/>
  <c r="G4071" i="9"/>
  <c r="G4070" i="9"/>
  <c r="G4069" i="9"/>
  <c r="G4068" i="9"/>
  <c r="G4067" i="9"/>
  <c r="G4066" i="9"/>
  <c r="G4065" i="9"/>
  <c r="G4064" i="9"/>
  <c r="G4063" i="9"/>
  <c r="G4062" i="9"/>
  <c r="G4061" i="9"/>
  <c r="G4060" i="9"/>
  <c r="G4059" i="9"/>
  <c r="G4058" i="9"/>
  <c r="G4057" i="9"/>
  <c r="G4056" i="9"/>
  <c r="G4055" i="9"/>
  <c r="G4054" i="9"/>
  <c r="G4053" i="9"/>
  <c r="G4052" i="9"/>
  <c r="G4051" i="9"/>
  <c r="G4050" i="9"/>
  <c r="G4049" i="9"/>
  <c r="G4048" i="9"/>
  <c r="G4047" i="9"/>
  <c r="G4046" i="9"/>
  <c r="G4045" i="9"/>
  <c r="G4044" i="9"/>
  <c r="G4043" i="9"/>
  <c r="G4042" i="9"/>
  <c r="G4041" i="9"/>
  <c r="G4040" i="9"/>
  <c r="G4039" i="9"/>
  <c r="G4038" i="9"/>
  <c r="G4037" i="9"/>
  <c r="G4036" i="9"/>
  <c r="G4035" i="9"/>
  <c r="G4034" i="9"/>
  <c r="G4033" i="9"/>
  <c r="G4032" i="9"/>
  <c r="G4031" i="9"/>
  <c r="G4030" i="9"/>
  <c r="G4029" i="9"/>
  <c r="G4028" i="9"/>
  <c r="G4027" i="9"/>
  <c r="G4026" i="9"/>
  <c r="G4025" i="9"/>
  <c r="G4024" i="9"/>
  <c r="G4023" i="9"/>
  <c r="G4022" i="9"/>
  <c r="G4021" i="9"/>
  <c r="G4020" i="9"/>
  <c r="G4019" i="9"/>
  <c r="G4018" i="9"/>
  <c r="G4017" i="9"/>
  <c r="G4016" i="9"/>
  <c r="G4015" i="9"/>
  <c r="G4014" i="9"/>
  <c r="G4013" i="9"/>
  <c r="G4012" i="9"/>
  <c r="G4011" i="9"/>
  <c r="G4010" i="9"/>
  <c r="G4009" i="9"/>
  <c r="G4008" i="9"/>
  <c r="G4007" i="9"/>
  <c r="G4006" i="9"/>
  <c r="G4005" i="9"/>
  <c r="G4004" i="9"/>
  <c r="G4003" i="9"/>
  <c r="G4002" i="9"/>
  <c r="G4001" i="9"/>
  <c r="G4000" i="9"/>
  <c r="G3999" i="9"/>
  <c r="G3998" i="9"/>
  <c r="G3997" i="9"/>
  <c r="G3996" i="9"/>
  <c r="G3995" i="9"/>
  <c r="G3994" i="9"/>
  <c r="G3993" i="9"/>
  <c r="G3992" i="9"/>
  <c r="G3991" i="9"/>
  <c r="G3990" i="9"/>
  <c r="G3989" i="9"/>
  <c r="G3988" i="9"/>
  <c r="G3987" i="9"/>
  <c r="G3986" i="9"/>
  <c r="G3985" i="9"/>
  <c r="G3984" i="9"/>
  <c r="G3983" i="9"/>
  <c r="G3982" i="9"/>
  <c r="G3981" i="9"/>
  <c r="G3980" i="9"/>
  <c r="G3979" i="9"/>
  <c r="G3978" i="9"/>
  <c r="G3977" i="9"/>
  <c r="G3976" i="9"/>
  <c r="G3975" i="9"/>
  <c r="G3974" i="9"/>
  <c r="G3973" i="9"/>
  <c r="G3972" i="9"/>
  <c r="G3971" i="9"/>
  <c r="G3970" i="9"/>
  <c r="G3969" i="9"/>
  <c r="G3968" i="9"/>
  <c r="G3967" i="9"/>
  <c r="G3966" i="9"/>
  <c r="G3965" i="9"/>
  <c r="G3964" i="9"/>
  <c r="G3963" i="9"/>
  <c r="G3962" i="9"/>
  <c r="G3961" i="9"/>
  <c r="G3960" i="9"/>
  <c r="G3959" i="9"/>
  <c r="G3958" i="9"/>
  <c r="G3957" i="9"/>
  <c r="G3956" i="9"/>
  <c r="G3955" i="9"/>
  <c r="G3954" i="9"/>
  <c r="G3953" i="9"/>
  <c r="G3952" i="9"/>
  <c r="G3951" i="9"/>
  <c r="G3950" i="9"/>
  <c r="G3949" i="9"/>
  <c r="G3948" i="9"/>
  <c r="G3947" i="9"/>
  <c r="G3946" i="9"/>
  <c r="G3945" i="9"/>
  <c r="G3944" i="9"/>
  <c r="G3943" i="9"/>
  <c r="G3942" i="9"/>
  <c r="G3941" i="9"/>
  <c r="G3940" i="9"/>
  <c r="G3939" i="9"/>
  <c r="G3938" i="9"/>
  <c r="G3937" i="9"/>
  <c r="G3936" i="9"/>
  <c r="G3935" i="9"/>
  <c r="G3934" i="9"/>
  <c r="G3933" i="9"/>
  <c r="G3932" i="9"/>
  <c r="G3931" i="9"/>
  <c r="G3930" i="9"/>
  <c r="G3929" i="9"/>
  <c r="G3928" i="9"/>
  <c r="G3927" i="9"/>
  <c r="G3926" i="9"/>
  <c r="G3925" i="9"/>
  <c r="G3924" i="9"/>
  <c r="G3923" i="9"/>
  <c r="G3922" i="9"/>
  <c r="G3921" i="9"/>
  <c r="G3920" i="9"/>
  <c r="G3919" i="9"/>
  <c r="G3918" i="9"/>
  <c r="G3917" i="9"/>
  <c r="G3916" i="9"/>
  <c r="G3915" i="9"/>
  <c r="G3914" i="9"/>
  <c r="G3913" i="9"/>
  <c r="G3912" i="9"/>
  <c r="G3911" i="9"/>
  <c r="G3910" i="9"/>
  <c r="G3909" i="9"/>
  <c r="G3908" i="9"/>
  <c r="G3907" i="9"/>
  <c r="G3906" i="9"/>
  <c r="G3905" i="9"/>
  <c r="G3904" i="9"/>
  <c r="G3903" i="9"/>
  <c r="G3902" i="9"/>
  <c r="G3901" i="9"/>
  <c r="G3900" i="9"/>
  <c r="G3899" i="9"/>
  <c r="G3898" i="9"/>
  <c r="G3897" i="9"/>
  <c r="G3896" i="9"/>
  <c r="G3895" i="9"/>
  <c r="G3894" i="9"/>
  <c r="G3893" i="9"/>
  <c r="G3892" i="9"/>
  <c r="G3891" i="9"/>
  <c r="G3890" i="9"/>
  <c r="G3889" i="9"/>
  <c r="G3888" i="9"/>
  <c r="G3887" i="9"/>
  <c r="G3886" i="9"/>
  <c r="G3885" i="9"/>
  <c r="G3884" i="9"/>
  <c r="G3883" i="9"/>
  <c r="G3882" i="9"/>
  <c r="G3881" i="9"/>
  <c r="G3880" i="9"/>
  <c r="G3879" i="9"/>
  <c r="G3878" i="9"/>
  <c r="G3877" i="9"/>
  <c r="G3876" i="9"/>
  <c r="G3875" i="9"/>
  <c r="G3874" i="9"/>
  <c r="G3873" i="9"/>
  <c r="G3872" i="9"/>
  <c r="G3871" i="9"/>
  <c r="G3870" i="9"/>
  <c r="G3869" i="9"/>
  <c r="G3868" i="9"/>
  <c r="G3867" i="9"/>
  <c r="G3866" i="9"/>
  <c r="G3865" i="9"/>
  <c r="G3864" i="9"/>
  <c r="G3863" i="9"/>
  <c r="G3862" i="9"/>
  <c r="G3861" i="9"/>
  <c r="G3860" i="9"/>
  <c r="G3859" i="9"/>
  <c r="G3858" i="9"/>
  <c r="G3857" i="9"/>
  <c r="G3856" i="9"/>
  <c r="G3855" i="9"/>
  <c r="G3854" i="9"/>
  <c r="G3853" i="9"/>
  <c r="G3852" i="9"/>
  <c r="G3851" i="9"/>
  <c r="G3850" i="9"/>
  <c r="G3849" i="9"/>
  <c r="G3848" i="9"/>
  <c r="G3847" i="9"/>
  <c r="G3846" i="9"/>
  <c r="G3845" i="9"/>
  <c r="G3844" i="9"/>
  <c r="G3843" i="9"/>
  <c r="G3842" i="9"/>
  <c r="G3841" i="9"/>
  <c r="G3840" i="9"/>
  <c r="G3839" i="9"/>
  <c r="G3838" i="9"/>
  <c r="G3837" i="9"/>
  <c r="G3836" i="9"/>
  <c r="G3835" i="9"/>
  <c r="G3834" i="9"/>
  <c r="G3833" i="9"/>
  <c r="G3832" i="9"/>
  <c r="G3831" i="9"/>
  <c r="G3830" i="9"/>
  <c r="G3829" i="9"/>
  <c r="G3828" i="9"/>
  <c r="G3827" i="9"/>
  <c r="G3826" i="9"/>
  <c r="G3825" i="9"/>
  <c r="G3824" i="9"/>
  <c r="G3823" i="9"/>
  <c r="G3822" i="9"/>
  <c r="G3821" i="9"/>
  <c r="G3820" i="9"/>
  <c r="G3819" i="9"/>
  <c r="G3818" i="9"/>
  <c r="G3817" i="9"/>
  <c r="G3816" i="9"/>
  <c r="G3815" i="9"/>
  <c r="G3814" i="9"/>
  <c r="G3813" i="9"/>
  <c r="G3812" i="9"/>
  <c r="G3811" i="9"/>
  <c r="G3810" i="9"/>
  <c r="G3809" i="9"/>
  <c r="G3808" i="9"/>
  <c r="G3807" i="9"/>
  <c r="G3806" i="9"/>
  <c r="G3805" i="9"/>
  <c r="G3804" i="9"/>
  <c r="G3803" i="9"/>
  <c r="G3802" i="9"/>
  <c r="G3801" i="9"/>
  <c r="G3800" i="9"/>
  <c r="G3799" i="9"/>
  <c r="G3798" i="9"/>
  <c r="G3797" i="9"/>
  <c r="G3796" i="9"/>
  <c r="G3795" i="9"/>
  <c r="G3794" i="9"/>
  <c r="G3793" i="9"/>
  <c r="G3792" i="9"/>
  <c r="G3791" i="9"/>
  <c r="G3790" i="9"/>
  <c r="G3789" i="9"/>
  <c r="G3788" i="9"/>
  <c r="G3787" i="9"/>
  <c r="G3786" i="9"/>
  <c r="G3785" i="9"/>
  <c r="G3784" i="9"/>
  <c r="G3783" i="9"/>
  <c r="G3782" i="9"/>
  <c r="G3781" i="9"/>
  <c r="G3780" i="9"/>
  <c r="G3779" i="9"/>
  <c r="G3778" i="9"/>
  <c r="G3777" i="9"/>
  <c r="G3776" i="9"/>
  <c r="G3775" i="9"/>
  <c r="G3774" i="9"/>
  <c r="G3773" i="9"/>
  <c r="G3772" i="9"/>
  <c r="G3771" i="9"/>
  <c r="G3770" i="9"/>
  <c r="G3769" i="9"/>
  <c r="G3768" i="9"/>
  <c r="G3767" i="9"/>
  <c r="G3766" i="9"/>
  <c r="G3765" i="9"/>
  <c r="G3764" i="9"/>
  <c r="G3763" i="9"/>
  <c r="G3762" i="9"/>
  <c r="G3761" i="9"/>
  <c r="G3760" i="9"/>
  <c r="G3759" i="9"/>
  <c r="G3758" i="9"/>
  <c r="G3757" i="9"/>
  <c r="G3756" i="9"/>
  <c r="G3755" i="9"/>
  <c r="G3754" i="9"/>
  <c r="G3753" i="9"/>
  <c r="G3752" i="9"/>
  <c r="G3751" i="9"/>
  <c r="G3750" i="9"/>
  <c r="G3749" i="9"/>
  <c r="G3748" i="9"/>
  <c r="G3747" i="9"/>
  <c r="G3746" i="9"/>
  <c r="G3745" i="9"/>
  <c r="G3744" i="9"/>
  <c r="G3743" i="9"/>
  <c r="G3742" i="9"/>
  <c r="G3741" i="9"/>
  <c r="G3740" i="9"/>
  <c r="G3739" i="9"/>
  <c r="G3738" i="9"/>
  <c r="G3737" i="9"/>
  <c r="G3736" i="9"/>
  <c r="G3735" i="9"/>
  <c r="G3734" i="9"/>
  <c r="G3733" i="9"/>
  <c r="G3732" i="9"/>
  <c r="G3731" i="9"/>
  <c r="G3730" i="9"/>
  <c r="G3729" i="9"/>
  <c r="G3728" i="9"/>
  <c r="G3727" i="9"/>
  <c r="G3726" i="9"/>
  <c r="G3725" i="9"/>
  <c r="G3724" i="9"/>
  <c r="G3723" i="9"/>
  <c r="G3722" i="9"/>
  <c r="G3721" i="9"/>
  <c r="G3720" i="9"/>
  <c r="G3719" i="9"/>
  <c r="G3718" i="9"/>
  <c r="G3717" i="9"/>
  <c r="G3716" i="9"/>
  <c r="G3715" i="9"/>
  <c r="G3714" i="9"/>
  <c r="G3713" i="9"/>
  <c r="G3712" i="9"/>
  <c r="G3711" i="9"/>
  <c r="G3710" i="9"/>
  <c r="G3709" i="9"/>
  <c r="G3708" i="9"/>
  <c r="G3707" i="9"/>
  <c r="G3706" i="9"/>
  <c r="G3705" i="9"/>
  <c r="G3704" i="9"/>
  <c r="G3703" i="9"/>
  <c r="G3702" i="9"/>
  <c r="G3701" i="9"/>
  <c r="G3700" i="9"/>
  <c r="G3699" i="9"/>
  <c r="G3698" i="9"/>
  <c r="G3697" i="9"/>
  <c r="G3696" i="9"/>
  <c r="G3695" i="9"/>
  <c r="G3694" i="9"/>
  <c r="G3693" i="9"/>
  <c r="G3692" i="9"/>
  <c r="G3691" i="9"/>
  <c r="G3690" i="9"/>
  <c r="G3689" i="9"/>
  <c r="G3688" i="9"/>
  <c r="G3687" i="9"/>
  <c r="G3686" i="9"/>
  <c r="G3685" i="9"/>
  <c r="G3684" i="9"/>
  <c r="G3683" i="9"/>
  <c r="G3682" i="9"/>
  <c r="G3681" i="9"/>
  <c r="G3680" i="9"/>
  <c r="G3679" i="9"/>
  <c r="G3678" i="9"/>
  <c r="G3677" i="9"/>
  <c r="G3676" i="9"/>
  <c r="G3675" i="9"/>
  <c r="G3674" i="9"/>
  <c r="G3673" i="9"/>
  <c r="G3672" i="9"/>
  <c r="G3671" i="9"/>
  <c r="G3670" i="9"/>
  <c r="G3669" i="9"/>
  <c r="G3668" i="9"/>
  <c r="G3667" i="9"/>
  <c r="G3666" i="9"/>
  <c r="G3665" i="9"/>
  <c r="G3664" i="9"/>
  <c r="G3663" i="9"/>
  <c r="G3662" i="9"/>
  <c r="G3661" i="9"/>
  <c r="G3660" i="9"/>
  <c r="G3659" i="9"/>
  <c r="G3658" i="9"/>
  <c r="G3657" i="9"/>
  <c r="G3656" i="9"/>
  <c r="G3655" i="9"/>
  <c r="G3654" i="9"/>
  <c r="G3653" i="9"/>
  <c r="G3652" i="9"/>
  <c r="G3651" i="9"/>
  <c r="G3650" i="9"/>
  <c r="G3649" i="9"/>
  <c r="G3648" i="9"/>
  <c r="G3647" i="9"/>
  <c r="G3646" i="9"/>
  <c r="G3645" i="9"/>
  <c r="G3644" i="9"/>
  <c r="G3643" i="9"/>
  <c r="G3642" i="9"/>
  <c r="G3641" i="9"/>
  <c r="G3640" i="9"/>
  <c r="G3639" i="9"/>
  <c r="G3638" i="9"/>
  <c r="G3637" i="9"/>
  <c r="G3636" i="9"/>
  <c r="G3635" i="9"/>
  <c r="G3634" i="9"/>
  <c r="G3633" i="9"/>
  <c r="G3632" i="9"/>
  <c r="G3631" i="9"/>
  <c r="G3630" i="9"/>
  <c r="G3629" i="9"/>
  <c r="G3628" i="9"/>
  <c r="G3627" i="9"/>
  <c r="G3626" i="9"/>
  <c r="G3625" i="9"/>
  <c r="G3624" i="9"/>
  <c r="G3623" i="9"/>
  <c r="G3622" i="9"/>
  <c r="G3621" i="9"/>
  <c r="G3620" i="9"/>
  <c r="G3619" i="9"/>
  <c r="G3618" i="9"/>
  <c r="G3617" i="9"/>
  <c r="G3616" i="9"/>
  <c r="G3615" i="9"/>
  <c r="G3614" i="9"/>
  <c r="G3613" i="9"/>
  <c r="G3612" i="9"/>
  <c r="G3611" i="9"/>
  <c r="G3610" i="9"/>
  <c r="G3609" i="9"/>
  <c r="G3608" i="9"/>
  <c r="G3607" i="9"/>
  <c r="G3606" i="9"/>
  <c r="G3605" i="9"/>
  <c r="G3604" i="9"/>
  <c r="G3603" i="9"/>
  <c r="G3602" i="9"/>
  <c r="G3601" i="9"/>
  <c r="G3600" i="9"/>
  <c r="G3599" i="9"/>
  <c r="G3598" i="9"/>
  <c r="G3597" i="9"/>
  <c r="G3596" i="9"/>
  <c r="G3595" i="9"/>
  <c r="G3594" i="9"/>
  <c r="G3593" i="9"/>
  <c r="G3592" i="9"/>
  <c r="G3591" i="9"/>
  <c r="G3590" i="9"/>
  <c r="G3589" i="9"/>
  <c r="G3588" i="9"/>
  <c r="G3587" i="9"/>
  <c r="G3586" i="9"/>
  <c r="G3585" i="9"/>
  <c r="G3584" i="9"/>
  <c r="G3583" i="9"/>
  <c r="G3582" i="9"/>
  <c r="G3581" i="9"/>
  <c r="G3580" i="9"/>
  <c r="G3579" i="9"/>
  <c r="G3578" i="9"/>
  <c r="G3577" i="9"/>
  <c r="G3576" i="9"/>
  <c r="G3575" i="9"/>
  <c r="G3574" i="9"/>
  <c r="G3573" i="9"/>
  <c r="G3572" i="9"/>
  <c r="G3571" i="9"/>
  <c r="G3570" i="9"/>
  <c r="G3569" i="9"/>
  <c r="G3568" i="9"/>
  <c r="G3567" i="9"/>
  <c r="G3566" i="9"/>
  <c r="G3565" i="9"/>
  <c r="G3564" i="9"/>
  <c r="G3563" i="9"/>
  <c r="G3562" i="9"/>
  <c r="G3561" i="9"/>
  <c r="G3560" i="9"/>
  <c r="G3559" i="9"/>
  <c r="G3558" i="9"/>
  <c r="G3557" i="9"/>
  <c r="G3556" i="9"/>
  <c r="G3555" i="9"/>
  <c r="G3554" i="9"/>
  <c r="G3553" i="9"/>
  <c r="G3552" i="9"/>
  <c r="G3551" i="9"/>
  <c r="G3550" i="9"/>
  <c r="G3549" i="9"/>
  <c r="G3548" i="9"/>
  <c r="G3547" i="9"/>
  <c r="G3546" i="9"/>
  <c r="G3545" i="9"/>
  <c r="G3544" i="9"/>
  <c r="G3543" i="9"/>
  <c r="G3542" i="9"/>
  <c r="G3541" i="9"/>
  <c r="G3540" i="9"/>
  <c r="G3539" i="9"/>
  <c r="G3538" i="9"/>
  <c r="G3537" i="9"/>
  <c r="G3536" i="9"/>
  <c r="G3535" i="9"/>
  <c r="G3534" i="9"/>
  <c r="G3533" i="9"/>
  <c r="G3532" i="9"/>
  <c r="G3531" i="9"/>
  <c r="G3530" i="9"/>
  <c r="G3529" i="9"/>
  <c r="G3528" i="9"/>
  <c r="G3527" i="9"/>
  <c r="G3526" i="9"/>
  <c r="G3525" i="9"/>
  <c r="G3524" i="9"/>
  <c r="G3523" i="9"/>
  <c r="G3522" i="9"/>
  <c r="G3521" i="9"/>
  <c r="G3520" i="9"/>
  <c r="G3519" i="9"/>
  <c r="G3518" i="9"/>
  <c r="G3517" i="9"/>
  <c r="G3516" i="9"/>
  <c r="G3515" i="9"/>
  <c r="G3514" i="9"/>
  <c r="G3513" i="9"/>
  <c r="G3512" i="9"/>
  <c r="G3511" i="9"/>
  <c r="G3510" i="9"/>
  <c r="G3509" i="9"/>
  <c r="G3508" i="9"/>
  <c r="G3507" i="9"/>
  <c r="G3506" i="9"/>
  <c r="G3505" i="9"/>
  <c r="G3504" i="9"/>
  <c r="G3503" i="9"/>
  <c r="G3502" i="9"/>
  <c r="G3501" i="9"/>
  <c r="G3500" i="9"/>
  <c r="G3499" i="9"/>
  <c r="G3498" i="9"/>
  <c r="G3497" i="9"/>
  <c r="G3496" i="9"/>
  <c r="G3495" i="9"/>
  <c r="G3494" i="9"/>
  <c r="G3493" i="9"/>
  <c r="G3492" i="9"/>
  <c r="G3491" i="9"/>
  <c r="G3490" i="9"/>
  <c r="G3489" i="9"/>
  <c r="G3488" i="9"/>
  <c r="G3487" i="9"/>
  <c r="G3486" i="9"/>
  <c r="G3485" i="9"/>
  <c r="G3484" i="9"/>
  <c r="G3483" i="9"/>
  <c r="G3482" i="9"/>
  <c r="G3481" i="9"/>
  <c r="G3480" i="9"/>
  <c r="G3479" i="9"/>
  <c r="G3478" i="9"/>
  <c r="G3477" i="9"/>
  <c r="G3476" i="9"/>
  <c r="G3475" i="9"/>
  <c r="G3474" i="9"/>
  <c r="G3473" i="9"/>
  <c r="G3472" i="9"/>
  <c r="G3471" i="9"/>
  <c r="G3470" i="9"/>
  <c r="G3469" i="9"/>
  <c r="G3468" i="9"/>
  <c r="G3467" i="9"/>
  <c r="G3466" i="9"/>
  <c r="G3465" i="9"/>
  <c r="G3464" i="9"/>
  <c r="G3463" i="9"/>
  <c r="G3462" i="9"/>
  <c r="G3461" i="9"/>
  <c r="G3460" i="9"/>
  <c r="G3459" i="9"/>
  <c r="G3458" i="9"/>
  <c r="G3457" i="9"/>
  <c r="G3456" i="9"/>
  <c r="G3455" i="9"/>
  <c r="G3454" i="9"/>
  <c r="G3453" i="9"/>
  <c r="G3452" i="9"/>
  <c r="G3451" i="9"/>
  <c r="G3450" i="9"/>
  <c r="G3449" i="9"/>
  <c r="G3448" i="9"/>
  <c r="G3447" i="9"/>
  <c r="G3446" i="9"/>
  <c r="G3445" i="9"/>
  <c r="G3444" i="9"/>
  <c r="G3443" i="9"/>
  <c r="G3442" i="9"/>
  <c r="G3441" i="9"/>
  <c r="G3440" i="9"/>
  <c r="G3439" i="9"/>
  <c r="G3438" i="9"/>
  <c r="G3437" i="9"/>
  <c r="G3436" i="9"/>
  <c r="G3435" i="9"/>
  <c r="G3434" i="9"/>
  <c r="G3433" i="9"/>
  <c r="G3432" i="9"/>
  <c r="G3431" i="9"/>
  <c r="G3430" i="9"/>
  <c r="G3429" i="9"/>
  <c r="G3428" i="9"/>
  <c r="G3427" i="9"/>
  <c r="G3426" i="9"/>
  <c r="G3425" i="9"/>
  <c r="G3424" i="9"/>
  <c r="G3423" i="9"/>
  <c r="G3422" i="9"/>
  <c r="G3421" i="9"/>
  <c r="G3420" i="9"/>
  <c r="G3419" i="9"/>
  <c r="G3418" i="9"/>
  <c r="G3417" i="9"/>
  <c r="G3416" i="9"/>
  <c r="G3415" i="9"/>
  <c r="G3414" i="9"/>
  <c r="G3413" i="9"/>
  <c r="G3412" i="9"/>
  <c r="G3411" i="9"/>
  <c r="G3410" i="9"/>
  <c r="G3409" i="9"/>
  <c r="G3408" i="9"/>
  <c r="G3407" i="9"/>
  <c r="G3406" i="9"/>
  <c r="G3405" i="9"/>
  <c r="G3404" i="9"/>
  <c r="G3403" i="9"/>
  <c r="G3402" i="9"/>
  <c r="G3401" i="9"/>
  <c r="G3400" i="9"/>
  <c r="G3399" i="9"/>
  <c r="G3398" i="9"/>
  <c r="G3397" i="9"/>
  <c r="G3396" i="9"/>
  <c r="G3395" i="9"/>
  <c r="G3394" i="9"/>
  <c r="G3393" i="9"/>
  <c r="G3392" i="9"/>
  <c r="G3391" i="9"/>
  <c r="G3390" i="9"/>
  <c r="G3389" i="9"/>
  <c r="G3388" i="9"/>
  <c r="G3387" i="9"/>
  <c r="G3386" i="9"/>
  <c r="G3385" i="9"/>
  <c r="G3384" i="9"/>
  <c r="G3383" i="9"/>
  <c r="G3382" i="9"/>
  <c r="G3381" i="9"/>
  <c r="G3380" i="9"/>
  <c r="G3379" i="9"/>
  <c r="G3378" i="9"/>
  <c r="G3377" i="9"/>
  <c r="G3376" i="9"/>
  <c r="G3375" i="9"/>
  <c r="G3374" i="9"/>
  <c r="G3373" i="9"/>
  <c r="G3372" i="9"/>
  <c r="G3371" i="9"/>
  <c r="G3370" i="9"/>
  <c r="G3369" i="9"/>
  <c r="G3368" i="9"/>
  <c r="G3367" i="9"/>
  <c r="G3366" i="9"/>
  <c r="G3365" i="9"/>
  <c r="G3364" i="9"/>
  <c r="G3363" i="9"/>
  <c r="G3362" i="9"/>
  <c r="G3361" i="9"/>
  <c r="G3360" i="9"/>
  <c r="G3359" i="9"/>
  <c r="G3358" i="9"/>
  <c r="G3357" i="9"/>
  <c r="G3356" i="9"/>
  <c r="G3355" i="9"/>
  <c r="G3354" i="9"/>
  <c r="G3353" i="9"/>
  <c r="G3352" i="9"/>
  <c r="G3351" i="9"/>
  <c r="G3350" i="9"/>
  <c r="G3349" i="9"/>
  <c r="G3348" i="9"/>
  <c r="G3347" i="9"/>
  <c r="G3346" i="9"/>
  <c r="G3345" i="9"/>
  <c r="G3344" i="9"/>
  <c r="G3343" i="9"/>
  <c r="G3342" i="9"/>
  <c r="G3341" i="9"/>
  <c r="G3340" i="9"/>
  <c r="G3339" i="9"/>
  <c r="G3338" i="9"/>
  <c r="G3337" i="9"/>
  <c r="G3336" i="9"/>
  <c r="G3335" i="9"/>
  <c r="G3334" i="9"/>
  <c r="G3333" i="9"/>
  <c r="G3332" i="9"/>
  <c r="G3331" i="9"/>
  <c r="G3330" i="9"/>
  <c r="G3329" i="9"/>
  <c r="G3328" i="9"/>
  <c r="G3327" i="9"/>
  <c r="G3326" i="9"/>
  <c r="G3325" i="9"/>
  <c r="G3324" i="9"/>
  <c r="G3323" i="9"/>
  <c r="G3322" i="9"/>
  <c r="G3321" i="9"/>
  <c r="G3320" i="9"/>
  <c r="G3319" i="9"/>
  <c r="G3318" i="9"/>
  <c r="G3317" i="9"/>
  <c r="G3316" i="9"/>
  <c r="G3315" i="9"/>
  <c r="G3314" i="9"/>
  <c r="G3313" i="9"/>
  <c r="G3312" i="9"/>
  <c r="G3311" i="9"/>
  <c r="G3310" i="9"/>
  <c r="G3309" i="9"/>
  <c r="G3308" i="9"/>
  <c r="G3307" i="9"/>
  <c r="G3306" i="9"/>
  <c r="G3305" i="9"/>
  <c r="G3304" i="9"/>
  <c r="G3303" i="9"/>
  <c r="G3302" i="9"/>
  <c r="G3301" i="9"/>
  <c r="G3300" i="9"/>
  <c r="G3299" i="9"/>
  <c r="G3298" i="9"/>
  <c r="G3297" i="9"/>
  <c r="G3296" i="9"/>
  <c r="G3295" i="9"/>
  <c r="G3294" i="9"/>
  <c r="G3293" i="9"/>
  <c r="G3292" i="9"/>
  <c r="G3291" i="9"/>
  <c r="G3290" i="9"/>
  <c r="G3289" i="9"/>
  <c r="G3288" i="9"/>
  <c r="G3287" i="9"/>
  <c r="G3286" i="9"/>
  <c r="G3285" i="9"/>
  <c r="G3284" i="9"/>
  <c r="G3283" i="9"/>
  <c r="G3282" i="9"/>
  <c r="G3281" i="9"/>
  <c r="G3280" i="9"/>
  <c r="G3279" i="9"/>
  <c r="G3278" i="9"/>
  <c r="G3277" i="9"/>
  <c r="G3276" i="9"/>
  <c r="G3275" i="9"/>
  <c r="G3274" i="9"/>
  <c r="G3273" i="9"/>
  <c r="G3272" i="9"/>
  <c r="G3271" i="9"/>
  <c r="G3270" i="9"/>
  <c r="G3269" i="9"/>
  <c r="G3268" i="9"/>
  <c r="G3267" i="9"/>
  <c r="G3266" i="9"/>
  <c r="G3265" i="9"/>
  <c r="G3264" i="9"/>
  <c r="G3263" i="9"/>
  <c r="G3262" i="9"/>
  <c r="G3261" i="9"/>
  <c r="G3260" i="9"/>
  <c r="G3259" i="9"/>
  <c r="G3258" i="9"/>
  <c r="G3257" i="9"/>
  <c r="G3256" i="9"/>
  <c r="G3255" i="9"/>
  <c r="G3254" i="9"/>
  <c r="G3253" i="9"/>
  <c r="G3252" i="9"/>
  <c r="G3251" i="9"/>
  <c r="G3250" i="9"/>
  <c r="G3249" i="9"/>
  <c r="G3248" i="9"/>
  <c r="G3247" i="9"/>
  <c r="G3246" i="9"/>
  <c r="G3245" i="9"/>
  <c r="G3244" i="9"/>
  <c r="G3243" i="9"/>
  <c r="G3242" i="9"/>
  <c r="G3241" i="9"/>
  <c r="G3240" i="9"/>
  <c r="G3239" i="9"/>
  <c r="G3238" i="9"/>
  <c r="G3237" i="9"/>
  <c r="G3236" i="9"/>
  <c r="G3235" i="9"/>
  <c r="G3234" i="9"/>
  <c r="G3233" i="9"/>
  <c r="G3232" i="9"/>
  <c r="G3231" i="9"/>
  <c r="G3230" i="9"/>
  <c r="G3229" i="9"/>
  <c r="G3228" i="9"/>
  <c r="G3227" i="9"/>
  <c r="G3226" i="9"/>
  <c r="G3225" i="9"/>
  <c r="G3224" i="9"/>
  <c r="G3223" i="9"/>
  <c r="G3222" i="9"/>
  <c r="G3221" i="9"/>
  <c r="G3220" i="9"/>
  <c r="G3219" i="9"/>
  <c r="G3218" i="9"/>
  <c r="G3217" i="9"/>
  <c r="G3216" i="9"/>
  <c r="G3215" i="9"/>
  <c r="G3214" i="9"/>
  <c r="G3213" i="9"/>
  <c r="G3212" i="9"/>
  <c r="G3211" i="9"/>
  <c r="G3210" i="9"/>
  <c r="G3209" i="9"/>
  <c r="G3208" i="9"/>
  <c r="G3207" i="9"/>
  <c r="G3206" i="9"/>
  <c r="G3205" i="9"/>
  <c r="G3204" i="9"/>
  <c r="G3203" i="9"/>
  <c r="G3202" i="9"/>
  <c r="G3201" i="9"/>
  <c r="G3200" i="9"/>
  <c r="G3199" i="9"/>
  <c r="G3198" i="9"/>
  <c r="G3197" i="9"/>
  <c r="G3196" i="9"/>
  <c r="G3195" i="9"/>
  <c r="G3194" i="9"/>
  <c r="G3193" i="9"/>
  <c r="G3192" i="9"/>
  <c r="G3191" i="9"/>
  <c r="G3190" i="9"/>
  <c r="G3189" i="9"/>
  <c r="G3188" i="9"/>
  <c r="G3187" i="9"/>
  <c r="G3186" i="9"/>
  <c r="G3185" i="9"/>
  <c r="G3184" i="9"/>
  <c r="G3183" i="9"/>
  <c r="G3182" i="9"/>
  <c r="G3181" i="9"/>
  <c r="G3180" i="9"/>
  <c r="G3179" i="9"/>
  <c r="G3178" i="9"/>
  <c r="G3177" i="9"/>
  <c r="G3176" i="9"/>
  <c r="G3175" i="9"/>
  <c r="G3174" i="9"/>
  <c r="G3173" i="9"/>
  <c r="G3172" i="9"/>
  <c r="G3171" i="9"/>
  <c r="G3170" i="9"/>
  <c r="G3169" i="9"/>
  <c r="G3168" i="9"/>
  <c r="G3167" i="9"/>
  <c r="G3166" i="9"/>
  <c r="G3165" i="9"/>
  <c r="G3164" i="9"/>
  <c r="G3163" i="9"/>
  <c r="G3162" i="9"/>
  <c r="G3161" i="9"/>
  <c r="G3160" i="9"/>
  <c r="G3159" i="9"/>
  <c r="G3158" i="9"/>
  <c r="G3157" i="9"/>
  <c r="G3156" i="9"/>
  <c r="G3155" i="9"/>
  <c r="G3154" i="9"/>
  <c r="G3153" i="9"/>
  <c r="G3152" i="9"/>
  <c r="G3151" i="9"/>
  <c r="G3150" i="9"/>
  <c r="G3149" i="9"/>
  <c r="G3148" i="9"/>
  <c r="G3147" i="9"/>
  <c r="G3146" i="9"/>
  <c r="G3145" i="9"/>
  <c r="G3144" i="9"/>
  <c r="G3143" i="9"/>
  <c r="G3142" i="9"/>
  <c r="G3141" i="9"/>
  <c r="G3140" i="9"/>
  <c r="G3139" i="9"/>
  <c r="G3138" i="9"/>
  <c r="G3137" i="9"/>
  <c r="G3136" i="9"/>
  <c r="G3135" i="9"/>
  <c r="G3134" i="9"/>
  <c r="G3133" i="9"/>
  <c r="G3132" i="9"/>
  <c r="G3131" i="9"/>
  <c r="G3130" i="9"/>
  <c r="G3129" i="9"/>
  <c r="G3128" i="9"/>
  <c r="G3127" i="9"/>
  <c r="G3126" i="9"/>
  <c r="G3125" i="9"/>
  <c r="G3124" i="9"/>
  <c r="G3123" i="9"/>
  <c r="G3122" i="9"/>
  <c r="G3121" i="9"/>
  <c r="G3120" i="9"/>
  <c r="G3119" i="9"/>
  <c r="G3118" i="9"/>
  <c r="G3117" i="9"/>
  <c r="G3116" i="9"/>
  <c r="G3115" i="9"/>
  <c r="G3114" i="9"/>
  <c r="G3113" i="9"/>
  <c r="G3112" i="9"/>
  <c r="G3111" i="9"/>
  <c r="G3110" i="9"/>
  <c r="G3109" i="9"/>
  <c r="G3108" i="9"/>
  <c r="G3107" i="9"/>
  <c r="G3106" i="9"/>
  <c r="G3105" i="9"/>
  <c r="G3104" i="9"/>
  <c r="G3103" i="9"/>
  <c r="G3102" i="9"/>
  <c r="G3101" i="9"/>
  <c r="G3100" i="9"/>
  <c r="G3099" i="9"/>
  <c r="G3098" i="9"/>
  <c r="G3097" i="9"/>
  <c r="G3096" i="9"/>
  <c r="G3095" i="9"/>
  <c r="G3094" i="9"/>
  <c r="G3093" i="9"/>
  <c r="G3092" i="9"/>
  <c r="G3091" i="9"/>
  <c r="G3090" i="9"/>
  <c r="G3089" i="9"/>
  <c r="G3088" i="9"/>
  <c r="G3087" i="9"/>
  <c r="G3086" i="9"/>
  <c r="G3085" i="9"/>
  <c r="G3084" i="9"/>
  <c r="G3083" i="9"/>
  <c r="G3082" i="9"/>
  <c r="G3081" i="9"/>
  <c r="G3080" i="9"/>
  <c r="G3079" i="9"/>
  <c r="G3078" i="9"/>
  <c r="G3077" i="9"/>
  <c r="G3076" i="9"/>
  <c r="G3075" i="9"/>
  <c r="G3074" i="9"/>
  <c r="G3073" i="9"/>
  <c r="G3072" i="9"/>
  <c r="G3071" i="9"/>
  <c r="G3070" i="9"/>
  <c r="G3069" i="9"/>
  <c r="G3068" i="9"/>
  <c r="G3067" i="9"/>
  <c r="G3066" i="9"/>
  <c r="G3065" i="9"/>
  <c r="G3064" i="9"/>
  <c r="G3063" i="9"/>
  <c r="G3062" i="9"/>
  <c r="G3061" i="9"/>
  <c r="G3060" i="9"/>
  <c r="G3059" i="9"/>
  <c r="G3058" i="9"/>
  <c r="G3057" i="9"/>
  <c r="G3056" i="9"/>
  <c r="G3055" i="9"/>
  <c r="G3054" i="9"/>
  <c r="G3053" i="9"/>
  <c r="G3052" i="9"/>
  <c r="G3051" i="9"/>
  <c r="G3050" i="9"/>
  <c r="G3049" i="9"/>
  <c r="G3048" i="9"/>
  <c r="G3047" i="9"/>
  <c r="G3046" i="9"/>
  <c r="G3045" i="9"/>
  <c r="G3044" i="9"/>
  <c r="G3043" i="9"/>
  <c r="G3042" i="9"/>
  <c r="G3041" i="9"/>
  <c r="G3040" i="9"/>
  <c r="G3039" i="9"/>
  <c r="G3038" i="9"/>
  <c r="G3037" i="9"/>
  <c r="G3036" i="9"/>
  <c r="G3035" i="9"/>
  <c r="G3034" i="9"/>
  <c r="G3033" i="9"/>
  <c r="G3032" i="9"/>
  <c r="G3031" i="9"/>
  <c r="G3030" i="9"/>
  <c r="G3029" i="9"/>
  <c r="G3028" i="9"/>
  <c r="G3027" i="9"/>
  <c r="G3026" i="9"/>
  <c r="G3025" i="9"/>
  <c r="G3024" i="9"/>
  <c r="G3023" i="9"/>
  <c r="G3022" i="9"/>
  <c r="G3021" i="9"/>
  <c r="G3020" i="9"/>
  <c r="G3019" i="9"/>
  <c r="G3018" i="9"/>
  <c r="G3017" i="9"/>
  <c r="G3016" i="9"/>
  <c r="G3015" i="9"/>
  <c r="G3014" i="9"/>
  <c r="G3013" i="9"/>
  <c r="G3012" i="9"/>
  <c r="G3011" i="9"/>
  <c r="G3010" i="9"/>
  <c r="G3009" i="9"/>
  <c r="G3008" i="9"/>
  <c r="G3007" i="9"/>
  <c r="G3006" i="9"/>
  <c r="G3005" i="9"/>
  <c r="G3004" i="9"/>
  <c r="G3003" i="9"/>
  <c r="G3002" i="9"/>
  <c r="G3001" i="9"/>
  <c r="G3000" i="9"/>
  <c r="G2999" i="9"/>
  <c r="G2998" i="9"/>
  <c r="G2997" i="9"/>
  <c r="G2996" i="9"/>
  <c r="G2995" i="9"/>
  <c r="G2994" i="9"/>
  <c r="G2993" i="9"/>
  <c r="G2992" i="9"/>
  <c r="G2991" i="9"/>
  <c r="G2990" i="9"/>
  <c r="G2989" i="9"/>
  <c r="G2988" i="9"/>
  <c r="G2987" i="9"/>
  <c r="G2986" i="9"/>
  <c r="G2985" i="9"/>
  <c r="G2984" i="9"/>
  <c r="G2983" i="9"/>
  <c r="G2982" i="9"/>
  <c r="G2981" i="9"/>
  <c r="G2980" i="9"/>
  <c r="G2979" i="9"/>
  <c r="G2978" i="9"/>
  <c r="G2977" i="9"/>
  <c r="G2976" i="9"/>
  <c r="G2975" i="9"/>
  <c r="G2974" i="9"/>
  <c r="G2973" i="9"/>
  <c r="G2972" i="9"/>
  <c r="G2971" i="9"/>
  <c r="G2970" i="9"/>
  <c r="G2969" i="9"/>
  <c r="G2968" i="9"/>
  <c r="G2967" i="9"/>
  <c r="G2966" i="9"/>
  <c r="G2965" i="9"/>
  <c r="G2964" i="9"/>
  <c r="G2963" i="9"/>
  <c r="G2962" i="9"/>
  <c r="G2961" i="9"/>
  <c r="G2960" i="9"/>
  <c r="G2959" i="9"/>
  <c r="G2958" i="9"/>
  <c r="G2957" i="9"/>
  <c r="G2956" i="9"/>
  <c r="G2955" i="9"/>
  <c r="G2954" i="9"/>
  <c r="G2953" i="9"/>
  <c r="G2952" i="9"/>
  <c r="G2951" i="9"/>
  <c r="G2950" i="9"/>
  <c r="G2949" i="9"/>
  <c r="G2948" i="9"/>
  <c r="G2947" i="9"/>
  <c r="G2946" i="9"/>
  <c r="G2945" i="9"/>
  <c r="G2944" i="9"/>
  <c r="G2943" i="9"/>
  <c r="G2942" i="9"/>
  <c r="G2941" i="9"/>
  <c r="G2940" i="9"/>
  <c r="G2939" i="9"/>
  <c r="G2938" i="9"/>
  <c r="G2937" i="9"/>
  <c r="G2936" i="9"/>
  <c r="G2935" i="9"/>
  <c r="G2934" i="9"/>
  <c r="G2933" i="9"/>
  <c r="G2932" i="9"/>
  <c r="G2931" i="9"/>
  <c r="G2930" i="9"/>
  <c r="G2929" i="9"/>
  <c r="G2928" i="9"/>
  <c r="G2927" i="9"/>
  <c r="G2926" i="9"/>
  <c r="G2925" i="9"/>
  <c r="G2924" i="9"/>
  <c r="G2923" i="9"/>
  <c r="G2922" i="9"/>
  <c r="G2921" i="9"/>
  <c r="G2920" i="9"/>
  <c r="G2919" i="9"/>
  <c r="G2918" i="9"/>
  <c r="G2917" i="9"/>
  <c r="G2916" i="9"/>
  <c r="G2915" i="9"/>
  <c r="G2914" i="9"/>
  <c r="G2913" i="9"/>
  <c r="G2912" i="9"/>
  <c r="G2911" i="9"/>
  <c r="G2910" i="9"/>
  <c r="G2909" i="9"/>
  <c r="G2908" i="9"/>
  <c r="G2907" i="9"/>
  <c r="G2906" i="9"/>
  <c r="G2905" i="9"/>
  <c r="G2904" i="9"/>
  <c r="G2903" i="9"/>
  <c r="G2902" i="9"/>
  <c r="G2901" i="9"/>
  <c r="G2900" i="9"/>
  <c r="G2899" i="9"/>
  <c r="G2898" i="9"/>
  <c r="G2897" i="9"/>
  <c r="G2896" i="9"/>
  <c r="G2895" i="9"/>
  <c r="G2894" i="9"/>
  <c r="G2893" i="9"/>
  <c r="G2892" i="9"/>
  <c r="G2891" i="9"/>
  <c r="G2890" i="9"/>
  <c r="G2889" i="9"/>
  <c r="G2888" i="9"/>
  <c r="G2887" i="9"/>
  <c r="G2886" i="9"/>
  <c r="G2885" i="9"/>
  <c r="G2884" i="9"/>
  <c r="G2883" i="9"/>
  <c r="G2882" i="9"/>
  <c r="G2881" i="9"/>
  <c r="G2880" i="9"/>
  <c r="G2879" i="9"/>
  <c r="G2878" i="9"/>
  <c r="G2877" i="9"/>
  <c r="G2876" i="9"/>
  <c r="G2875" i="9"/>
  <c r="G2874" i="9"/>
  <c r="G2873" i="9"/>
  <c r="G2872" i="9"/>
  <c r="G2871" i="9"/>
  <c r="G2870" i="9"/>
  <c r="G2869" i="9"/>
  <c r="G2868" i="9"/>
  <c r="G2867" i="9"/>
  <c r="G2866" i="9"/>
  <c r="G2865" i="9"/>
  <c r="G2864" i="9"/>
  <c r="G2863" i="9"/>
  <c r="G2862" i="9"/>
  <c r="G2861" i="9"/>
  <c r="G2860" i="9"/>
  <c r="G2859" i="9"/>
  <c r="G2858" i="9"/>
  <c r="G2857" i="9"/>
  <c r="G2856" i="9"/>
  <c r="G2855" i="9"/>
  <c r="G2854" i="9"/>
  <c r="G2853" i="9"/>
  <c r="G2852" i="9"/>
  <c r="G2851" i="9"/>
  <c r="G2850" i="9"/>
  <c r="G2849" i="9"/>
  <c r="G2848" i="9"/>
  <c r="G2847" i="9"/>
  <c r="G2846" i="9"/>
  <c r="G2845" i="9"/>
  <c r="G2844" i="9"/>
  <c r="G2843" i="9"/>
  <c r="G2842" i="9"/>
  <c r="G2841" i="9"/>
  <c r="G2840" i="9"/>
  <c r="G2839" i="9"/>
  <c r="G2838" i="9"/>
  <c r="G2837" i="9"/>
  <c r="G2836" i="9"/>
  <c r="G2835" i="9"/>
  <c r="G2834" i="9"/>
  <c r="G2833" i="9"/>
  <c r="G2832" i="9"/>
  <c r="G2831" i="9"/>
  <c r="G2830" i="9"/>
  <c r="G2829" i="9"/>
  <c r="G2828" i="9"/>
  <c r="G2827" i="9"/>
  <c r="G2826" i="9"/>
  <c r="G2825" i="9"/>
  <c r="G2824" i="9"/>
  <c r="G2823" i="9"/>
  <c r="G2822" i="9"/>
  <c r="G2821" i="9"/>
  <c r="G2820" i="9"/>
  <c r="G2819" i="9"/>
  <c r="G2818" i="9"/>
  <c r="G2817" i="9"/>
  <c r="G2816" i="9"/>
  <c r="G2815" i="9"/>
  <c r="G2814" i="9"/>
  <c r="G2813" i="9"/>
  <c r="G2812" i="9"/>
  <c r="G2811" i="9"/>
  <c r="G2810" i="9"/>
  <c r="G2809" i="9"/>
  <c r="G2808" i="9"/>
  <c r="G2807" i="9"/>
  <c r="G2806" i="9"/>
  <c r="G2805" i="9"/>
  <c r="G2804" i="9"/>
  <c r="G2803" i="9"/>
  <c r="G2802" i="9"/>
  <c r="G2801" i="9"/>
  <c r="G2800" i="9"/>
  <c r="G2799" i="9"/>
  <c r="G2798" i="9"/>
  <c r="G2797" i="9"/>
  <c r="G2796" i="9"/>
  <c r="G2795" i="9"/>
  <c r="G2794" i="9"/>
  <c r="G2793" i="9"/>
  <c r="G2792" i="9"/>
  <c r="G2791" i="9"/>
  <c r="G2790" i="9"/>
  <c r="G2789" i="9"/>
  <c r="G2788" i="9"/>
  <c r="G2787" i="9"/>
  <c r="G2786" i="9"/>
  <c r="G2785" i="9"/>
  <c r="G2784" i="9"/>
  <c r="G2783" i="9"/>
  <c r="G2782" i="9"/>
  <c r="G2781" i="9"/>
  <c r="G2780" i="9"/>
  <c r="G2779" i="9"/>
  <c r="G2778" i="9"/>
  <c r="G2777" i="9"/>
  <c r="G2776" i="9"/>
  <c r="G2775" i="9"/>
  <c r="G2774" i="9"/>
  <c r="G2773" i="9"/>
  <c r="G2772" i="9"/>
  <c r="G2771" i="9"/>
  <c r="G2770" i="9"/>
  <c r="G2769" i="9"/>
  <c r="G2768" i="9"/>
  <c r="G2767" i="9"/>
  <c r="G2766" i="9"/>
  <c r="G2765" i="9"/>
  <c r="G2764" i="9"/>
  <c r="G2763" i="9"/>
  <c r="G2762" i="9"/>
  <c r="G2761" i="9"/>
  <c r="G2760" i="9"/>
  <c r="G2759" i="9"/>
  <c r="G2758" i="9"/>
  <c r="G2757" i="9"/>
  <c r="G2756" i="9"/>
  <c r="G2755" i="9"/>
  <c r="G2754" i="9"/>
  <c r="G2753" i="9"/>
  <c r="G2752" i="9"/>
  <c r="G2751" i="9"/>
  <c r="G2750" i="9"/>
  <c r="G2749" i="9"/>
  <c r="G2748" i="9"/>
  <c r="G2747" i="9"/>
  <c r="G2746" i="9"/>
  <c r="G2745" i="9"/>
  <c r="G2744" i="9"/>
  <c r="G2743" i="9"/>
  <c r="G2742" i="9"/>
  <c r="G2741" i="9"/>
  <c r="G2740" i="9"/>
  <c r="G2739" i="9"/>
  <c r="G2738" i="9"/>
  <c r="G2737" i="9"/>
  <c r="G2736" i="9"/>
  <c r="G2735" i="9"/>
  <c r="G2734" i="9"/>
  <c r="G2733" i="9"/>
  <c r="G2732" i="9"/>
  <c r="G2731" i="9"/>
  <c r="G2730" i="9"/>
  <c r="G2729" i="9"/>
  <c r="G2728" i="9"/>
  <c r="G2727" i="9"/>
  <c r="G2726" i="9"/>
  <c r="G2725" i="9"/>
  <c r="G2724" i="9"/>
  <c r="G2723" i="9"/>
  <c r="G2722" i="9"/>
  <c r="G2721" i="9"/>
  <c r="G2720" i="9"/>
  <c r="G2719" i="9"/>
  <c r="G2718" i="9"/>
  <c r="G2717" i="9"/>
  <c r="G2716" i="9"/>
  <c r="G2715" i="9"/>
  <c r="G2714" i="9"/>
  <c r="G2713" i="9"/>
  <c r="G2712" i="9"/>
  <c r="G2711" i="9"/>
  <c r="G2710" i="9"/>
  <c r="G2709" i="9"/>
  <c r="G2708" i="9"/>
  <c r="G2707" i="9"/>
  <c r="G2706" i="9"/>
  <c r="G2705" i="9"/>
  <c r="G2704" i="9"/>
  <c r="G2703" i="9"/>
  <c r="G2702" i="9"/>
  <c r="G2701" i="9"/>
  <c r="G2700" i="9"/>
  <c r="G2699" i="9"/>
  <c r="G2698" i="9"/>
  <c r="G2697" i="9"/>
  <c r="G2696" i="9"/>
  <c r="G2695" i="9"/>
  <c r="G2694" i="9"/>
  <c r="G2693" i="9"/>
  <c r="G2692" i="9"/>
  <c r="G2691" i="9"/>
  <c r="G2690" i="9"/>
  <c r="G2689" i="9"/>
  <c r="G2688" i="9"/>
  <c r="G2687" i="9"/>
  <c r="G2686" i="9"/>
  <c r="G2685" i="9"/>
  <c r="G2684" i="9"/>
  <c r="G2683" i="9"/>
  <c r="G2682" i="9"/>
  <c r="G2681" i="9"/>
  <c r="G2680" i="9"/>
  <c r="G2679" i="9"/>
  <c r="G2678" i="9"/>
  <c r="G2677" i="9"/>
  <c r="G2676" i="9"/>
  <c r="G2675" i="9"/>
  <c r="G2674" i="9"/>
  <c r="G2673" i="9"/>
  <c r="G2672" i="9"/>
  <c r="G2671" i="9"/>
  <c r="G2670" i="9"/>
  <c r="G2669" i="9"/>
  <c r="G2668" i="9"/>
  <c r="G2667" i="9"/>
  <c r="G2666" i="9"/>
  <c r="G2665" i="9"/>
  <c r="G2664" i="9"/>
  <c r="G2663" i="9"/>
  <c r="G2662" i="9"/>
  <c r="G2661" i="9"/>
  <c r="G2660" i="9"/>
  <c r="G2659" i="9"/>
  <c r="G2658" i="9"/>
  <c r="G2657" i="9"/>
  <c r="G2656" i="9"/>
  <c r="G2655" i="9"/>
  <c r="G2654" i="9"/>
  <c r="G2653" i="9"/>
  <c r="G2652" i="9"/>
  <c r="G2651" i="9"/>
  <c r="G2650" i="9"/>
  <c r="G2649" i="9"/>
  <c r="G2648" i="9"/>
  <c r="G2647" i="9"/>
  <c r="G2646" i="9"/>
  <c r="G2645" i="9"/>
  <c r="G2644" i="9"/>
  <c r="G2643" i="9"/>
  <c r="G2642" i="9"/>
  <c r="G2641" i="9"/>
  <c r="G2640" i="9"/>
  <c r="G2639" i="9"/>
  <c r="G2638" i="9"/>
  <c r="G2637" i="9"/>
  <c r="G2636" i="9"/>
  <c r="G2635" i="9"/>
  <c r="G2634" i="9"/>
  <c r="G2633" i="9"/>
  <c r="G2632" i="9"/>
  <c r="G2631" i="9"/>
  <c r="G2630" i="9"/>
  <c r="G2629" i="9"/>
  <c r="G2628" i="9"/>
  <c r="G2627" i="9"/>
  <c r="G2626" i="9"/>
  <c r="G2625" i="9"/>
  <c r="G2624" i="9"/>
  <c r="G2623" i="9"/>
  <c r="G2622" i="9"/>
  <c r="G2621" i="9"/>
  <c r="G2620" i="9"/>
  <c r="G2619" i="9"/>
  <c r="G2618" i="9"/>
  <c r="G2617" i="9"/>
  <c r="G2616" i="9"/>
  <c r="G2615" i="9"/>
  <c r="G2614" i="9"/>
  <c r="G2613" i="9"/>
  <c r="G2612" i="9"/>
  <c r="G2611" i="9"/>
  <c r="G2610" i="9"/>
  <c r="G2609" i="9"/>
  <c r="G2608" i="9"/>
  <c r="G2607" i="9"/>
  <c r="G2606" i="9"/>
  <c r="G2605" i="9"/>
  <c r="G2604" i="9"/>
  <c r="G2603" i="9"/>
  <c r="G2602" i="9"/>
  <c r="G2601" i="9"/>
  <c r="G2600" i="9"/>
  <c r="G2599" i="9"/>
  <c r="G2598" i="9"/>
  <c r="G2597" i="9"/>
  <c r="G2596" i="9"/>
  <c r="G2595" i="9"/>
  <c r="G2594" i="9"/>
  <c r="G2593" i="9"/>
  <c r="G2592" i="9"/>
  <c r="G2591" i="9"/>
  <c r="G2590" i="9"/>
  <c r="G2589" i="9"/>
  <c r="G2588" i="9"/>
  <c r="G2587" i="9"/>
  <c r="G2586" i="9"/>
  <c r="G2585" i="9"/>
  <c r="G2584" i="9"/>
  <c r="G2583" i="9"/>
  <c r="G2582" i="9"/>
  <c r="G2581" i="9"/>
  <c r="G2580" i="9"/>
  <c r="G2579" i="9"/>
  <c r="G2578" i="9"/>
  <c r="G2577" i="9"/>
  <c r="G2576" i="9"/>
  <c r="G2575" i="9"/>
  <c r="G2574" i="9"/>
  <c r="G2573" i="9"/>
  <c r="G2572" i="9"/>
  <c r="G2571" i="9"/>
  <c r="G2570" i="9"/>
  <c r="G2569" i="9"/>
  <c r="G2568" i="9"/>
  <c r="G2567" i="9"/>
  <c r="G2566" i="9"/>
  <c r="G2565" i="9"/>
  <c r="G2564" i="9"/>
  <c r="G2563" i="9"/>
  <c r="G2562" i="9"/>
  <c r="G2561" i="9"/>
  <c r="G2560" i="9"/>
  <c r="G2559" i="9"/>
  <c r="G2558" i="9"/>
  <c r="G2557" i="9"/>
  <c r="G2556" i="9"/>
  <c r="G2555" i="9"/>
  <c r="G2554" i="9"/>
  <c r="G2553" i="9"/>
  <c r="G2552" i="9"/>
  <c r="G2551" i="9"/>
  <c r="G2550" i="9"/>
  <c r="G2549" i="9"/>
  <c r="G2548" i="9"/>
  <c r="G2547" i="9"/>
  <c r="G2546" i="9"/>
  <c r="G2545" i="9"/>
  <c r="G2544" i="9"/>
  <c r="G2543" i="9"/>
  <c r="G2542" i="9"/>
  <c r="G2541" i="9"/>
  <c r="G2540" i="9"/>
  <c r="G2539" i="9"/>
  <c r="G2538" i="9"/>
  <c r="G2537" i="9"/>
  <c r="G2536" i="9"/>
  <c r="G2535" i="9"/>
  <c r="G2534" i="9"/>
  <c r="G2533" i="9"/>
  <c r="G2532" i="9"/>
  <c r="G2531" i="9"/>
  <c r="G2530" i="9"/>
  <c r="G2529" i="9"/>
  <c r="G2528" i="9"/>
  <c r="G2527" i="9"/>
  <c r="G2526" i="9"/>
  <c r="G2525" i="9"/>
  <c r="G2524" i="9"/>
  <c r="G2523" i="9"/>
  <c r="G2522" i="9"/>
  <c r="G2521" i="9"/>
  <c r="G2520" i="9"/>
  <c r="G2519" i="9"/>
  <c r="G2518" i="9"/>
  <c r="G2517" i="9"/>
  <c r="G2516" i="9"/>
  <c r="G2515" i="9"/>
  <c r="G2514" i="9"/>
  <c r="G2513" i="9"/>
  <c r="G2512" i="9"/>
  <c r="G2511" i="9"/>
  <c r="G2510" i="9"/>
  <c r="G2509" i="9"/>
  <c r="G2508" i="9"/>
  <c r="G2507" i="9"/>
  <c r="G2506" i="9"/>
  <c r="G2505" i="9"/>
  <c r="G2504" i="9"/>
  <c r="G2503" i="9"/>
  <c r="G2502" i="9"/>
  <c r="G2501" i="9"/>
  <c r="G2500" i="9"/>
  <c r="G2499" i="9"/>
  <c r="G2498" i="9"/>
  <c r="G2497" i="9"/>
  <c r="G2496" i="9"/>
  <c r="G2495" i="9"/>
  <c r="G2494" i="9"/>
  <c r="G2493" i="9"/>
  <c r="G2492" i="9"/>
  <c r="G2491" i="9"/>
  <c r="G2490" i="9"/>
  <c r="G2489" i="9"/>
  <c r="G2488" i="9"/>
  <c r="G2487" i="9"/>
  <c r="G2486" i="9"/>
  <c r="G2485" i="9"/>
  <c r="G2484" i="9"/>
  <c r="G2483" i="9"/>
  <c r="G2482" i="9"/>
  <c r="G2481" i="9"/>
  <c r="G2480" i="9"/>
  <c r="G2479" i="9"/>
  <c r="G2478" i="9"/>
  <c r="G2477" i="9"/>
  <c r="G2476" i="9"/>
  <c r="G2475" i="9"/>
  <c r="G2474" i="9"/>
  <c r="G2473" i="9"/>
  <c r="G2472" i="9"/>
  <c r="G2471" i="9"/>
  <c r="G2470" i="9"/>
  <c r="G2469" i="9"/>
  <c r="G2468" i="9"/>
  <c r="G2467" i="9"/>
  <c r="G2466" i="9"/>
  <c r="G2465" i="9"/>
  <c r="G2464" i="9"/>
  <c r="G2463" i="9"/>
  <c r="G2462" i="9"/>
  <c r="G2461" i="9"/>
  <c r="G2460" i="9"/>
  <c r="G2459" i="9"/>
  <c r="G2458" i="9"/>
  <c r="G2457" i="9"/>
  <c r="G2456" i="9"/>
  <c r="G2455" i="9"/>
  <c r="G2454" i="9"/>
  <c r="G2453" i="9"/>
  <c r="G2452" i="9"/>
  <c r="G2451" i="9"/>
  <c r="G2450" i="9"/>
  <c r="G2449" i="9"/>
  <c r="G2448" i="9"/>
  <c r="G2447" i="9"/>
  <c r="G2446" i="9"/>
  <c r="G2445" i="9"/>
  <c r="G2444" i="9"/>
  <c r="G2443" i="9"/>
  <c r="G2442" i="9"/>
  <c r="G2441" i="9"/>
  <c r="G2440" i="9"/>
  <c r="G2439" i="9"/>
  <c r="G2438" i="9"/>
  <c r="G2437" i="9"/>
  <c r="G2436" i="9"/>
  <c r="G2435" i="9"/>
  <c r="G2434" i="9"/>
  <c r="G2433" i="9"/>
  <c r="G2432" i="9"/>
  <c r="G2431" i="9"/>
  <c r="G2430" i="9"/>
  <c r="G2429" i="9"/>
  <c r="G2428" i="9"/>
  <c r="G2427" i="9"/>
  <c r="G2426" i="9"/>
  <c r="G2425" i="9"/>
  <c r="G2424" i="9"/>
  <c r="G2423" i="9"/>
  <c r="G2422" i="9"/>
  <c r="G2421" i="9"/>
  <c r="G2420" i="9"/>
  <c r="G2419" i="9"/>
  <c r="G2418" i="9"/>
  <c r="G2417" i="9"/>
  <c r="G2416" i="9"/>
  <c r="G2415" i="9"/>
  <c r="G2414" i="9"/>
  <c r="G2413" i="9"/>
  <c r="G2412" i="9"/>
  <c r="G2411" i="9"/>
  <c r="G2410" i="9"/>
  <c r="G2409" i="9"/>
  <c r="G2408" i="9"/>
  <c r="G2407" i="9"/>
  <c r="G2406" i="9"/>
  <c r="G2405" i="9"/>
  <c r="G2404" i="9"/>
  <c r="G2403" i="9"/>
  <c r="G2402" i="9"/>
  <c r="G2401" i="9"/>
  <c r="G2400" i="9"/>
  <c r="G2399" i="9"/>
  <c r="G2398" i="9"/>
  <c r="G2397" i="9"/>
  <c r="G2396" i="9"/>
  <c r="G2395" i="9"/>
  <c r="G2394" i="9"/>
  <c r="G2393" i="9"/>
  <c r="G2392" i="9"/>
  <c r="G2391" i="9"/>
  <c r="G2390" i="9"/>
  <c r="G2389" i="9"/>
  <c r="G2388" i="9"/>
  <c r="G2387" i="9"/>
  <c r="G2386" i="9"/>
  <c r="G2385" i="9"/>
  <c r="G2384" i="9"/>
  <c r="G2383" i="9"/>
  <c r="G2382" i="9"/>
  <c r="G2381" i="9"/>
  <c r="G2380" i="9"/>
  <c r="G2379" i="9"/>
  <c r="G2378" i="9"/>
  <c r="G2377" i="9"/>
  <c r="G2376" i="9"/>
  <c r="G2375" i="9"/>
  <c r="G2374" i="9"/>
  <c r="G2373" i="9"/>
  <c r="G2372" i="9"/>
  <c r="G2371" i="9"/>
  <c r="G2370" i="9"/>
  <c r="G2369" i="9"/>
  <c r="G2368" i="9"/>
  <c r="G2367" i="9"/>
  <c r="G2366" i="9"/>
  <c r="G2365" i="9"/>
  <c r="G2364" i="9"/>
  <c r="G2363" i="9"/>
  <c r="G2362" i="9"/>
  <c r="G2361" i="9"/>
  <c r="G2360" i="9"/>
  <c r="G2359" i="9"/>
  <c r="G2358" i="9"/>
  <c r="G2357" i="9"/>
  <c r="G2356" i="9"/>
  <c r="G2355" i="9"/>
  <c r="G2354" i="9"/>
  <c r="G2353" i="9"/>
  <c r="G2352" i="9"/>
  <c r="G2351" i="9"/>
  <c r="G2350" i="9"/>
  <c r="G2349" i="9"/>
  <c r="G2348" i="9"/>
  <c r="G2347" i="9"/>
  <c r="G2346" i="9"/>
  <c r="G2345" i="9"/>
  <c r="G2344" i="9"/>
  <c r="G2343" i="9"/>
  <c r="G2342" i="9"/>
  <c r="G2341" i="9"/>
  <c r="G2340" i="9"/>
  <c r="G2339" i="9"/>
  <c r="G2338" i="9"/>
  <c r="G2337" i="9"/>
  <c r="G2336" i="9"/>
  <c r="G2335" i="9"/>
  <c r="G2334" i="9"/>
  <c r="G2333" i="9"/>
  <c r="G2332" i="9"/>
  <c r="G2331" i="9"/>
  <c r="G2330" i="9"/>
  <c r="G2329" i="9"/>
  <c r="G2328" i="9"/>
  <c r="G2327" i="9"/>
  <c r="G2326" i="9"/>
  <c r="G2325" i="9"/>
  <c r="G2324" i="9"/>
  <c r="G2323" i="9"/>
  <c r="G2322" i="9"/>
  <c r="G2321" i="9"/>
  <c r="G2320" i="9"/>
  <c r="G2319" i="9"/>
  <c r="G2318" i="9"/>
  <c r="G2317" i="9"/>
  <c r="G2316" i="9"/>
  <c r="G2315" i="9"/>
  <c r="G2314" i="9"/>
  <c r="G2313" i="9"/>
  <c r="G2312" i="9"/>
  <c r="G2311" i="9"/>
  <c r="G2310" i="9"/>
  <c r="G2309" i="9"/>
  <c r="G2308" i="9"/>
  <c r="G2307" i="9"/>
  <c r="G2306" i="9"/>
  <c r="G2305" i="9"/>
  <c r="G2304" i="9"/>
  <c r="G2303" i="9"/>
  <c r="G2302" i="9"/>
  <c r="G2301" i="9"/>
  <c r="G2300" i="9"/>
  <c r="G2299" i="9"/>
  <c r="G2298" i="9"/>
  <c r="G2297" i="9"/>
  <c r="G2296" i="9"/>
  <c r="G2295" i="9"/>
  <c r="G2294" i="9"/>
  <c r="G2293" i="9"/>
  <c r="G2292" i="9"/>
  <c r="G2291" i="9"/>
  <c r="G2290" i="9"/>
  <c r="G2289" i="9"/>
  <c r="G2288" i="9"/>
  <c r="G2287" i="9"/>
  <c r="G2286" i="9"/>
  <c r="G2285" i="9"/>
  <c r="G2284" i="9"/>
  <c r="G2283" i="9"/>
  <c r="G2282" i="9"/>
  <c r="G2281" i="9"/>
  <c r="G2280" i="9"/>
  <c r="G2279" i="9"/>
  <c r="G2278" i="9"/>
  <c r="G2277" i="9"/>
  <c r="G2276" i="9"/>
  <c r="G2275" i="9"/>
  <c r="G2274" i="9"/>
  <c r="G2273" i="9"/>
  <c r="G2272" i="9"/>
  <c r="G2271" i="9"/>
  <c r="G2270" i="9"/>
  <c r="G2269" i="9"/>
  <c r="G2268" i="9"/>
  <c r="G2267" i="9"/>
  <c r="G2266" i="9"/>
  <c r="G2265" i="9"/>
  <c r="G2264" i="9"/>
  <c r="G2263" i="9"/>
  <c r="G2262" i="9"/>
  <c r="G2261" i="9"/>
  <c r="G2260" i="9"/>
  <c r="G2259" i="9"/>
  <c r="G2258" i="9"/>
  <c r="G2257" i="9"/>
  <c r="G2256" i="9"/>
  <c r="G2255" i="9"/>
  <c r="G2254" i="9"/>
  <c r="G2253" i="9"/>
  <c r="G2252" i="9"/>
  <c r="G2251" i="9"/>
  <c r="G2250" i="9"/>
  <c r="G2249" i="9"/>
  <c r="G2248" i="9"/>
  <c r="G2247" i="9"/>
  <c r="G2246" i="9"/>
  <c r="G2245" i="9"/>
  <c r="G2244" i="9"/>
  <c r="G2243" i="9"/>
  <c r="G2242" i="9"/>
  <c r="G2241" i="9"/>
  <c r="G2240" i="9"/>
  <c r="G2239" i="9"/>
  <c r="G2238" i="9"/>
  <c r="G2237" i="9"/>
  <c r="G2236" i="9"/>
  <c r="G2235" i="9"/>
  <c r="G2234" i="9"/>
  <c r="G2233" i="9"/>
  <c r="G2232" i="9"/>
  <c r="G2231" i="9"/>
  <c r="G2230" i="9"/>
  <c r="G2229" i="9"/>
  <c r="G2228" i="9"/>
  <c r="G2227" i="9"/>
  <c r="G2226" i="9"/>
  <c r="G2225" i="9"/>
  <c r="G2224" i="9"/>
  <c r="G2223" i="9"/>
  <c r="G2222" i="9"/>
  <c r="G2221" i="9"/>
  <c r="G2220" i="9"/>
  <c r="G2219" i="9"/>
  <c r="G2218" i="9"/>
  <c r="G2217" i="9"/>
  <c r="G2216" i="9"/>
  <c r="G2215" i="9"/>
  <c r="G2214" i="9"/>
  <c r="G2213" i="9"/>
  <c r="G2212" i="9"/>
  <c r="G2211" i="9"/>
  <c r="G2210" i="9"/>
  <c r="G2209" i="9"/>
  <c r="G2208" i="9"/>
  <c r="G2207" i="9"/>
  <c r="G2206" i="9"/>
  <c r="G2205" i="9"/>
  <c r="G2204" i="9"/>
  <c r="G2203" i="9"/>
  <c r="G2202" i="9"/>
  <c r="G2201" i="9"/>
  <c r="G2200" i="9"/>
  <c r="G2199" i="9"/>
  <c r="G2198" i="9"/>
  <c r="G2197" i="9"/>
  <c r="G2196" i="9"/>
  <c r="G2195" i="9"/>
  <c r="G2194" i="9"/>
  <c r="G2193" i="9"/>
  <c r="G2192" i="9"/>
  <c r="G2191" i="9"/>
  <c r="G2190" i="9"/>
  <c r="G2189" i="9"/>
  <c r="G2188" i="9"/>
  <c r="G2187" i="9"/>
  <c r="G2186" i="9"/>
  <c r="G2185" i="9"/>
  <c r="G2184" i="9"/>
  <c r="G2183" i="9"/>
  <c r="G2182" i="9"/>
  <c r="G2181" i="9"/>
  <c r="G2180" i="9"/>
  <c r="G2179" i="9"/>
  <c r="G2178" i="9"/>
  <c r="G2177" i="9"/>
  <c r="G2176" i="9"/>
  <c r="G2175" i="9"/>
  <c r="G2174" i="9"/>
  <c r="G2173" i="9"/>
  <c r="G2172" i="9"/>
  <c r="G2171" i="9"/>
  <c r="G2170" i="9"/>
  <c r="G2169" i="9"/>
  <c r="G2168" i="9"/>
  <c r="G2167" i="9"/>
  <c r="G2166" i="9"/>
  <c r="G2165" i="9"/>
  <c r="G2164" i="9"/>
  <c r="G2163" i="9"/>
  <c r="G2162" i="9"/>
  <c r="G2161" i="9"/>
  <c r="G2160" i="9"/>
  <c r="G2159" i="9"/>
  <c r="G2158" i="9"/>
  <c r="G2157" i="9"/>
  <c r="G2156" i="9"/>
  <c r="G2155" i="9"/>
  <c r="G2154" i="9"/>
  <c r="G2153" i="9"/>
  <c r="G2152" i="9"/>
  <c r="G2151" i="9"/>
  <c r="G2150" i="9"/>
  <c r="G2149" i="9"/>
  <c r="G2148" i="9"/>
  <c r="G2147" i="9"/>
  <c r="G2146" i="9"/>
  <c r="G2145" i="9"/>
  <c r="G2144" i="9"/>
  <c r="G2143" i="9"/>
  <c r="G2142" i="9"/>
  <c r="G2141" i="9"/>
  <c r="G2140" i="9"/>
  <c r="G2139" i="9"/>
  <c r="G2138" i="9"/>
  <c r="G2137" i="9"/>
  <c r="G2136" i="9"/>
  <c r="G2135" i="9"/>
  <c r="G2134" i="9"/>
  <c r="G2133" i="9"/>
  <c r="G2132" i="9"/>
  <c r="G2131" i="9"/>
  <c r="G2130" i="9"/>
  <c r="G2129" i="9"/>
  <c r="G2128" i="9"/>
  <c r="G2127" i="9"/>
  <c r="G2126" i="9"/>
  <c r="G2125" i="9"/>
  <c r="G2124" i="9"/>
  <c r="G2123" i="9"/>
  <c r="G2122" i="9"/>
  <c r="G2121" i="9"/>
  <c r="G2120" i="9"/>
  <c r="G2119" i="9"/>
  <c r="G2118" i="9"/>
  <c r="G2117" i="9"/>
  <c r="G2116" i="9"/>
  <c r="G2115" i="9"/>
  <c r="G2114" i="9"/>
  <c r="G2113" i="9"/>
  <c r="G2112" i="9"/>
  <c r="G2111" i="9"/>
  <c r="G2110" i="9"/>
  <c r="G2109" i="9"/>
  <c r="G2108" i="9"/>
  <c r="G2107" i="9"/>
  <c r="G2106" i="9"/>
  <c r="G2105" i="9"/>
  <c r="G2104" i="9"/>
  <c r="G2103" i="9"/>
  <c r="G2102" i="9"/>
  <c r="G2101" i="9"/>
  <c r="G2100" i="9"/>
  <c r="G2099" i="9"/>
  <c r="G2098" i="9"/>
  <c r="G2097" i="9"/>
  <c r="G2096" i="9"/>
  <c r="G2095" i="9"/>
  <c r="G2094" i="9"/>
  <c r="G2093" i="9"/>
  <c r="G2092" i="9"/>
  <c r="G2091" i="9"/>
  <c r="G2090" i="9"/>
  <c r="G2089" i="9"/>
  <c r="G2088" i="9"/>
  <c r="G2087" i="9"/>
  <c r="G2086" i="9"/>
  <c r="G2085" i="9"/>
  <c r="G2084" i="9"/>
  <c r="G2083" i="9"/>
  <c r="G2082" i="9"/>
  <c r="G2081" i="9"/>
  <c r="G2080" i="9"/>
  <c r="G2079" i="9"/>
  <c r="G2078" i="9"/>
  <c r="G2077" i="9"/>
  <c r="G2076" i="9"/>
  <c r="G2075" i="9"/>
  <c r="G2074" i="9"/>
  <c r="G2073" i="9"/>
  <c r="G2072" i="9"/>
  <c r="G2071" i="9"/>
  <c r="G2070" i="9"/>
  <c r="G2069" i="9"/>
  <c r="G2068" i="9"/>
  <c r="G2067" i="9"/>
  <c r="G2066" i="9"/>
  <c r="G2065" i="9"/>
  <c r="G2064" i="9"/>
  <c r="G2063" i="9"/>
  <c r="G2062" i="9"/>
  <c r="G2061" i="9"/>
  <c r="G2060" i="9"/>
  <c r="G2059" i="9"/>
  <c r="G2058" i="9"/>
  <c r="G2057" i="9"/>
  <c r="G2056" i="9"/>
  <c r="G2055" i="9"/>
  <c r="G2054" i="9"/>
  <c r="G2053" i="9"/>
  <c r="G2052" i="9"/>
  <c r="G2051" i="9"/>
  <c r="G2050" i="9"/>
  <c r="G2049" i="9"/>
  <c r="G2048" i="9"/>
  <c r="G2047" i="9"/>
  <c r="G2046" i="9"/>
  <c r="G2045" i="9"/>
  <c r="G2044" i="9"/>
  <c r="G2043" i="9"/>
  <c r="G2042" i="9"/>
  <c r="G2041" i="9"/>
  <c r="G2040" i="9"/>
  <c r="G2039" i="9"/>
  <c r="G2038" i="9"/>
  <c r="G2037" i="9"/>
  <c r="G2036" i="9"/>
  <c r="G2035" i="9"/>
  <c r="G2034" i="9"/>
  <c r="G2033" i="9"/>
  <c r="G2032" i="9"/>
  <c r="G2031" i="9"/>
  <c r="G2030" i="9"/>
  <c r="G2029" i="9"/>
  <c r="G2028" i="9"/>
  <c r="G2027" i="9"/>
  <c r="G2026" i="9"/>
  <c r="G2025" i="9"/>
  <c r="G2024" i="9"/>
  <c r="G2023" i="9"/>
  <c r="G2022" i="9"/>
  <c r="G2021" i="9"/>
  <c r="G2020" i="9"/>
  <c r="G2019" i="9"/>
  <c r="G2018" i="9"/>
  <c r="G2017" i="9"/>
  <c r="G2016" i="9"/>
  <c r="G2015" i="9"/>
  <c r="G2014" i="9"/>
  <c r="G2013" i="9"/>
  <c r="G2012" i="9"/>
  <c r="G2011" i="9"/>
  <c r="G2010" i="9"/>
  <c r="G2009" i="9"/>
  <c r="G2008" i="9"/>
  <c r="G2007" i="9"/>
  <c r="G2006" i="9"/>
  <c r="G2005" i="9"/>
  <c r="G2004" i="9"/>
  <c r="G2003" i="9"/>
  <c r="G2002" i="9"/>
  <c r="G2001" i="9"/>
  <c r="G2000" i="9"/>
  <c r="G1999" i="9"/>
  <c r="G1998" i="9"/>
  <c r="G1997" i="9"/>
  <c r="G1996" i="9"/>
  <c r="G1995" i="9"/>
  <c r="G1994" i="9"/>
  <c r="G1993" i="9"/>
  <c r="G1992" i="9"/>
  <c r="G1991" i="9"/>
  <c r="G1990" i="9"/>
  <c r="G1989" i="9"/>
  <c r="G1988" i="9"/>
  <c r="G1987" i="9"/>
  <c r="G1986" i="9"/>
  <c r="G1985" i="9"/>
  <c r="G1984" i="9"/>
  <c r="G1983" i="9"/>
  <c r="G1982" i="9"/>
  <c r="G1981" i="9"/>
  <c r="G1980" i="9"/>
  <c r="G1979" i="9"/>
  <c r="G1978" i="9"/>
  <c r="G1977" i="9"/>
  <c r="G1976" i="9"/>
  <c r="G1975" i="9"/>
  <c r="G1974" i="9"/>
  <c r="G1973" i="9"/>
  <c r="G1972" i="9"/>
  <c r="G1971" i="9"/>
  <c r="G1970" i="9"/>
  <c r="G1969" i="9"/>
  <c r="G1968" i="9"/>
  <c r="G1967" i="9"/>
  <c r="G1966" i="9"/>
  <c r="G1965" i="9"/>
  <c r="G1964" i="9"/>
  <c r="G1963" i="9"/>
  <c r="G1962" i="9"/>
  <c r="G1961" i="9"/>
  <c r="G1960" i="9"/>
  <c r="G1959" i="9"/>
  <c r="G1958" i="9"/>
  <c r="G1957" i="9"/>
  <c r="G1956" i="9"/>
  <c r="G1955" i="9"/>
  <c r="G1954" i="9"/>
  <c r="G1953" i="9"/>
  <c r="G1952" i="9"/>
  <c r="G1951" i="9"/>
  <c r="G1950" i="9"/>
  <c r="G1949" i="9"/>
  <c r="G1948" i="9"/>
  <c r="G1947" i="9"/>
  <c r="G1946" i="9"/>
  <c r="G1945" i="9"/>
  <c r="G1944" i="9"/>
  <c r="G1943" i="9"/>
  <c r="G1942" i="9"/>
  <c r="G1941" i="9"/>
  <c r="G1940" i="9"/>
  <c r="G1939" i="9"/>
  <c r="G1938" i="9"/>
  <c r="G1937" i="9"/>
  <c r="G1936" i="9"/>
  <c r="G1935" i="9"/>
  <c r="G1934" i="9"/>
  <c r="G1933" i="9"/>
  <c r="G1932" i="9"/>
  <c r="G1931" i="9"/>
  <c r="G1930" i="9"/>
  <c r="G1929" i="9"/>
  <c r="G1928" i="9"/>
  <c r="G1927" i="9"/>
  <c r="G1926" i="9"/>
  <c r="G1925" i="9"/>
  <c r="G1924" i="9"/>
  <c r="G1923" i="9"/>
  <c r="G1922" i="9"/>
  <c r="G1921" i="9"/>
  <c r="G1920" i="9"/>
  <c r="G1919" i="9"/>
  <c r="G1918" i="9"/>
  <c r="G1917" i="9"/>
  <c r="G1916" i="9"/>
  <c r="G1915" i="9"/>
  <c r="G1914" i="9"/>
  <c r="G1913" i="9"/>
  <c r="G1912" i="9"/>
  <c r="G1911" i="9"/>
  <c r="G1910" i="9"/>
  <c r="G1909" i="9"/>
  <c r="G1908" i="9"/>
  <c r="G1907" i="9"/>
  <c r="G1906" i="9"/>
  <c r="G1905" i="9"/>
  <c r="G1904" i="9"/>
  <c r="G1903" i="9"/>
  <c r="G1902" i="9"/>
  <c r="G1901" i="9"/>
  <c r="G1900" i="9"/>
  <c r="G1899" i="9"/>
  <c r="G1898" i="9"/>
  <c r="G1897" i="9"/>
  <c r="G1896" i="9"/>
  <c r="G1895" i="9"/>
  <c r="G1894" i="9"/>
  <c r="G1893" i="9"/>
  <c r="G1892" i="9"/>
  <c r="G1891" i="9"/>
  <c r="G1890" i="9"/>
  <c r="G1889" i="9"/>
  <c r="G1888" i="9"/>
  <c r="G1887" i="9"/>
  <c r="G1886" i="9"/>
  <c r="G1885" i="9"/>
  <c r="G1884" i="9"/>
  <c r="G1883" i="9"/>
  <c r="G1882" i="9"/>
  <c r="G1881" i="9"/>
  <c r="G1880" i="9"/>
  <c r="G1879" i="9"/>
  <c r="G1878" i="9"/>
  <c r="G1877" i="9"/>
  <c r="G1876" i="9"/>
  <c r="G1875" i="9"/>
  <c r="G1874" i="9"/>
  <c r="G1873" i="9"/>
  <c r="G1872" i="9"/>
  <c r="G1871" i="9"/>
  <c r="G1870" i="9"/>
  <c r="G1869" i="9"/>
  <c r="G1868" i="9"/>
  <c r="G1867" i="9"/>
  <c r="G1866" i="9"/>
  <c r="G1865" i="9"/>
  <c r="G1864" i="9"/>
  <c r="G1863" i="9"/>
  <c r="G1862" i="9"/>
  <c r="G1861" i="9"/>
  <c r="G1860" i="9"/>
  <c r="G1859" i="9"/>
  <c r="G1858" i="9"/>
  <c r="G1857" i="9"/>
  <c r="G1856" i="9"/>
  <c r="G1855" i="9"/>
  <c r="G1854" i="9"/>
  <c r="G1853" i="9"/>
  <c r="G1852" i="9"/>
  <c r="G1851" i="9"/>
  <c r="G1850" i="9"/>
  <c r="G1849" i="9"/>
  <c r="G1848" i="9"/>
  <c r="G1847" i="9"/>
  <c r="G1846" i="9"/>
  <c r="G1845" i="9"/>
  <c r="G1844" i="9"/>
  <c r="G1843" i="9"/>
  <c r="G1842" i="9"/>
  <c r="G1841" i="9"/>
  <c r="G1840" i="9"/>
  <c r="G1839" i="9"/>
  <c r="G1838" i="9"/>
  <c r="G1837" i="9"/>
  <c r="G1836" i="9"/>
  <c r="G1835" i="9"/>
  <c r="G1834" i="9"/>
  <c r="G1833" i="9"/>
  <c r="G1832" i="9"/>
  <c r="G1831" i="9"/>
  <c r="G1830" i="9"/>
  <c r="G1829" i="9"/>
  <c r="G1828" i="9"/>
  <c r="G1827" i="9"/>
  <c r="G1826" i="9"/>
  <c r="G1825" i="9"/>
  <c r="G1824" i="9"/>
  <c r="G1823" i="9"/>
  <c r="G1822" i="9"/>
  <c r="G1821" i="9"/>
  <c r="G1820" i="9"/>
  <c r="G1819" i="9"/>
  <c r="G1818" i="9"/>
  <c r="G1817" i="9"/>
  <c r="G1816" i="9"/>
  <c r="G1815" i="9"/>
  <c r="G1814" i="9"/>
  <c r="G1813" i="9"/>
  <c r="G1812" i="9"/>
  <c r="G1811" i="9"/>
  <c r="G1810" i="9"/>
  <c r="G1809" i="9"/>
  <c r="G1808" i="9"/>
  <c r="G1807" i="9"/>
  <c r="G1806" i="9"/>
  <c r="G1805" i="9"/>
  <c r="G1804" i="9"/>
  <c r="G1803" i="9"/>
  <c r="G1802" i="9"/>
  <c r="G1801" i="9"/>
  <c r="G1800" i="9"/>
  <c r="G1799" i="9"/>
  <c r="G1798" i="9"/>
  <c r="G1797" i="9"/>
  <c r="G1796" i="9"/>
  <c r="G1795" i="9"/>
  <c r="G1794" i="9"/>
  <c r="G1793" i="9"/>
  <c r="G1792" i="9"/>
  <c r="G1791" i="9"/>
  <c r="G1790" i="9"/>
  <c r="G1789" i="9"/>
  <c r="G1788" i="9"/>
  <c r="G1787" i="9"/>
  <c r="G1786" i="9"/>
  <c r="G1785" i="9"/>
  <c r="G1784" i="9"/>
  <c r="G1783" i="9"/>
  <c r="G1782" i="9"/>
  <c r="G1781" i="9"/>
  <c r="G1780" i="9"/>
  <c r="G1779" i="9"/>
  <c r="G1778" i="9"/>
  <c r="G1777" i="9"/>
  <c r="G1776" i="9"/>
  <c r="G1775" i="9"/>
  <c r="G1774" i="9"/>
  <c r="G1773" i="9"/>
  <c r="G1772" i="9"/>
  <c r="G1771" i="9"/>
  <c r="G1770" i="9"/>
  <c r="G1769" i="9"/>
  <c r="G1768" i="9"/>
  <c r="G1767" i="9"/>
  <c r="G1766" i="9"/>
  <c r="G1765" i="9"/>
  <c r="G1764" i="9"/>
  <c r="G1763" i="9"/>
  <c r="G1762" i="9"/>
  <c r="G1761" i="9"/>
  <c r="G1760" i="9"/>
  <c r="G1759" i="9"/>
  <c r="G1758" i="9"/>
  <c r="G1757" i="9"/>
  <c r="G1756" i="9"/>
  <c r="G1755" i="9"/>
  <c r="G1754" i="9"/>
  <c r="G1753" i="9"/>
  <c r="G1752" i="9"/>
  <c r="G1751" i="9"/>
  <c r="G1750" i="9"/>
  <c r="G1749" i="9"/>
  <c r="G1748" i="9"/>
  <c r="G1747" i="9"/>
  <c r="G1746" i="9"/>
  <c r="G1745" i="9"/>
  <c r="G1744" i="9"/>
  <c r="G1743" i="9"/>
  <c r="G1742" i="9"/>
  <c r="G1741" i="9"/>
  <c r="G1740" i="9"/>
  <c r="G1739" i="9"/>
  <c r="G1738" i="9"/>
  <c r="G1737" i="9"/>
  <c r="G1736" i="9"/>
  <c r="G1735" i="9"/>
  <c r="G1734" i="9"/>
  <c r="G1733" i="9"/>
  <c r="G1732" i="9"/>
  <c r="G1731" i="9"/>
  <c r="G1730" i="9"/>
  <c r="G1729" i="9"/>
  <c r="G1728" i="9"/>
  <c r="G1727" i="9"/>
  <c r="G1726" i="9"/>
  <c r="G1725" i="9"/>
  <c r="G1724" i="9"/>
  <c r="G1723" i="9"/>
  <c r="G1722" i="9"/>
  <c r="G1721" i="9"/>
  <c r="G1720" i="9"/>
  <c r="G1719" i="9"/>
  <c r="G1718" i="9"/>
  <c r="G1717" i="9"/>
  <c r="G1716" i="9"/>
  <c r="G1715" i="9"/>
  <c r="G1714" i="9"/>
  <c r="G1713" i="9"/>
  <c r="G1712" i="9"/>
  <c r="G1711" i="9"/>
  <c r="G1710" i="9"/>
  <c r="G1709" i="9"/>
  <c r="G1708" i="9"/>
  <c r="G1707" i="9"/>
  <c r="G1706" i="9"/>
  <c r="G1705" i="9"/>
  <c r="G1704" i="9"/>
  <c r="G1703" i="9"/>
  <c r="G1702" i="9"/>
  <c r="G1701" i="9"/>
  <c r="G1700" i="9"/>
  <c r="G1699" i="9"/>
  <c r="G1698" i="9"/>
  <c r="G1697" i="9"/>
  <c r="G1696" i="9"/>
  <c r="G1695" i="9"/>
  <c r="G1694" i="9"/>
  <c r="G1693" i="9"/>
  <c r="G1692" i="9"/>
  <c r="G1691" i="9"/>
  <c r="G1690" i="9"/>
  <c r="G1689" i="9"/>
  <c r="G1688" i="9"/>
  <c r="G1687" i="9"/>
  <c r="G1686" i="9"/>
  <c r="G1685" i="9"/>
  <c r="G1684" i="9"/>
  <c r="G1683" i="9"/>
  <c r="G1682" i="9"/>
  <c r="G1681" i="9"/>
  <c r="G1680" i="9"/>
  <c r="G1679" i="9"/>
  <c r="G1678" i="9"/>
  <c r="G1677" i="9"/>
  <c r="G1676" i="9"/>
  <c r="G1675" i="9"/>
  <c r="G1674" i="9"/>
  <c r="G1673" i="9"/>
  <c r="G1672" i="9"/>
  <c r="G1671" i="9"/>
  <c r="G1670" i="9"/>
  <c r="G1669" i="9"/>
  <c r="G1668" i="9"/>
  <c r="G1667" i="9"/>
  <c r="G1666" i="9"/>
  <c r="G1665" i="9"/>
  <c r="G1664" i="9"/>
  <c r="G1663" i="9"/>
  <c r="G1662" i="9"/>
  <c r="G1661" i="9"/>
  <c r="G1660" i="9"/>
  <c r="G1659" i="9"/>
  <c r="G1658" i="9"/>
  <c r="G1657" i="9"/>
  <c r="G1656" i="9"/>
  <c r="G1655" i="9"/>
  <c r="G1654" i="9"/>
  <c r="G1653" i="9"/>
  <c r="G1652" i="9"/>
  <c r="G1651" i="9"/>
  <c r="G1650" i="9"/>
  <c r="G1649" i="9"/>
  <c r="G1648" i="9"/>
  <c r="G1647" i="9"/>
  <c r="G1646" i="9"/>
  <c r="G1645" i="9"/>
  <c r="G1644" i="9"/>
  <c r="G1643" i="9"/>
  <c r="G1642" i="9"/>
  <c r="G1641" i="9"/>
  <c r="G1640" i="9"/>
  <c r="G1639" i="9"/>
  <c r="G1638" i="9"/>
  <c r="G1637" i="9"/>
  <c r="G1636" i="9"/>
  <c r="G1635" i="9"/>
  <c r="G1634" i="9"/>
  <c r="G1633" i="9"/>
  <c r="G1632" i="9"/>
  <c r="G1631" i="9"/>
  <c r="G1630" i="9"/>
  <c r="G1629" i="9"/>
  <c r="G1628" i="9"/>
  <c r="G1627" i="9"/>
  <c r="G1626" i="9"/>
  <c r="G1625" i="9"/>
  <c r="G1624" i="9"/>
  <c r="G1623" i="9"/>
  <c r="G1622" i="9"/>
  <c r="G1621" i="9"/>
  <c r="G1620" i="9"/>
  <c r="G1619" i="9"/>
  <c r="G1618" i="9"/>
  <c r="G1617" i="9"/>
  <c r="G1616" i="9"/>
  <c r="G1615" i="9"/>
  <c r="G1614" i="9"/>
  <c r="G1613" i="9"/>
  <c r="G1612" i="9"/>
  <c r="G1611" i="9"/>
  <c r="G1610" i="9"/>
  <c r="G1609" i="9"/>
  <c r="G1608" i="9"/>
  <c r="G1607" i="9"/>
  <c r="G1606" i="9"/>
  <c r="G1605" i="9"/>
  <c r="G1604" i="9"/>
  <c r="G1603" i="9"/>
  <c r="G1602" i="9"/>
  <c r="G1601" i="9"/>
  <c r="G1600" i="9"/>
  <c r="G1599" i="9"/>
  <c r="G1598" i="9"/>
  <c r="G1597" i="9"/>
  <c r="G1596" i="9"/>
  <c r="G1595" i="9"/>
  <c r="G1594" i="9"/>
  <c r="G1593" i="9"/>
  <c r="G1592" i="9"/>
  <c r="G1591" i="9"/>
  <c r="G1590" i="9"/>
  <c r="G1589" i="9"/>
  <c r="G1588" i="9"/>
  <c r="G1587" i="9"/>
  <c r="G1586" i="9"/>
  <c r="G1585" i="9"/>
  <c r="G1584" i="9"/>
  <c r="G1583" i="9"/>
  <c r="G1582" i="9"/>
  <c r="G1581" i="9"/>
  <c r="G1580" i="9"/>
  <c r="G1579" i="9"/>
  <c r="G1578" i="9"/>
  <c r="G1577" i="9"/>
  <c r="G1576" i="9"/>
  <c r="G1575" i="9"/>
  <c r="G1574" i="9"/>
  <c r="G1573" i="9"/>
  <c r="G1572" i="9"/>
  <c r="G1571" i="9"/>
  <c r="G1570" i="9"/>
  <c r="G1569" i="9"/>
  <c r="G1568" i="9"/>
  <c r="G1567" i="9"/>
  <c r="G1566" i="9"/>
  <c r="G1565" i="9"/>
  <c r="G1564" i="9"/>
  <c r="G1563" i="9"/>
  <c r="G1562" i="9"/>
  <c r="G1561" i="9"/>
  <c r="G1560" i="9"/>
  <c r="G1559" i="9"/>
  <c r="G1558" i="9"/>
  <c r="G1557" i="9"/>
  <c r="G1556" i="9"/>
  <c r="G1555" i="9"/>
  <c r="G1554" i="9"/>
  <c r="G1553" i="9"/>
  <c r="G1552" i="9"/>
  <c r="G1551" i="9"/>
  <c r="G1550" i="9"/>
  <c r="G1549" i="9"/>
  <c r="G1548" i="9"/>
  <c r="G1547" i="9"/>
  <c r="G1546" i="9"/>
  <c r="G1545" i="9"/>
  <c r="G1544" i="9"/>
  <c r="G1543" i="9"/>
  <c r="G1542" i="9"/>
  <c r="G1541" i="9"/>
  <c r="G1540" i="9"/>
  <c r="G1539" i="9"/>
  <c r="G1538" i="9"/>
  <c r="G1537" i="9"/>
  <c r="G1536" i="9"/>
  <c r="G1535" i="9"/>
  <c r="G1534" i="9"/>
  <c r="G1533" i="9"/>
  <c r="G1532" i="9"/>
  <c r="G1531" i="9"/>
  <c r="G1530" i="9"/>
  <c r="G1529" i="9"/>
  <c r="G1528" i="9"/>
  <c r="G1527" i="9"/>
  <c r="G1526" i="9"/>
  <c r="G1525" i="9"/>
  <c r="G1524" i="9"/>
  <c r="G1523" i="9"/>
  <c r="G1522" i="9"/>
  <c r="G1521" i="9"/>
  <c r="G1520" i="9"/>
  <c r="G1519" i="9"/>
  <c r="G1518" i="9"/>
  <c r="G1517" i="9"/>
  <c r="G1516" i="9"/>
  <c r="G1515" i="9"/>
  <c r="G1514" i="9"/>
  <c r="G1513" i="9"/>
  <c r="G1512" i="9"/>
  <c r="G1511" i="9"/>
  <c r="G1510" i="9"/>
  <c r="G1509" i="9"/>
  <c r="G1508" i="9"/>
  <c r="G1507" i="9"/>
  <c r="G1506" i="9"/>
  <c r="G1505" i="9"/>
  <c r="G1504" i="9"/>
  <c r="G1503" i="9"/>
  <c r="G1502" i="9"/>
  <c r="G1501" i="9"/>
  <c r="G1500" i="9"/>
  <c r="G1499" i="9"/>
  <c r="G1498" i="9"/>
  <c r="G1497" i="9"/>
  <c r="G1496" i="9"/>
  <c r="G1495" i="9"/>
  <c r="G1494" i="9"/>
  <c r="G1493" i="9"/>
  <c r="G1492" i="9"/>
  <c r="G1491" i="9"/>
  <c r="G1490" i="9"/>
  <c r="G1489" i="9"/>
  <c r="G1488" i="9"/>
  <c r="G1487" i="9"/>
  <c r="G1486" i="9"/>
  <c r="G1485" i="9"/>
  <c r="G1484" i="9"/>
  <c r="G1483" i="9"/>
  <c r="G1482" i="9"/>
  <c r="G1481" i="9"/>
  <c r="G1480" i="9"/>
  <c r="G1479" i="9"/>
  <c r="G1478" i="9"/>
  <c r="G1477" i="9"/>
  <c r="G1476" i="9"/>
  <c r="G1475" i="9"/>
  <c r="G1474" i="9"/>
  <c r="G1473" i="9"/>
  <c r="G1472" i="9"/>
  <c r="G1471" i="9"/>
  <c r="G1470" i="9"/>
  <c r="G1469" i="9"/>
  <c r="G1468" i="9"/>
  <c r="G1467" i="9"/>
  <c r="G1466" i="9"/>
  <c r="G1465" i="9"/>
  <c r="G1464" i="9"/>
  <c r="G1463" i="9"/>
  <c r="G1462" i="9"/>
  <c r="G1461" i="9"/>
  <c r="G1460" i="9"/>
  <c r="G1459" i="9"/>
  <c r="G1458" i="9"/>
  <c r="G1457" i="9"/>
  <c r="G1456" i="9"/>
  <c r="G1455" i="9"/>
  <c r="G1454" i="9"/>
  <c r="G1453" i="9"/>
  <c r="G1452" i="9"/>
  <c r="G1451" i="9"/>
  <c r="G1450" i="9"/>
  <c r="G1449" i="9"/>
  <c r="G1448" i="9"/>
  <c r="G1447" i="9"/>
  <c r="G1446" i="9"/>
  <c r="G1445" i="9"/>
  <c r="G1444" i="9"/>
  <c r="G1443" i="9"/>
  <c r="G1442" i="9"/>
  <c r="G1441" i="9"/>
  <c r="G1440" i="9"/>
  <c r="G1439" i="9"/>
  <c r="G1438" i="9"/>
  <c r="G1437" i="9"/>
  <c r="G1436" i="9"/>
  <c r="G1435" i="9"/>
  <c r="G1434" i="9"/>
  <c r="G1433" i="9"/>
  <c r="G1432" i="9"/>
  <c r="G1431" i="9"/>
  <c r="G1430" i="9"/>
  <c r="G1429" i="9"/>
  <c r="G1428" i="9"/>
  <c r="G1427" i="9"/>
  <c r="G1426" i="9"/>
  <c r="G1425" i="9"/>
  <c r="G1424" i="9"/>
  <c r="G1423" i="9"/>
  <c r="G1422" i="9"/>
  <c r="G1421" i="9"/>
  <c r="G1420" i="9"/>
  <c r="G1419" i="9"/>
  <c r="G1418" i="9"/>
  <c r="G1417" i="9"/>
  <c r="G1416" i="9"/>
  <c r="G1415" i="9"/>
  <c r="G1414" i="9"/>
  <c r="G1413" i="9"/>
  <c r="G1412" i="9"/>
  <c r="G1411" i="9"/>
  <c r="G1410" i="9"/>
  <c r="G1409" i="9"/>
  <c r="G1408" i="9"/>
  <c r="G1407" i="9"/>
  <c r="G1406" i="9"/>
  <c r="G1405" i="9"/>
  <c r="G1404" i="9"/>
  <c r="G1403" i="9"/>
  <c r="G1402" i="9"/>
  <c r="G1401" i="9"/>
  <c r="G1400" i="9"/>
  <c r="G1399" i="9"/>
  <c r="G1398" i="9"/>
  <c r="G1397" i="9"/>
  <c r="G1396" i="9"/>
  <c r="G1395" i="9"/>
  <c r="G1394" i="9"/>
  <c r="G1393" i="9"/>
  <c r="G1392" i="9"/>
  <c r="G1391" i="9"/>
  <c r="G1390" i="9"/>
  <c r="G1389" i="9"/>
  <c r="G1388" i="9"/>
  <c r="G1387" i="9"/>
  <c r="G1386" i="9"/>
  <c r="G1385" i="9"/>
  <c r="G1384" i="9"/>
  <c r="G1383" i="9"/>
  <c r="G1382" i="9"/>
  <c r="G1381" i="9"/>
  <c r="G1380" i="9"/>
  <c r="G1379" i="9"/>
  <c r="G1378" i="9"/>
  <c r="G1377" i="9"/>
  <c r="G1376" i="9"/>
  <c r="G1375" i="9"/>
  <c r="G1374" i="9"/>
  <c r="G1373" i="9"/>
  <c r="G1372" i="9"/>
  <c r="G1371" i="9"/>
  <c r="G1370" i="9"/>
  <c r="G1369" i="9"/>
  <c r="G1368" i="9"/>
  <c r="G1367" i="9"/>
  <c r="G1366" i="9"/>
  <c r="G1365" i="9"/>
  <c r="G1364" i="9"/>
  <c r="G1363" i="9"/>
  <c r="G1362" i="9"/>
  <c r="G1361" i="9"/>
  <c r="G1360" i="9"/>
  <c r="G1359" i="9"/>
  <c r="G1358" i="9"/>
  <c r="G1357" i="9"/>
  <c r="G1356" i="9"/>
  <c r="G1355" i="9"/>
  <c r="G1354" i="9"/>
  <c r="G1353" i="9"/>
  <c r="G1352" i="9"/>
  <c r="G1351" i="9"/>
  <c r="G1350" i="9"/>
  <c r="G1349" i="9"/>
  <c r="G1348" i="9"/>
  <c r="G1347" i="9"/>
  <c r="G1346" i="9"/>
  <c r="G1345" i="9"/>
  <c r="G1344" i="9"/>
  <c r="G1343" i="9"/>
  <c r="G1342" i="9"/>
  <c r="G1341" i="9"/>
  <c r="G1340" i="9"/>
  <c r="G1339" i="9"/>
  <c r="G1338" i="9"/>
  <c r="G1337" i="9"/>
  <c r="G1336" i="9"/>
  <c r="G1335" i="9"/>
  <c r="G1334" i="9"/>
  <c r="G1333" i="9"/>
  <c r="G1332" i="9"/>
  <c r="G1331" i="9"/>
  <c r="G1330" i="9"/>
  <c r="G1329" i="9"/>
  <c r="G1328" i="9"/>
  <c r="G1327" i="9"/>
  <c r="G1326" i="9"/>
  <c r="G1325" i="9"/>
  <c r="G1324" i="9"/>
  <c r="G1323" i="9"/>
  <c r="G1322" i="9"/>
  <c r="G1321" i="9"/>
  <c r="G1320" i="9"/>
  <c r="G1319" i="9"/>
  <c r="G1318" i="9"/>
  <c r="G1317" i="9"/>
  <c r="G1316" i="9"/>
  <c r="G1315" i="9"/>
  <c r="G1314" i="9"/>
  <c r="G1313" i="9"/>
  <c r="G1312" i="9"/>
  <c r="G1311" i="9"/>
  <c r="G1310" i="9"/>
  <c r="G1309" i="9"/>
  <c r="G1308" i="9"/>
  <c r="G1307" i="9"/>
  <c r="G1306" i="9"/>
  <c r="G1305" i="9"/>
  <c r="G1304" i="9"/>
  <c r="G1303" i="9"/>
  <c r="G1302" i="9"/>
  <c r="G1301" i="9"/>
  <c r="G1300" i="9"/>
  <c r="G1299" i="9"/>
  <c r="G1298" i="9"/>
  <c r="G1297" i="9"/>
  <c r="G1296" i="9"/>
  <c r="G1295" i="9"/>
  <c r="G1294" i="9"/>
  <c r="G1293" i="9"/>
  <c r="G1292" i="9"/>
  <c r="G1291" i="9"/>
  <c r="G1290" i="9"/>
  <c r="G1289" i="9"/>
  <c r="G1288" i="9"/>
  <c r="G1287" i="9"/>
  <c r="G1286" i="9"/>
  <c r="G1285" i="9"/>
  <c r="G1284" i="9"/>
  <c r="G1283" i="9"/>
  <c r="G1282" i="9"/>
  <c r="G1281" i="9"/>
  <c r="G1280" i="9"/>
  <c r="G1279" i="9"/>
  <c r="G1278" i="9"/>
  <c r="G1277" i="9"/>
  <c r="G1276" i="9"/>
  <c r="G1275" i="9"/>
  <c r="G1274" i="9"/>
  <c r="G1273" i="9"/>
  <c r="G1272" i="9"/>
  <c r="G1271" i="9"/>
  <c r="G1270" i="9"/>
  <c r="G1269" i="9"/>
  <c r="G1268" i="9"/>
  <c r="G1267" i="9"/>
  <c r="G1266" i="9"/>
  <c r="G1265" i="9"/>
  <c r="G1264" i="9"/>
  <c r="G1263" i="9"/>
  <c r="G1262" i="9"/>
  <c r="G1261" i="9"/>
  <c r="G1260" i="9"/>
  <c r="G1259" i="9"/>
  <c r="G1258" i="9"/>
  <c r="G1257" i="9"/>
  <c r="G1256" i="9"/>
  <c r="G1255" i="9"/>
  <c r="G1254" i="9"/>
  <c r="G1253" i="9"/>
  <c r="G1252" i="9"/>
  <c r="G1251" i="9"/>
  <c r="G1250" i="9"/>
  <c r="G1249" i="9"/>
  <c r="G1248" i="9"/>
  <c r="G1247" i="9"/>
  <c r="G1246" i="9"/>
  <c r="G1245" i="9"/>
  <c r="G1244" i="9"/>
  <c r="G1243" i="9"/>
  <c r="G1242" i="9"/>
  <c r="G1241" i="9"/>
  <c r="G1240" i="9"/>
  <c r="G1239" i="9"/>
  <c r="G1238" i="9"/>
  <c r="G1237" i="9"/>
  <c r="G1236" i="9"/>
  <c r="G1235" i="9"/>
  <c r="G1234" i="9"/>
  <c r="G1233" i="9"/>
  <c r="G1232" i="9"/>
  <c r="G1231" i="9"/>
  <c r="G1230" i="9"/>
  <c r="G1229" i="9"/>
  <c r="G1228" i="9"/>
  <c r="G1227" i="9"/>
  <c r="G1226" i="9"/>
  <c r="G1225" i="9"/>
  <c r="G1224" i="9"/>
  <c r="G1223" i="9"/>
  <c r="G1222" i="9"/>
  <c r="G1221" i="9"/>
  <c r="G1220" i="9"/>
  <c r="G1219" i="9"/>
  <c r="G1218" i="9"/>
  <c r="G1217" i="9"/>
  <c r="G1216" i="9"/>
  <c r="G1215" i="9"/>
  <c r="G1214" i="9"/>
  <c r="G1213" i="9"/>
  <c r="G1212" i="9"/>
  <c r="G1211" i="9"/>
  <c r="G1210" i="9"/>
  <c r="G1209" i="9"/>
  <c r="G1208" i="9"/>
  <c r="G1207" i="9"/>
  <c r="G1206" i="9"/>
  <c r="G1205" i="9"/>
  <c r="G1204" i="9"/>
  <c r="G1203" i="9"/>
  <c r="G1202" i="9"/>
  <c r="G1201" i="9"/>
  <c r="G1200" i="9"/>
  <c r="G1199" i="9"/>
  <c r="G1198" i="9"/>
  <c r="G1197" i="9"/>
  <c r="G1196" i="9"/>
  <c r="G1195" i="9"/>
  <c r="G1194" i="9"/>
  <c r="G1193" i="9"/>
  <c r="G1192" i="9"/>
  <c r="G1191" i="9"/>
  <c r="G1190" i="9"/>
  <c r="G1189" i="9"/>
  <c r="G1188" i="9"/>
  <c r="G1187" i="9"/>
  <c r="G1186" i="9"/>
  <c r="G1185" i="9"/>
  <c r="G1184" i="9"/>
  <c r="G1183" i="9"/>
  <c r="G1182" i="9"/>
  <c r="G1181" i="9"/>
  <c r="G1180" i="9"/>
  <c r="G1179" i="9"/>
  <c r="G1178" i="9"/>
  <c r="G1177" i="9"/>
  <c r="G1176" i="9"/>
  <c r="G1175" i="9"/>
  <c r="G1174" i="9"/>
  <c r="G1173" i="9"/>
  <c r="G1172" i="9"/>
  <c r="G1171" i="9"/>
  <c r="G1170" i="9"/>
  <c r="G1169" i="9"/>
  <c r="G1168" i="9"/>
  <c r="G1167" i="9"/>
  <c r="G1166" i="9"/>
  <c r="G1165" i="9"/>
  <c r="G1164" i="9"/>
  <c r="G1163" i="9"/>
  <c r="G1162" i="9"/>
  <c r="G1161" i="9"/>
  <c r="G1160" i="9"/>
  <c r="G1159" i="9"/>
  <c r="G1158" i="9"/>
  <c r="G1157" i="9"/>
  <c r="G1156" i="9"/>
  <c r="G1155" i="9"/>
  <c r="G1154" i="9"/>
  <c r="G1153" i="9"/>
  <c r="G1152" i="9"/>
  <c r="G1151" i="9"/>
  <c r="G1150" i="9"/>
  <c r="G1149" i="9"/>
  <c r="G1148" i="9"/>
  <c r="G1147" i="9"/>
  <c r="G1146" i="9"/>
  <c r="G1145" i="9"/>
  <c r="G1144" i="9"/>
  <c r="G1143" i="9"/>
  <c r="G1142" i="9"/>
  <c r="G1141" i="9"/>
  <c r="G1140" i="9"/>
  <c r="G1139" i="9"/>
  <c r="G1138" i="9"/>
  <c r="G1137" i="9"/>
  <c r="G1136" i="9"/>
  <c r="G1135" i="9"/>
  <c r="G1134" i="9"/>
  <c r="G1133" i="9"/>
  <c r="G1132" i="9"/>
  <c r="G1131" i="9"/>
  <c r="G1130" i="9"/>
  <c r="G1129" i="9"/>
  <c r="G1128" i="9"/>
  <c r="G1127" i="9"/>
  <c r="G1126" i="9"/>
  <c r="G1125" i="9"/>
  <c r="G1124" i="9"/>
  <c r="G1123" i="9"/>
  <c r="G1122" i="9"/>
  <c r="G1121" i="9"/>
  <c r="G1120" i="9"/>
  <c r="G1119" i="9"/>
  <c r="G1118" i="9"/>
  <c r="G1117" i="9"/>
  <c r="G1116" i="9"/>
  <c r="G1115" i="9"/>
  <c r="G1114" i="9"/>
  <c r="G1113" i="9"/>
  <c r="G1112" i="9"/>
  <c r="G1111" i="9"/>
  <c r="G1110" i="9"/>
  <c r="G1109" i="9"/>
  <c r="G1108" i="9"/>
  <c r="G1107" i="9"/>
  <c r="G1106" i="9"/>
  <c r="G1105" i="9"/>
  <c r="G1104" i="9"/>
  <c r="G1103" i="9"/>
  <c r="G1102" i="9"/>
  <c r="G1101" i="9"/>
  <c r="G1100" i="9"/>
  <c r="G1099" i="9"/>
  <c r="G1098" i="9"/>
  <c r="G1097" i="9"/>
  <c r="G1096" i="9"/>
  <c r="G1095" i="9"/>
  <c r="G1094" i="9"/>
  <c r="G1093" i="9"/>
  <c r="G1092" i="9"/>
  <c r="G1091" i="9"/>
  <c r="G1090" i="9"/>
  <c r="G1089" i="9"/>
  <c r="G1088" i="9"/>
  <c r="G1087" i="9"/>
  <c r="G1086" i="9"/>
  <c r="G1085" i="9"/>
  <c r="G1084" i="9"/>
  <c r="G1083" i="9"/>
  <c r="G1082" i="9"/>
  <c r="G1081" i="9"/>
  <c r="G1080" i="9"/>
  <c r="G1079" i="9"/>
  <c r="G1078" i="9"/>
  <c r="G1077" i="9"/>
  <c r="G1076" i="9"/>
  <c r="G1075" i="9"/>
  <c r="G1074" i="9"/>
  <c r="G1073" i="9"/>
  <c r="G1072" i="9"/>
  <c r="G1071" i="9"/>
  <c r="G1070" i="9"/>
  <c r="G1069" i="9"/>
  <c r="G1068" i="9"/>
  <c r="G1067" i="9"/>
  <c r="G1066" i="9"/>
  <c r="G1065" i="9"/>
  <c r="G1064" i="9"/>
  <c r="G1063" i="9"/>
  <c r="G1062" i="9"/>
  <c r="G1061" i="9"/>
  <c r="G1060" i="9"/>
  <c r="G1059" i="9"/>
  <c r="G1058" i="9"/>
  <c r="G1057" i="9"/>
  <c r="G1056" i="9"/>
  <c r="G1055" i="9"/>
  <c r="G1054" i="9"/>
  <c r="G1053" i="9"/>
  <c r="G1052" i="9"/>
  <c r="G1051" i="9"/>
  <c r="G1050" i="9"/>
  <c r="G1049" i="9"/>
  <c r="G1048" i="9"/>
  <c r="G1047" i="9"/>
  <c r="G1046" i="9"/>
  <c r="G1045" i="9"/>
  <c r="G1044" i="9"/>
  <c r="G1043" i="9"/>
  <c r="G1042" i="9"/>
  <c r="G1041" i="9"/>
  <c r="G1040" i="9"/>
  <c r="G1039" i="9"/>
  <c r="G1038" i="9"/>
  <c r="G1037" i="9"/>
  <c r="G1036" i="9"/>
  <c r="G1035" i="9"/>
  <c r="G1034" i="9"/>
  <c r="G1033" i="9"/>
  <c r="G1032" i="9"/>
  <c r="G1031" i="9"/>
  <c r="G1030" i="9"/>
  <c r="G1029" i="9"/>
  <c r="G1028" i="9"/>
  <c r="G1027" i="9"/>
  <c r="G1026" i="9"/>
  <c r="G1025" i="9"/>
  <c r="G1024" i="9"/>
  <c r="G1023" i="9"/>
  <c r="G1022" i="9"/>
  <c r="G1021" i="9"/>
  <c r="G1020" i="9"/>
  <c r="G1019" i="9"/>
  <c r="G1018" i="9"/>
  <c r="G1017" i="9"/>
  <c r="G1016" i="9"/>
  <c r="G1015" i="9"/>
  <c r="G1014" i="9"/>
  <c r="G1013" i="9"/>
  <c r="G1012" i="9"/>
  <c r="G1011" i="9"/>
  <c r="G1010" i="9"/>
  <c r="G1009" i="9"/>
  <c r="G1008" i="9"/>
  <c r="G1007" i="9"/>
  <c r="G1006" i="9"/>
  <c r="G1005" i="9"/>
  <c r="G1004" i="9"/>
  <c r="G1003" i="9"/>
  <c r="G1002" i="9"/>
  <c r="G1001" i="9"/>
  <c r="G1000" i="9"/>
  <c r="G999" i="9"/>
  <c r="G998" i="9"/>
  <c r="G997" i="9"/>
  <c r="G996" i="9"/>
  <c r="G995" i="9"/>
  <c r="G994" i="9"/>
  <c r="G993" i="9"/>
  <c r="G992" i="9"/>
  <c r="G991" i="9"/>
  <c r="G990" i="9"/>
  <c r="G989" i="9"/>
  <c r="G988" i="9"/>
  <c r="G987" i="9"/>
  <c r="G986" i="9"/>
  <c r="G985" i="9"/>
  <c r="G984" i="9"/>
  <c r="G983" i="9"/>
  <c r="G982" i="9"/>
  <c r="G981" i="9"/>
  <c r="G980" i="9"/>
  <c r="G979" i="9"/>
  <c r="G978" i="9"/>
  <c r="G977" i="9"/>
  <c r="G976" i="9"/>
  <c r="G975" i="9"/>
  <c r="G974" i="9"/>
  <c r="G973" i="9"/>
  <c r="G972" i="9"/>
  <c r="G971" i="9"/>
  <c r="G970" i="9"/>
  <c r="G969" i="9"/>
  <c r="G968" i="9"/>
  <c r="G967" i="9"/>
  <c r="G966" i="9"/>
  <c r="G965" i="9"/>
  <c r="G964" i="9"/>
  <c r="G963" i="9"/>
  <c r="G962" i="9"/>
  <c r="G961" i="9"/>
  <c r="G960" i="9"/>
  <c r="G959" i="9"/>
  <c r="G958" i="9"/>
  <c r="G957" i="9"/>
  <c r="G956" i="9"/>
  <c r="G955" i="9"/>
  <c r="G954" i="9"/>
  <c r="G953" i="9"/>
  <c r="G952" i="9"/>
  <c r="G951" i="9"/>
  <c r="G950" i="9"/>
  <c r="G949" i="9"/>
  <c r="G948" i="9"/>
  <c r="G947" i="9"/>
  <c r="G946" i="9"/>
  <c r="G945" i="9"/>
  <c r="G944" i="9"/>
  <c r="G943" i="9"/>
  <c r="G942" i="9"/>
  <c r="G941" i="9"/>
  <c r="G940" i="9"/>
  <c r="G939" i="9"/>
  <c r="G938" i="9"/>
  <c r="G937" i="9"/>
  <c r="G936" i="9"/>
  <c r="G935" i="9"/>
  <c r="G934" i="9"/>
  <c r="G933" i="9"/>
  <c r="G932" i="9"/>
  <c r="G931" i="9"/>
  <c r="G930" i="9"/>
  <c r="G929" i="9"/>
  <c r="G928" i="9"/>
  <c r="G927" i="9"/>
  <c r="G926" i="9"/>
  <c r="G925" i="9"/>
  <c r="G924" i="9"/>
  <c r="G923" i="9"/>
  <c r="G922" i="9"/>
  <c r="G921" i="9"/>
  <c r="G920" i="9"/>
  <c r="G919" i="9"/>
  <c r="G918" i="9"/>
  <c r="G917" i="9"/>
  <c r="G916" i="9"/>
  <c r="G915" i="9"/>
  <c r="G914" i="9"/>
  <c r="G913" i="9"/>
  <c r="G912" i="9"/>
  <c r="G911" i="9"/>
  <c r="G910" i="9"/>
  <c r="G909" i="9"/>
  <c r="G908" i="9"/>
  <c r="G907" i="9"/>
  <c r="G906" i="9"/>
  <c r="G905" i="9"/>
  <c r="G904" i="9"/>
  <c r="G903" i="9"/>
  <c r="G902" i="9"/>
  <c r="G901" i="9"/>
  <c r="G900" i="9"/>
  <c r="G899" i="9"/>
  <c r="G898" i="9"/>
  <c r="G897" i="9"/>
  <c r="G896" i="9"/>
  <c r="G895" i="9"/>
  <c r="G894" i="9"/>
  <c r="G893" i="9"/>
  <c r="G892" i="9"/>
  <c r="G891" i="9"/>
  <c r="G890" i="9"/>
  <c r="G889" i="9"/>
  <c r="G888" i="9"/>
  <c r="G887" i="9"/>
  <c r="G886" i="9"/>
  <c r="G885" i="9"/>
  <c r="G884" i="9"/>
  <c r="G883" i="9"/>
  <c r="G882" i="9"/>
  <c r="G881" i="9"/>
  <c r="G880" i="9"/>
  <c r="G879" i="9"/>
  <c r="G878" i="9"/>
  <c r="G877" i="9"/>
  <c r="G876" i="9"/>
  <c r="G875" i="9"/>
  <c r="G874" i="9"/>
  <c r="G873" i="9"/>
  <c r="G872" i="9"/>
  <c r="G871" i="9"/>
  <c r="G870" i="9"/>
  <c r="G869" i="9"/>
  <c r="G868" i="9"/>
  <c r="G867" i="9"/>
  <c r="G866" i="9"/>
  <c r="G865" i="9"/>
  <c r="G864" i="9"/>
  <c r="G863" i="9"/>
  <c r="G862" i="9"/>
  <c r="G861" i="9"/>
  <c r="G860" i="9"/>
  <c r="G859" i="9"/>
  <c r="G858" i="9"/>
  <c r="G857" i="9"/>
  <c r="G856" i="9"/>
  <c r="G855" i="9"/>
  <c r="G854" i="9"/>
  <c r="G853" i="9"/>
  <c r="G852" i="9"/>
  <c r="G851" i="9"/>
  <c r="G850" i="9"/>
  <c r="G849" i="9"/>
  <c r="G848" i="9"/>
  <c r="G847" i="9"/>
  <c r="G846" i="9"/>
  <c r="G845" i="9"/>
  <c r="G844" i="9"/>
  <c r="G843" i="9"/>
  <c r="G842" i="9"/>
  <c r="G841" i="9"/>
  <c r="G840" i="9"/>
  <c r="G839" i="9"/>
  <c r="G838" i="9"/>
  <c r="G837" i="9"/>
  <c r="G836" i="9"/>
  <c r="G835" i="9"/>
  <c r="G834" i="9"/>
  <c r="G833" i="9"/>
  <c r="G832" i="9"/>
  <c r="G831" i="9"/>
  <c r="G830" i="9"/>
  <c r="G829" i="9"/>
  <c r="G828" i="9"/>
  <c r="G827" i="9"/>
  <c r="G826" i="9"/>
  <c r="G825" i="9"/>
  <c r="G824" i="9"/>
  <c r="G823" i="9"/>
  <c r="G822" i="9"/>
  <c r="G821" i="9"/>
  <c r="G820" i="9"/>
  <c r="G819" i="9"/>
  <c r="G818" i="9"/>
  <c r="G817" i="9"/>
  <c r="G816" i="9"/>
  <c r="G815" i="9"/>
  <c r="G814" i="9"/>
  <c r="G813" i="9"/>
  <c r="G812" i="9"/>
  <c r="G811" i="9"/>
  <c r="G810" i="9"/>
  <c r="G809" i="9"/>
  <c r="G808" i="9"/>
  <c r="G807" i="9"/>
  <c r="G806" i="9"/>
  <c r="G805" i="9"/>
  <c r="G804" i="9"/>
  <c r="G803" i="9"/>
  <c r="G802" i="9"/>
  <c r="G801" i="9"/>
  <c r="G800" i="9"/>
  <c r="G799" i="9"/>
  <c r="G798" i="9"/>
  <c r="G797" i="9"/>
  <c r="G796" i="9"/>
  <c r="G795" i="9"/>
  <c r="G794" i="9"/>
  <c r="G793" i="9"/>
  <c r="G792" i="9"/>
  <c r="G791" i="9"/>
  <c r="G790" i="9"/>
  <c r="G789" i="9"/>
  <c r="G788" i="9"/>
  <c r="G787" i="9"/>
  <c r="G786" i="9"/>
  <c r="G785" i="9"/>
  <c r="G784" i="9"/>
  <c r="G783" i="9"/>
  <c r="G782" i="9"/>
  <c r="G781" i="9"/>
  <c r="G780" i="9"/>
  <c r="G779" i="9"/>
  <c r="G778" i="9"/>
  <c r="G777" i="9"/>
  <c r="G776" i="9"/>
  <c r="G775" i="9"/>
  <c r="G774" i="9"/>
  <c r="G773" i="9"/>
  <c r="G772" i="9"/>
  <c r="G771" i="9"/>
  <c r="G770" i="9"/>
  <c r="G769" i="9"/>
  <c r="G768" i="9"/>
  <c r="G767" i="9"/>
  <c r="G766" i="9"/>
  <c r="G765" i="9"/>
  <c r="G764" i="9"/>
  <c r="G763" i="9"/>
  <c r="G762" i="9"/>
  <c r="G761" i="9"/>
  <c r="G760" i="9"/>
  <c r="G759" i="9"/>
  <c r="G758" i="9"/>
  <c r="G757" i="9"/>
  <c r="G756" i="9"/>
  <c r="G755" i="9"/>
  <c r="G754" i="9"/>
  <c r="G753" i="9"/>
  <c r="G752" i="9"/>
  <c r="G751" i="9"/>
  <c r="G750" i="9"/>
  <c r="G749" i="9"/>
  <c r="G748" i="9"/>
  <c r="G747" i="9"/>
  <c r="G746" i="9"/>
  <c r="G745" i="9"/>
  <c r="G744" i="9"/>
  <c r="G743" i="9"/>
  <c r="G742" i="9"/>
  <c r="G741" i="9"/>
  <c r="G740" i="9"/>
  <c r="G739" i="9"/>
  <c r="G738" i="9"/>
  <c r="G737" i="9"/>
  <c r="G736" i="9"/>
  <c r="G735" i="9"/>
  <c r="G734" i="9"/>
  <c r="G733" i="9"/>
  <c r="G732" i="9"/>
  <c r="G731" i="9"/>
  <c r="G730" i="9"/>
  <c r="G729" i="9"/>
  <c r="G728" i="9"/>
  <c r="G727" i="9"/>
  <c r="G726" i="9"/>
  <c r="G725" i="9"/>
  <c r="G724" i="9"/>
  <c r="G723" i="9"/>
  <c r="G722" i="9"/>
  <c r="G721" i="9"/>
  <c r="G720" i="9"/>
  <c r="G719" i="9"/>
  <c r="G718" i="9"/>
  <c r="G717" i="9"/>
  <c r="G716" i="9"/>
  <c r="G715" i="9"/>
  <c r="G714" i="9"/>
  <c r="G713" i="9"/>
  <c r="G712" i="9"/>
  <c r="G711" i="9"/>
  <c r="G710" i="9"/>
  <c r="G709" i="9"/>
  <c r="G708" i="9"/>
  <c r="G707" i="9"/>
  <c r="G706" i="9"/>
  <c r="G705" i="9"/>
  <c r="G704" i="9"/>
  <c r="G703" i="9"/>
  <c r="G702" i="9"/>
  <c r="G701" i="9"/>
  <c r="G700" i="9"/>
  <c r="G699" i="9"/>
  <c r="G698" i="9"/>
  <c r="G697" i="9"/>
  <c r="G696" i="9"/>
  <c r="G695" i="9"/>
  <c r="G694" i="9"/>
  <c r="G693" i="9"/>
  <c r="G692" i="9"/>
  <c r="G691" i="9"/>
  <c r="G690" i="9"/>
  <c r="G689" i="9"/>
  <c r="G688" i="9"/>
  <c r="G687" i="9"/>
  <c r="G686" i="9"/>
  <c r="G685" i="9"/>
  <c r="G684" i="9"/>
  <c r="G683" i="9"/>
  <c r="G682" i="9"/>
  <c r="G681" i="9"/>
  <c r="G680" i="9"/>
  <c r="G679" i="9"/>
  <c r="G678" i="9"/>
  <c r="G677" i="9"/>
  <c r="G676" i="9"/>
  <c r="G675" i="9"/>
  <c r="G674" i="9"/>
  <c r="G673" i="9"/>
  <c r="G672" i="9"/>
  <c r="G671" i="9"/>
  <c r="G670" i="9"/>
  <c r="G669" i="9"/>
  <c r="G668" i="9"/>
  <c r="G667" i="9"/>
  <c r="G666" i="9"/>
  <c r="G665" i="9"/>
  <c r="G664" i="9"/>
  <c r="G663" i="9"/>
  <c r="G662" i="9"/>
  <c r="G661" i="9"/>
  <c r="G660" i="9"/>
  <c r="G659" i="9"/>
  <c r="G658" i="9"/>
  <c r="G657" i="9"/>
  <c r="G656" i="9"/>
  <c r="G655" i="9"/>
  <c r="G654" i="9"/>
  <c r="G653" i="9"/>
  <c r="G652" i="9"/>
  <c r="G651" i="9"/>
  <c r="G650" i="9"/>
  <c r="G649" i="9"/>
  <c r="G648" i="9"/>
  <c r="G647" i="9"/>
  <c r="G646" i="9"/>
  <c r="G645" i="9"/>
  <c r="G644" i="9"/>
  <c r="G643" i="9"/>
  <c r="G642" i="9"/>
  <c r="G641" i="9"/>
  <c r="G640" i="9"/>
  <c r="G639" i="9"/>
  <c r="G638" i="9"/>
  <c r="G637" i="9"/>
  <c r="G636" i="9"/>
  <c r="G635" i="9"/>
  <c r="G634" i="9"/>
  <c r="G633" i="9"/>
  <c r="G632" i="9"/>
  <c r="G631" i="9"/>
  <c r="G630" i="9"/>
  <c r="G629" i="9"/>
  <c r="G628" i="9"/>
  <c r="G627" i="9"/>
  <c r="G626" i="9"/>
  <c r="G625" i="9"/>
  <c r="G624" i="9"/>
  <c r="G623" i="9"/>
  <c r="G622" i="9"/>
  <c r="G621" i="9"/>
  <c r="G620" i="9"/>
  <c r="G619" i="9"/>
  <c r="G618" i="9"/>
  <c r="G617" i="9"/>
  <c r="G616" i="9"/>
  <c r="G615" i="9"/>
  <c r="G614" i="9"/>
  <c r="G613" i="9"/>
  <c r="G612" i="9"/>
  <c r="G611" i="9"/>
  <c r="G610" i="9"/>
  <c r="G609" i="9"/>
  <c r="G608" i="9"/>
  <c r="G607" i="9"/>
  <c r="G606" i="9"/>
  <c r="G605" i="9"/>
  <c r="G604" i="9"/>
  <c r="G603" i="9"/>
  <c r="G602" i="9"/>
  <c r="G601" i="9"/>
  <c r="G600" i="9"/>
  <c r="G599" i="9"/>
  <c r="G598" i="9"/>
  <c r="G597" i="9"/>
  <c r="G596" i="9"/>
  <c r="G595" i="9"/>
  <c r="G594" i="9"/>
  <c r="G593" i="9"/>
  <c r="G592" i="9"/>
  <c r="G591" i="9"/>
  <c r="G590" i="9"/>
  <c r="G589" i="9"/>
  <c r="G588" i="9"/>
  <c r="G587" i="9"/>
  <c r="G586" i="9"/>
  <c r="G585" i="9"/>
  <c r="G584" i="9"/>
  <c r="G583" i="9"/>
  <c r="G582" i="9"/>
  <c r="G581" i="9"/>
  <c r="G580" i="9"/>
  <c r="G579" i="9"/>
  <c r="G578" i="9"/>
  <c r="G577" i="9"/>
  <c r="G576" i="9"/>
  <c r="G575" i="9"/>
  <c r="G574" i="9"/>
  <c r="G573" i="9"/>
  <c r="G572" i="9"/>
  <c r="G571" i="9"/>
  <c r="G570" i="9"/>
  <c r="G569" i="9"/>
  <c r="G568" i="9"/>
  <c r="G567" i="9"/>
  <c r="G566" i="9"/>
  <c r="G565" i="9"/>
  <c r="G564" i="9"/>
  <c r="G563" i="9"/>
  <c r="G562" i="9"/>
  <c r="G561" i="9"/>
  <c r="G560" i="9"/>
  <c r="G559" i="9"/>
  <c r="G558" i="9"/>
  <c r="G557" i="9"/>
  <c r="G556" i="9"/>
  <c r="G555" i="9"/>
  <c r="G554" i="9"/>
  <c r="G553" i="9"/>
  <c r="G552" i="9"/>
  <c r="G551" i="9"/>
  <c r="G550" i="9"/>
  <c r="G549" i="9"/>
  <c r="G548" i="9"/>
  <c r="G547" i="9"/>
  <c r="G546" i="9"/>
  <c r="G545" i="9"/>
  <c r="G544" i="9"/>
  <c r="G543" i="9"/>
  <c r="G542" i="9"/>
  <c r="G541" i="9"/>
  <c r="G540" i="9"/>
  <c r="G539" i="9"/>
  <c r="G538" i="9"/>
  <c r="G537" i="9"/>
  <c r="G536" i="9"/>
  <c r="G535" i="9"/>
  <c r="G534" i="9"/>
  <c r="G533" i="9"/>
  <c r="G532" i="9"/>
  <c r="G531" i="9"/>
  <c r="G530" i="9"/>
  <c r="G529" i="9"/>
  <c r="G528" i="9"/>
  <c r="G527" i="9"/>
  <c r="G526" i="9"/>
  <c r="G525" i="9"/>
  <c r="G524" i="9"/>
  <c r="G523" i="9"/>
  <c r="G522" i="9"/>
  <c r="G521" i="9"/>
  <c r="G520" i="9"/>
  <c r="G519" i="9"/>
  <c r="G518" i="9"/>
  <c r="G517" i="9"/>
  <c r="G516" i="9"/>
  <c r="G515" i="9"/>
  <c r="G514" i="9"/>
  <c r="G513" i="9"/>
  <c r="G512" i="9"/>
  <c r="G511" i="9"/>
  <c r="G510" i="9"/>
  <c r="G509" i="9"/>
  <c r="G508" i="9"/>
  <c r="G507" i="9"/>
  <c r="G506" i="9"/>
  <c r="G505" i="9"/>
  <c r="G504" i="9"/>
  <c r="G503" i="9"/>
  <c r="G502" i="9"/>
  <c r="G501" i="9"/>
  <c r="G500" i="9"/>
  <c r="G499" i="9"/>
  <c r="G498" i="9"/>
  <c r="G497" i="9"/>
  <c r="G496" i="9"/>
  <c r="G495" i="9"/>
  <c r="G494" i="9"/>
  <c r="G493" i="9"/>
  <c r="G492" i="9"/>
  <c r="G491" i="9"/>
  <c r="G490" i="9"/>
  <c r="G489" i="9"/>
  <c r="G488" i="9"/>
  <c r="G487" i="9"/>
  <c r="G486" i="9"/>
  <c r="G485" i="9"/>
  <c r="G484" i="9"/>
  <c r="G483" i="9"/>
  <c r="G482" i="9"/>
  <c r="G481" i="9"/>
  <c r="G480" i="9"/>
  <c r="G479" i="9"/>
  <c r="G478" i="9"/>
  <c r="G477" i="9"/>
  <c r="G476" i="9"/>
  <c r="G475" i="9"/>
  <c r="G474" i="9"/>
  <c r="G473" i="9"/>
  <c r="G472" i="9"/>
  <c r="G471" i="9"/>
  <c r="G470" i="9"/>
  <c r="G469" i="9"/>
  <c r="G468" i="9"/>
  <c r="G467" i="9"/>
  <c r="G466" i="9"/>
  <c r="G465" i="9"/>
  <c r="G464" i="9"/>
  <c r="G463" i="9"/>
  <c r="G462" i="9"/>
  <c r="G461" i="9"/>
  <c r="G460" i="9"/>
  <c r="G459" i="9"/>
  <c r="G458" i="9"/>
  <c r="G457" i="9"/>
  <c r="G456" i="9"/>
  <c r="G455" i="9"/>
  <c r="G454" i="9"/>
  <c r="G453" i="9"/>
  <c r="G452" i="9"/>
  <c r="G451" i="9"/>
  <c r="G450" i="9"/>
  <c r="G449" i="9"/>
  <c r="G448" i="9"/>
  <c r="G447" i="9"/>
  <c r="G446" i="9"/>
  <c r="G445" i="9"/>
  <c r="G444" i="9"/>
  <c r="G443" i="9"/>
  <c r="G442" i="9"/>
  <c r="G441" i="9"/>
  <c r="G440" i="9"/>
  <c r="G439" i="9"/>
  <c r="G438" i="9"/>
  <c r="G437" i="9"/>
  <c r="G436" i="9"/>
  <c r="G435" i="9"/>
  <c r="G434" i="9"/>
  <c r="G433" i="9"/>
  <c r="G432" i="9"/>
  <c r="G431" i="9"/>
  <c r="G430" i="9"/>
  <c r="G429" i="9"/>
  <c r="G428" i="9"/>
  <c r="G427" i="9"/>
  <c r="G426" i="9"/>
  <c r="G425" i="9"/>
  <c r="G424" i="9"/>
  <c r="G423" i="9"/>
  <c r="G422" i="9"/>
  <c r="G421" i="9"/>
  <c r="G420" i="9"/>
  <c r="G419" i="9"/>
  <c r="G418" i="9"/>
  <c r="G417" i="9"/>
  <c r="G416" i="9"/>
  <c r="G415" i="9"/>
  <c r="G414" i="9"/>
  <c r="G413" i="9"/>
  <c r="G412" i="9"/>
  <c r="G411" i="9"/>
  <c r="G410" i="9"/>
  <c r="G409" i="9"/>
  <c r="G408" i="9"/>
  <c r="G407" i="9"/>
  <c r="G406" i="9"/>
  <c r="G405" i="9"/>
  <c r="G404" i="9"/>
  <c r="G403" i="9"/>
  <c r="G402" i="9"/>
  <c r="G401" i="9"/>
  <c r="G400" i="9"/>
  <c r="G399" i="9"/>
  <c r="G398" i="9"/>
  <c r="G397" i="9"/>
  <c r="G396" i="9"/>
  <c r="G395" i="9"/>
  <c r="G394" i="9"/>
  <c r="G393" i="9"/>
  <c r="G392" i="9"/>
  <c r="G391" i="9"/>
  <c r="G390" i="9"/>
  <c r="G389" i="9"/>
  <c r="G388" i="9"/>
  <c r="G387" i="9"/>
  <c r="G386" i="9"/>
  <c r="G385" i="9"/>
  <c r="G384" i="9"/>
  <c r="G383" i="9"/>
  <c r="G382" i="9"/>
  <c r="G381" i="9"/>
  <c r="G380" i="9"/>
  <c r="G379" i="9"/>
  <c r="G378" i="9"/>
  <c r="G377" i="9"/>
  <c r="G376" i="9"/>
  <c r="G375" i="9"/>
  <c r="G374" i="9"/>
  <c r="G373" i="9"/>
  <c r="G372" i="9"/>
  <c r="G371" i="9"/>
  <c r="G370" i="9"/>
  <c r="G369" i="9"/>
  <c r="G368" i="9"/>
  <c r="G367" i="9"/>
  <c r="G366" i="9"/>
  <c r="G365" i="9"/>
  <c r="G364" i="9"/>
  <c r="G363" i="9"/>
  <c r="G362" i="9"/>
  <c r="G361" i="9"/>
  <c r="G360" i="9"/>
  <c r="G359" i="9"/>
  <c r="G358" i="9"/>
  <c r="G357" i="9"/>
  <c r="G356" i="9"/>
  <c r="G355" i="9"/>
  <c r="G354" i="9"/>
  <c r="G353" i="9"/>
  <c r="G352" i="9"/>
  <c r="G351" i="9"/>
  <c r="G350" i="9"/>
  <c r="G349" i="9"/>
  <c r="G348" i="9"/>
  <c r="G347" i="9"/>
  <c r="G346" i="9"/>
  <c r="G345" i="9"/>
  <c r="G344" i="9"/>
  <c r="G343" i="9"/>
  <c r="G342" i="9"/>
  <c r="G341" i="9"/>
  <c r="G340" i="9"/>
  <c r="G339" i="9"/>
  <c r="G338" i="9"/>
  <c r="G337" i="9"/>
  <c r="G336" i="9"/>
  <c r="G335" i="9"/>
  <c r="G334" i="9"/>
  <c r="G333" i="9"/>
  <c r="G332" i="9"/>
  <c r="G331" i="9"/>
  <c r="G330" i="9"/>
  <c r="G329" i="9"/>
  <c r="G328" i="9"/>
  <c r="G327" i="9"/>
  <c r="G326" i="9"/>
  <c r="G325" i="9"/>
  <c r="G324" i="9"/>
  <c r="G323" i="9"/>
  <c r="G322" i="9"/>
  <c r="G321" i="9"/>
  <c r="G320" i="9"/>
  <c r="G319" i="9"/>
  <c r="G318" i="9"/>
  <c r="G317" i="9"/>
  <c r="G316" i="9"/>
  <c r="G315" i="9"/>
  <c r="G314" i="9"/>
  <c r="G313" i="9"/>
  <c r="G312" i="9"/>
  <c r="G311" i="9"/>
  <c r="G310" i="9"/>
  <c r="G309" i="9"/>
  <c r="G308" i="9"/>
  <c r="G307" i="9"/>
  <c r="G306" i="9"/>
  <c r="G305" i="9"/>
  <c r="G304" i="9"/>
  <c r="G303" i="9"/>
  <c r="G302" i="9"/>
  <c r="G301" i="9"/>
  <c r="G300" i="9"/>
  <c r="G299" i="9"/>
  <c r="G298" i="9"/>
  <c r="G297" i="9"/>
  <c r="G296" i="9"/>
  <c r="G295" i="9"/>
  <c r="G294" i="9"/>
  <c r="G293" i="9"/>
  <c r="G292" i="9"/>
  <c r="G291" i="9"/>
  <c r="G290" i="9"/>
  <c r="G289" i="9"/>
  <c r="G288" i="9"/>
  <c r="G287" i="9"/>
  <c r="G286" i="9"/>
  <c r="G285" i="9"/>
  <c r="G284" i="9"/>
  <c r="G283" i="9"/>
  <c r="G282" i="9"/>
  <c r="G281" i="9"/>
  <c r="G280" i="9"/>
  <c r="G279" i="9"/>
  <c r="G278" i="9"/>
  <c r="G277" i="9"/>
  <c r="G276" i="9"/>
  <c r="G275" i="9"/>
  <c r="G274" i="9"/>
  <c r="G273" i="9"/>
  <c r="G272" i="9"/>
  <c r="G271" i="9"/>
  <c r="G270" i="9"/>
  <c r="G269" i="9"/>
  <c r="G268" i="9"/>
  <c r="G267" i="9"/>
  <c r="G266" i="9"/>
  <c r="G265" i="9"/>
  <c r="G264" i="9"/>
  <c r="G263" i="9"/>
  <c r="G262" i="9"/>
  <c r="G261" i="9"/>
  <c r="G260" i="9"/>
  <c r="G259" i="9"/>
  <c r="G258" i="9"/>
  <c r="G257" i="9"/>
  <c r="G256" i="9"/>
  <c r="G255" i="9"/>
  <c r="G254" i="9"/>
  <c r="G253" i="9"/>
  <c r="G252" i="9"/>
  <c r="G251" i="9"/>
  <c r="G250" i="9"/>
  <c r="G249" i="9"/>
  <c r="G248" i="9"/>
  <c r="G247" i="9"/>
  <c r="G246" i="9"/>
  <c r="G245" i="9"/>
  <c r="G244" i="9"/>
  <c r="G243" i="9"/>
  <c r="G242" i="9"/>
  <c r="G241" i="9"/>
  <c r="G240" i="9"/>
  <c r="G239" i="9"/>
  <c r="G238" i="9"/>
  <c r="G237" i="9"/>
  <c r="G236" i="9"/>
  <c r="G235" i="9"/>
  <c r="G234" i="9"/>
  <c r="G233" i="9"/>
  <c r="G232" i="9"/>
  <c r="G231" i="9"/>
  <c r="G230" i="9"/>
  <c r="G229" i="9"/>
  <c r="G228" i="9"/>
  <c r="G227" i="9"/>
  <c r="G226" i="9"/>
  <c r="G225" i="9"/>
  <c r="G224" i="9"/>
  <c r="G223" i="9"/>
  <c r="G222" i="9"/>
  <c r="G221" i="9"/>
  <c r="G220" i="9"/>
  <c r="G219" i="9"/>
  <c r="G218" i="9"/>
  <c r="G217" i="9"/>
  <c r="G216" i="9"/>
  <c r="G215" i="9"/>
  <c r="G214" i="9"/>
  <c r="G213" i="9"/>
  <c r="G212" i="9"/>
  <c r="G211" i="9"/>
  <c r="G210" i="9"/>
  <c r="G209" i="9"/>
  <c r="G208" i="9"/>
  <c r="G207" i="9"/>
  <c r="G206" i="9"/>
  <c r="G205" i="9"/>
  <c r="G204" i="9"/>
  <c r="G203" i="9"/>
  <c r="G202" i="9"/>
  <c r="G201" i="9"/>
  <c r="G200" i="9"/>
  <c r="G199" i="9"/>
  <c r="G198" i="9"/>
  <c r="G197" i="9"/>
  <c r="G196" i="9"/>
  <c r="G195" i="9"/>
  <c r="G194" i="9"/>
  <c r="G193" i="9"/>
  <c r="G192" i="9"/>
  <c r="G191" i="9"/>
  <c r="G190" i="9"/>
  <c r="G189" i="9"/>
  <c r="G188" i="9"/>
  <c r="G187" i="9"/>
  <c r="G186" i="9"/>
  <c r="G185" i="9"/>
  <c r="G184" i="9"/>
  <c r="G183" i="9"/>
  <c r="G182" i="9"/>
  <c r="G181" i="9"/>
  <c r="G180" i="9"/>
  <c r="G179" i="9"/>
  <c r="G178" i="9"/>
  <c r="G177" i="9"/>
  <c r="G176" i="9"/>
  <c r="G175" i="9"/>
  <c r="G174" i="9"/>
  <c r="G173" i="9"/>
  <c r="G172" i="9"/>
  <c r="G171" i="9"/>
  <c r="G170" i="9"/>
  <c r="G169" i="9"/>
  <c r="G168" i="9"/>
  <c r="G167" i="9"/>
  <c r="G166" i="9"/>
  <c r="G165" i="9"/>
  <c r="G164" i="9"/>
  <c r="G163" i="9"/>
  <c r="G162" i="9"/>
  <c r="G161" i="9"/>
  <c r="G160" i="9"/>
  <c r="G159" i="9"/>
  <c r="G158" i="9"/>
  <c r="G157" i="9"/>
  <c r="G156" i="9"/>
  <c r="G155" i="9"/>
  <c r="G154" i="9"/>
  <c r="G153" i="9"/>
  <c r="G152" i="9"/>
  <c r="G151" i="9"/>
  <c r="G150" i="9"/>
  <c r="G149" i="9"/>
  <c r="G148" i="9"/>
  <c r="G147" i="9"/>
  <c r="G146" i="9"/>
  <c r="G145" i="9"/>
  <c r="G144" i="9"/>
  <c r="G143" i="9"/>
  <c r="G142" i="9"/>
  <c r="G141" i="9"/>
  <c r="G140" i="9"/>
  <c r="G139" i="9"/>
  <c r="G138" i="9"/>
  <c r="G137" i="9"/>
  <c r="G136" i="9"/>
  <c r="G135" i="9"/>
  <c r="G134" i="9"/>
  <c r="G133" i="9"/>
  <c r="G132" i="9"/>
  <c r="G131" i="9"/>
  <c r="G130" i="9"/>
  <c r="G129" i="9"/>
  <c r="G128" i="9"/>
  <c r="G127" i="9"/>
  <c r="G126" i="9"/>
  <c r="G125" i="9"/>
  <c r="G124" i="9"/>
  <c r="G123" i="9"/>
  <c r="G122" i="9"/>
  <c r="G121" i="9"/>
  <c r="G120" i="9"/>
  <c r="G119" i="9"/>
  <c r="G118" i="9"/>
  <c r="G117" i="9"/>
  <c r="G116" i="9"/>
  <c r="G115" i="9"/>
  <c r="G114" i="9"/>
  <c r="G113" i="9"/>
  <c r="G112" i="9"/>
  <c r="G111" i="9"/>
  <c r="G110" i="9"/>
  <c r="G109" i="9"/>
  <c r="G108" i="9"/>
  <c r="G107" i="9"/>
  <c r="G106" i="9"/>
  <c r="G105" i="9"/>
  <c r="G104" i="9"/>
  <c r="G103" i="9"/>
  <c r="G102" i="9"/>
  <c r="G101" i="9"/>
  <c r="G100" i="9"/>
  <c r="G99" i="9"/>
  <c r="G98" i="9"/>
  <c r="G97" i="9"/>
  <c r="G96" i="9"/>
  <c r="G95" i="9"/>
  <c r="G94" i="9"/>
  <c r="G93" i="9"/>
  <c r="G92" i="9"/>
  <c r="G91" i="9"/>
  <c r="G90" i="9"/>
  <c r="G89" i="9"/>
  <c r="G88" i="9"/>
  <c r="G87" i="9"/>
  <c r="G86" i="9"/>
  <c r="G85" i="9"/>
  <c r="G84" i="9"/>
  <c r="G83" i="9"/>
  <c r="G82" i="9"/>
  <c r="G81" i="9"/>
  <c r="G80" i="9"/>
  <c r="G79" i="9"/>
  <c r="G78" i="9"/>
  <c r="G77" i="9"/>
  <c r="G76" i="9"/>
  <c r="G75" i="9"/>
  <c r="G74" i="9"/>
  <c r="G73" i="9"/>
  <c r="G72" i="9"/>
  <c r="G71" i="9"/>
  <c r="G70" i="9"/>
  <c r="G69" i="9"/>
  <c r="G68" i="9"/>
  <c r="G67" i="9"/>
  <c r="G66" i="9"/>
  <c r="G65" i="9"/>
  <c r="G64" i="9"/>
  <c r="G63" i="9"/>
  <c r="G62" i="9"/>
  <c r="G61" i="9"/>
  <c r="G60" i="9"/>
  <c r="G59" i="9"/>
  <c r="G58" i="9"/>
  <c r="G57" i="9"/>
  <c r="G56" i="9"/>
  <c r="G55" i="9"/>
  <c r="G54" i="9"/>
  <c r="G53" i="9"/>
  <c r="G52" i="9"/>
  <c r="G51" i="9"/>
  <c r="G50" i="9"/>
  <c r="G49" i="9"/>
  <c r="G48" i="9"/>
  <c r="G47" i="9"/>
  <c r="G46" i="9"/>
  <c r="G45" i="9"/>
  <c r="G44" i="9"/>
  <c r="G43" i="9"/>
  <c r="G42" i="9"/>
  <c r="G41" i="9"/>
  <c r="G40" i="9"/>
  <c r="G39" i="9"/>
  <c r="G38" i="9"/>
  <c r="G37" i="9"/>
  <c r="G36" i="9"/>
  <c r="G35" i="9"/>
  <c r="G34" i="9"/>
  <c r="G33" i="9"/>
  <c r="G32" i="9"/>
  <c r="G31" i="9"/>
  <c r="G30" i="9"/>
  <c r="G29" i="9"/>
  <c r="G28" i="9"/>
  <c r="G27" i="9"/>
  <c r="G26" i="9"/>
  <c r="G25" i="9"/>
  <c r="G24" i="9"/>
  <c r="G23" i="9"/>
  <c r="G22" i="9"/>
  <c r="G21" i="9"/>
  <c r="G20" i="9"/>
  <c r="G19" i="9"/>
  <c r="G18" i="9"/>
  <c r="G17" i="9"/>
  <c r="G16" i="9"/>
  <c r="G15" i="9"/>
  <c r="G14" i="9"/>
  <c r="G13" i="9"/>
  <c r="G12" i="9"/>
  <c r="G11" i="9"/>
  <c r="G10" i="9"/>
  <c r="G9" i="9"/>
  <c r="F503" i="2" l="1"/>
  <c r="F206" i="2"/>
  <c r="H478" i="2"/>
  <c r="H477" i="2"/>
  <c r="F477" i="2"/>
  <c r="F478" i="2" s="1"/>
  <c r="H476" i="2"/>
  <c r="H475" i="2"/>
  <c r="F475" i="2"/>
  <c r="H474" i="2"/>
  <c r="F474" i="2"/>
  <c r="H473" i="2"/>
  <c r="F473" i="2"/>
  <c r="H472" i="2"/>
  <c r="I472" i="2" s="1"/>
  <c r="H470" i="2"/>
  <c r="H469" i="2"/>
  <c r="F469" i="2"/>
  <c r="F470" i="2" s="1"/>
  <c r="H468" i="2"/>
  <c r="H467" i="2"/>
  <c r="F467" i="2"/>
  <c r="H466" i="2"/>
  <c r="F466" i="2"/>
  <c r="H465" i="2"/>
  <c r="F465" i="2"/>
  <c r="H464" i="2"/>
  <c r="I464" i="2" s="1"/>
  <c r="H462" i="2"/>
  <c r="H461" i="2"/>
  <c r="F461" i="2"/>
  <c r="F460" i="2" s="1"/>
  <c r="H460" i="2"/>
  <c r="H459" i="2"/>
  <c r="F459" i="2"/>
  <c r="H458" i="2"/>
  <c r="F458" i="2"/>
  <c r="H457" i="2"/>
  <c r="F457" i="2"/>
  <c r="H456" i="2"/>
  <c r="I456" i="2" s="1"/>
  <c r="H454" i="2"/>
  <c r="H453" i="2"/>
  <c r="F453" i="2"/>
  <c r="F452" i="2" s="1"/>
  <c r="H452" i="2"/>
  <c r="H451" i="2"/>
  <c r="F451" i="2"/>
  <c r="H450" i="2"/>
  <c r="F450" i="2"/>
  <c r="H449" i="2"/>
  <c r="F449" i="2"/>
  <c r="H448" i="2"/>
  <c r="I448" i="2" s="1"/>
  <c r="H446" i="2"/>
  <c r="H445" i="2"/>
  <c r="F445" i="2"/>
  <c r="F446" i="2" s="1"/>
  <c r="H444" i="2"/>
  <c r="H443" i="2"/>
  <c r="F443" i="2"/>
  <c r="H442" i="2"/>
  <c r="F442" i="2"/>
  <c r="H441" i="2"/>
  <c r="F441" i="2"/>
  <c r="H440" i="2"/>
  <c r="I440" i="2" s="1"/>
  <c r="H438" i="2"/>
  <c r="H437" i="2"/>
  <c r="F437" i="2"/>
  <c r="F438" i="2" s="1"/>
  <c r="H436" i="2"/>
  <c r="H435" i="2"/>
  <c r="F435" i="2"/>
  <c r="H434" i="2"/>
  <c r="F434" i="2"/>
  <c r="H433" i="2"/>
  <c r="F433" i="2"/>
  <c r="H432" i="2"/>
  <c r="I432" i="2" s="1"/>
  <c r="H430" i="2"/>
  <c r="H429" i="2"/>
  <c r="F429" i="2"/>
  <c r="F428" i="2" s="1"/>
  <c r="H428" i="2"/>
  <c r="H427" i="2"/>
  <c r="F427" i="2"/>
  <c r="H426" i="2"/>
  <c r="F426" i="2"/>
  <c r="H425" i="2"/>
  <c r="F425" i="2"/>
  <c r="H424" i="2"/>
  <c r="I424" i="2" s="1"/>
  <c r="H422" i="2"/>
  <c r="H421" i="2"/>
  <c r="F421" i="2"/>
  <c r="F420" i="2" s="1"/>
  <c r="H420" i="2"/>
  <c r="H419" i="2"/>
  <c r="F419" i="2"/>
  <c r="H418" i="2"/>
  <c r="F418" i="2"/>
  <c r="H417" i="2"/>
  <c r="F417" i="2"/>
  <c r="H416" i="2"/>
  <c r="I416" i="2" s="1"/>
  <c r="H414" i="2"/>
  <c r="H413" i="2"/>
  <c r="F413" i="2"/>
  <c r="F414" i="2" s="1"/>
  <c r="H412" i="2"/>
  <c r="H411" i="2"/>
  <c r="F411" i="2"/>
  <c r="H410" i="2"/>
  <c r="F410" i="2"/>
  <c r="H409" i="2"/>
  <c r="F409" i="2"/>
  <c r="H408" i="2"/>
  <c r="I408" i="2" s="1"/>
  <c r="H406" i="2"/>
  <c r="H405" i="2"/>
  <c r="F405" i="2"/>
  <c r="F406" i="2" s="1"/>
  <c r="H404" i="2"/>
  <c r="H403" i="2"/>
  <c r="F403" i="2"/>
  <c r="H402" i="2"/>
  <c r="F402" i="2"/>
  <c r="H401" i="2"/>
  <c r="F401" i="2"/>
  <c r="H400" i="2"/>
  <c r="I400" i="2" s="1"/>
  <c r="H398" i="2"/>
  <c r="H397" i="2"/>
  <c r="F397" i="2"/>
  <c r="F396" i="2" s="1"/>
  <c r="H396" i="2"/>
  <c r="H395" i="2"/>
  <c r="F395" i="2"/>
  <c r="H394" i="2"/>
  <c r="F394" i="2"/>
  <c r="H393" i="2"/>
  <c r="F393" i="2"/>
  <c r="H392" i="2"/>
  <c r="I392" i="2" s="1"/>
  <c r="H390" i="2"/>
  <c r="H389" i="2"/>
  <c r="F389" i="2"/>
  <c r="F390" i="2" s="1"/>
  <c r="H388" i="2"/>
  <c r="H387" i="2"/>
  <c r="F387" i="2"/>
  <c r="H386" i="2"/>
  <c r="F386" i="2"/>
  <c r="H385" i="2"/>
  <c r="F385" i="2"/>
  <c r="H384" i="2"/>
  <c r="I384" i="2" s="1"/>
  <c r="H382" i="2"/>
  <c r="H381" i="2"/>
  <c r="F381" i="2"/>
  <c r="F382" i="2" s="1"/>
  <c r="H380" i="2"/>
  <c r="H379" i="2"/>
  <c r="F379" i="2"/>
  <c r="H378" i="2"/>
  <c r="F378" i="2"/>
  <c r="H377" i="2"/>
  <c r="F377" i="2"/>
  <c r="H376" i="2"/>
  <c r="I376" i="2" s="1"/>
  <c r="H374" i="2"/>
  <c r="H373" i="2"/>
  <c r="F373" i="2"/>
  <c r="F374" i="2" s="1"/>
  <c r="H372" i="2"/>
  <c r="H371" i="2"/>
  <c r="F371" i="2"/>
  <c r="H370" i="2"/>
  <c r="F370" i="2"/>
  <c r="H369" i="2"/>
  <c r="F369" i="2"/>
  <c r="H368" i="2"/>
  <c r="I368" i="2" s="1"/>
  <c r="H366" i="2"/>
  <c r="H365" i="2"/>
  <c r="F365" i="2"/>
  <c r="F366" i="2" s="1"/>
  <c r="H364" i="2"/>
  <c r="H363" i="2"/>
  <c r="F363" i="2"/>
  <c r="H362" i="2"/>
  <c r="F362" i="2"/>
  <c r="H361" i="2"/>
  <c r="F361" i="2"/>
  <c r="H360" i="2"/>
  <c r="I360" i="2" s="1"/>
  <c r="F13" i="2"/>
  <c r="F494" i="2"/>
  <c r="H205" i="2"/>
  <c r="H204" i="2"/>
  <c r="F204" i="2"/>
  <c r="F205" i="2" s="1"/>
  <c r="H203" i="2"/>
  <c r="H202" i="2"/>
  <c r="F202" i="2"/>
  <c r="H201" i="2"/>
  <c r="F201" i="2"/>
  <c r="H200" i="2"/>
  <c r="F200" i="2"/>
  <c r="H199" i="2"/>
  <c r="I199" i="2" s="1"/>
  <c r="H197" i="2"/>
  <c r="H196" i="2"/>
  <c r="F196" i="2"/>
  <c r="F197" i="2" s="1"/>
  <c r="H195" i="2"/>
  <c r="H194" i="2"/>
  <c r="F194" i="2"/>
  <c r="H193" i="2"/>
  <c r="F193" i="2"/>
  <c r="H192" i="2"/>
  <c r="F192" i="2"/>
  <c r="H191" i="2"/>
  <c r="I191" i="2" s="1"/>
  <c r="H189" i="2"/>
  <c r="H188" i="2"/>
  <c r="F188" i="2"/>
  <c r="F187" i="2" s="1"/>
  <c r="H187" i="2"/>
  <c r="H186" i="2"/>
  <c r="F186" i="2"/>
  <c r="H185" i="2"/>
  <c r="F185" i="2"/>
  <c r="H184" i="2"/>
  <c r="F184" i="2"/>
  <c r="H183" i="2"/>
  <c r="I183" i="2" s="1"/>
  <c r="H181" i="2"/>
  <c r="H180" i="2"/>
  <c r="F180" i="2"/>
  <c r="F181" i="2" s="1"/>
  <c r="H179" i="2"/>
  <c r="H178" i="2"/>
  <c r="F178" i="2"/>
  <c r="H177" i="2"/>
  <c r="F177" i="2"/>
  <c r="H176" i="2"/>
  <c r="F176" i="2"/>
  <c r="H175" i="2"/>
  <c r="I175" i="2" s="1"/>
  <c r="H173" i="2"/>
  <c r="H172" i="2"/>
  <c r="F172" i="2"/>
  <c r="F173" i="2" s="1"/>
  <c r="H171" i="2"/>
  <c r="H170" i="2"/>
  <c r="F170" i="2"/>
  <c r="H169" i="2"/>
  <c r="F169" i="2"/>
  <c r="H168" i="2"/>
  <c r="F168" i="2"/>
  <c r="H167" i="2"/>
  <c r="I167" i="2" s="1"/>
  <c r="H165" i="2"/>
  <c r="H164" i="2"/>
  <c r="F164" i="2"/>
  <c r="F165" i="2" s="1"/>
  <c r="H163" i="2"/>
  <c r="H162" i="2"/>
  <c r="F162" i="2"/>
  <c r="H161" i="2"/>
  <c r="F161" i="2"/>
  <c r="H160" i="2"/>
  <c r="F160" i="2"/>
  <c r="H159" i="2"/>
  <c r="I159" i="2" s="1"/>
  <c r="H157" i="2"/>
  <c r="H156" i="2"/>
  <c r="F156" i="2"/>
  <c r="F155" i="2" s="1"/>
  <c r="H155" i="2"/>
  <c r="H154" i="2"/>
  <c r="F154" i="2"/>
  <c r="H153" i="2"/>
  <c r="F153" i="2"/>
  <c r="H152" i="2"/>
  <c r="F152" i="2"/>
  <c r="H151" i="2"/>
  <c r="I151" i="2" s="1"/>
  <c r="H149" i="2"/>
  <c r="H148" i="2"/>
  <c r="F148" i="2"/>
  <c r="F147" i="2" s="1"/>
  <c r="H147" i="2"/>
  <c r="H146" i="2"/>
  <c r="F146" i="2"/>
  <c r="H145" i="2"/>
  <c r="F145" i="2"/>
  <c r="H144" i="2"/>
  <c r="F144" i="2"/>
  <c r="H143" i="2"/>
  <c r="I143" i="2" s="1"/>
  <c r="H141" i="2"/>
  <c r="H140" i="2"/>
  <c r="F140" i="2"/>
  <c r="F141" i="2" s="1"/>
  <c r="H139" i="2"/>
  <c r="H138" i="2"/>
  <c r="F138" i="2"/>
  <c r="H137" i="2"/>
  <c r="F137" i="2"/>
  <c r="H136" i="2"/>
  <c r="F136" i="2"/>
  <c r="H135" i="2"/>
  <c r="I135" i="2" s="1"/>
  <c r="H133" i="2"/>
  <c r="H132" i="2"/>
  <c r="F132" i="2"/>
  <c r="F133" i="2" s="1"/>
  <c r="H131" i="2"/>
  <c r="H130" i="2"/>
  <c r="F130" i="2"/>
  <c r="H129" i="2"/>
  <c r="F129" i="2"/>
  <c r="H128" i="2"/>
  <c r="F128" i="2"/>
  <c r="H127" i="2"/>
  <c r="I127" i="2" s="1"/>
  <c r="H125" i="2"/>
  <c r="H124" i="2"/>
  <c r="F124" i="2"/>
  <c r="F123" i="2" s="1"/>
  <c r="H123" i="2"/>
  <c r="H122" i="2"/>
  <c r="F122" i="2"/>
  <c r="H121" i="2"/>
  <c r="F121" i="2"/>
  <c r="H120" i="2"/>
  <c r="F120" i="2"/>
  <c r="H119" i="2"/>
  <c r="I119" i="2" s="1"/>
  <c r="H117" i="2"/>
  <c r="H116" i="2"/>
  <c r="F116" i="2"/>
  <c r="F117" i="2" s="1"/>
  <c r="H115" i="2"/>
  <c r="H114" i="2"/>
  <c r="F114" i="2"/>
  <c r="H113" i="2"/>
  <c r="F113" i="2"/>
  <c r="H112" i="2"/>
  <c r="F112" i="2"/>
  <c r="H111" i="2"/>
  <c r="I111" i="2" s="1"/>
  <c r="H109" i="2"/>
  <c r="H108" i="2"/>
  <c r="F108" i="2"/>
  <c r="F109" i="2" s="1"/>
  <c r="H107" i="2"/>
  <c r="H106" i="2"/>
  <c r="F106" i="2"/>
  <c r="H105" i="2"/>
  <c r="F105" i="2"/>
  <c r="H104" i="2"/>
  <c r="F104" i="2"/>
  <c r="H103" i="2"/>
  <c r="I103" i="2" s="1"/>
  <c r="F508" i="2"/>
  <c r="F507" i="2"/>
  <c r="H500" i="2"/>
  <c r="I121" i="2" l="1"/>
  <c r="I410" i="2"/>
  <c r="I193" i="2"/>
  <c r="I204" i="2"/>
  <c r="I394" i="2"/>
  <c r="I147" i="2"/>
  <c r="I148" i="2"/>
  <c r="I465" i="2"/>
  <c r="I161" i="2"/>
  <c r="I192" i="2"/>
  <c r="I194" i="2"/>
  <c r="I437" i="2"/>
  <c r="I177" i="2"/>
  <c r="I445" i="2"/>
  <c r="I467" i="2"/>
  <c r="F479" i="2"/>
  <c r="F511" i="2"/>
  <c r="F149" i="2"/>
  <c r="I149" i="2" s="1"/>
  <c r="I406" i="2"/>
  <c r="I449" i="2"/>
  <c r="I461" i="2"/>
  <c r="I466" i="2"/>
  <c r="I132" i="2"/>
  <c r="I168" i="2"/>
  <c r="I170" i="2"/>
  <c r="I201" i="2"/>
  <c r="F163" i="2"/>
  <c r="I163" i="2" s="1"/>
  <c r="I165" i="2"/>
  <c r="I176" i="2"/>
  <c r="I178" i="2"/>
  <c r="I393" i="2"/>
  <c r="I395" i="2"/>
  <c r="I405" i="2"/>
  <c r="I426" i="2"/>
  <c r="I451" i="2"/>
  <c r="I184" i="2"/>
  <c r="I186" i="2"/>
  <c r="I196" i="2"/>
  <c r="I370" i="2"/>
  <c r="I434" i="2"/>
  <c r="F444" i="2"/>
  <c r="I457" i="2"/>
  <c r="I459" i="2"/>
  <c r="I169" i="2"/>
  <c r="I200" i="2"/>
  <c r="I202" i="2"/>
  <c r="I365" i="2"/>
  <c r="I129" i="2"/>
  <c r="I160" i="2"/>
  <c r="I162" i="2"/>
  <c r="I164" i="2"/>
  <c r="I185" i="2"/>
  <c r="I369" i="2"/>
  <c r="I371" i="2"/>
  <c r="I433" i="2"/>
  <c r="I435" i="2"/>
  <c r="I458" i="2"/>
  <c r="I473" i="2"/>
  <c r="I475" i="2"/>
  <c r="I474" i="2"/>
  <c r="F476" i="2"/>
  <c r="I476" i="2" s="1"/>
  <c r="I478" i="2"/>
  <c r="I477" i="2"/>
  <c r="I469" i="2"/>
  <c r="I470" i="2"/>
  <c r="I460" i="2"/>
  <c r="I450" i="2"/>
  <c r="I453" i="2"/>
  <c r="I452" i="2"/>
  <c r="I441" i="2"/>
  <c r="I443" i="2"/>
  <c r="I442" i="2"/>
  <c r="I444" i="2"/>
  <c r="I425" i="2"/>
  <c r="I427" i="2"/>
  <c r="I418" i="2"/>
  <c r="I417" i="2"/>
  <c r="I419" i="2"/>
  <c r="I411" i="2"/>
  <c r="I409" i="2"/>
  <c r="I402" i="2"/>
  <c r="I403" i="2"/>
  <c r="I401" i="2"/>
  <c r="I385" i="2"/>
  <c r="I387" i="2"/>
  <c r="I386" i="2"/>
  <c r="I429" i="2"/>
  <c r="I421" i="2"/>
  <c r="I414" i="2"/>
  <c r="I413" i="2"/>
  <c r="F412" i="2"/>
  <c r="I412" i="2" s="1"/>
  <c r="I397" i="2"/>
  <c r="I389" i="2"/>
  <c r="F388" i="2"/>
  <c r="I388" i="2" s="1"/>
  <c r="I390" i="2"/>
  <c r="I378" i="2"/>
  <c r="I377" i="2"/>
  <c r="I379" i="2"/>
  <c r="I381" i="2"/>
  <c r="I446" i="2"/>
  <c r="F454" i="2"/>
  <c r="I454" i="2" s="1"/>
  <c r="F468" i="2"/>
  <c r="I468" i="2" s="1"/>
  <c r="F462" i="2"/>
  <c r="I462" i="2" s="1"/>
  <c r="I420" i="2"/>
  <c r="I428" i="2"/>
  <c r="I438" i="2"/>
  <c r="F422" i="2"/>
  <c r="I422" i="2" s="1"/>
  <c r="F436" i="2"/>
  <c r="I436" i="2" s="1"/>
  <c r="F430" i="2"/>
  <c r="I430" i="2" s="1"/>
  <c r="I396" i="2"/>
  <c r="F404" i="2"/>
  <c r="I404" i="2" s="1"/>
  <c r="F398" i="2"/>
  <c r="I398" i="2" s="1"/>
  <c r="I382" i="2"/>
  <c r="F380" i="2"/>
  <c r="I380" i="2" s="1"/>
  <c r="I373" i="2"/>
  <c r="I361" i="2"/>
  <c r="I363" i="2"/>
  <c r="I362" i="2"/>
  <c r="I374" i="2"/>
  <c r="F372" i="2"/>
  <c r="I372" i="2" s="1"/>
  <c r="I366" i="2"/>
  <c r="F364" i="2"/>
  <c r="I364" i="2" s="1"/>
  <c r="I153" i="2"/>
  <c r="I152" i="2"/>
  <c r="I154" i="2"/>
  <c r="I145" i="2"/>
  <c r="I144" i="2"/>
  <c r="I146" i="2"/>
  <c r="I136" i="2"/>
  <c r="I138" i="2"/>
  <c r="I137" i="2"/>
  <c r="I130" i="2"/>
  <c r="I128" i="2"/>
  <c r="I122" i="2"/>
  <c r="I120" i="2"/>
  <c r="I113" i="2"/>
  <c r="I112" i="2"/>
  <c r="I114" i="2"/>
  <c r="I104" i="2"/>
  <c r="I106" i="2"/>
  <c r="I105" i="2"/>
  <c r="I188" i="2"/>
  <c r="I180" i="2"/>
  <c r="F179" i="2"/>
  <c r="I179" i="2" s="1"/>
  <c r="I172" i="2"/>
  <c r="I205" i="2"/>
  <c r="F203" i="2"/>
  <c r="I203" i="2" s="1"/>
  <c r="I187" i="2"/>
  <c r="I197" i="2"/>
  <c r="F195" i="2"/>
  <c r="I195" i="2" s="1"/>
  <c r="F189" i="2"/>
  <c r="I189" i="2" s="1"/>
  <c r="I181" i="2"/>
  <c r="I173" i="2"/>
  <c r="F171" i="2"/>
  <c r="I171" i="2" s="1"/>
  <c r="I155" i="2"/>
  <c r="I156" i="2"/>
  <c r="F157" i="2"/>
  <c r="I157" i="2"/>
  <c r="I140" i="2"/>
  <c r="I124" i="2"/>
  <c r="I116" i="2"/>
  <c r="I108" i="2"/>
  <c r="I141" i="2"/>
  <c r="F139" i="2"/>
  <c r="I139" i="2" s="1"/>
  <c r="I123" i="2"/>
  <c r="I133" i="2"/>
  <c r="F131" i="2"/>
  <c r="I131" i="2" s="1"/>
  <c r="F125" i="2"/>
  <c r="I125" i="2" s="1"/>
  <c r="I117" i="2"/>
  <c r="F115" i="2"/>
  <c r="I115" i="2" s="1"/>
  <c r="I109" i="2"/>
  <c r="F107" i="2"/>
  <c r="I107" i="2" s="1"/>
  <c r="I431" i="2" l="1"/>
  <c r="I158" i="2"/>
  <c r="I391" i="2"/>
  <c r="I423" i="2"/>
  <c r="I471" i="2"/>
  <c r="I463" i="2"/>
  <c r="I455" i="2"/>
  <c r="I447" i="2"/>
  <c r="I439" i="2"/>
  <c r="I415" i="2"/>
  <c r="I407" i="2"/>
  <c r="I399" i="2"/>
  <c r="I383" i="2"/>
  <c r="I190" i="2"/>
  <c r="I375" i="2"/>
  <c r="I359" i="2"/>
  <c r="I367" i="2"/>
  <c r="I198" i="2"/>
  <c r="I182" i="2"/>
  <c r="I142" i="2"/>
  <c r="I174" i="2"/>
  <c r="I134" i="2"/>
  <c r="I150" i="2"/>
  <c r="I166" i="2"/>
  <c r="I110" i="2"/>
  <c r="I102" i="2"/>
  <c r="I118" i="2"/>
  <c r="I126" i="2"/>
  <c r="H358" i="2" l="1"/>
  <c r="H357" i="2"/>
  <c r="F357" i="2"/>
  <c r="F358" i="2" s="1"/>
  <c r="H356" i="2"/>
  <c r="H355" i="2"/>
  <c r="F355" i="2"/>
  <c r="H354" i="2"/>
  <c r="F354" i="2"/>
  <c r="H353" i="2"/>
  <c r="F353" i="2"/>
  <c r="H352" i="2"/>
  <c r="I352" i="2" s="1"/>
  <c r="H350" i="2"/>
  <c r="H349" i="2"/>
  <c r="F349" i="2"/>
  <c r="F350" i="2" s="1"/>
  <c r="H348" i="2"/>
  <c r="H347" i="2"/>
  <c r="I347" i="2" s="1"/>
  <c r="F347" i="2"/>
  <c r="H346" i="2"/>
  <c r="F346" i="2"/>
  <c r="H345" i="2"/>
  <c r="F345" i="2"/>
  <c r="H344" i="2"/>
  <c r="I344" i="2" s="1"/>
  <c r="H342" i="2"/>
  <c r="H341" i="2"/>
  <c r="F342" i="2"/>
  <c r="H340" i="2"/>
  <c r="H339" i="2"/>
  <c r="F339" i="2"/>
  <c r="H338" i="2"/>
  <c r="F338" i="2"/>
  <c r="H337" i="2"/>
  <c r="F337" i="2"/>
  <c r="H336" i="2"/>
  <c r="I336" i="2" s="1"/>
  <c r="H334" i="2"/>
  <c r="H333" i="2"/>
  <c r="F333" i="2"/>
  <c r="F334" i="2" s="1"/>
  <c r="H332" i="2"/>
  <c r="H331" i="2"/>
  <c r="F331" i="2"/>
  <c r="H330" i="2"/>
  <c r="F330" i="2"/>
  <c r="H329" i="2"/>
  <c r="F329" i="2"/>
  <c r="H328" i="2"/>
  <c r="I328" i="2" s="1"/>
  <c r="H326" i="2"/>
  <c r="H325" i="2"/>
  <c r="F325" i="2"/>
  <c r="F326" i="2" s="1"/>
  <c r="H324" i="2"/>
  <c r="H323" i="2"/>
  <c r="F323" i="2"/>
  <c r="H322" i="2"/>
  <c r="F322" i="2"/>
  <c r="H321" i="2"/>
  <c r="F321" i="2"/>
  <c r="H320" i="2"/>
  <c r="I320" i="2" s="1"/>
  <c r="H318" i="2"/>
  <c r="H317" i="2"/>
  <c r="F317" i="2"/>
  <c r="F318" i="2" s="1"/>
  <c r="H316" i="2"/>
  <c r="H315" i="2"/>
  <c r="F315" i="2"/>
  <c r="H314" i="2"/>
  <c r="F314" i="2"/>
  <c r="H313" i="2"/>
  <c r="F313" i="2"/>
  <c r="H312" i="2"/>
  <c r="I312" i="2" s="1"/>
  <c r="H310" i="2"/>
  <c r="H309" i="2"/>
  <c r="F309" i="2"/>
  <c r="F310" i="2" s="1"/>
  <c r="H308" i="2"/>
  <c r="H307" i="2"/>
  <c r="F307" i="2"/>
  <c r="H306" i="2"/>
  <c r="F306" i="2"/>
  <c r="H305" i="2"/>
  <c r="F305" i="2"/>
  <c r="H304" i="2"/>
  <c r="I304" i="2" s="1"/>
  <c r="F293" i="2"/>
  <c r="H302" i="2"/>
  <c r="H301" i="2"/>
  <c r="F301" i="2"/>
  <c r="F302" i="2" s="1"/>
  <c r="H300" i="2"/>
  <c r="H299" i="2"/>
  <c r="F299" i="2"/>
  <c r="H298" i="2"/>
  <c r="F298" i="2"/>
  <c r="H297" i="2"/>
  <c r="F297" i="2"/>
  <c r="H296" i="2"/>
  <c r="I296" i="2" s="1"/>
  <c r="H294" i="2"/>
  <c r="I294" i="2" s="1"/>
  <c r="H293" i="2"/>
  <c r="H292" i="2"/>
  <c r="I292" i="2" s="1"/>
  <c r="H291" i="2"/>
  <c r="I291" i="2" s="1"/>
  <c r="H290" i="2"/>
  <c r="I290" i="2" s="1"/>
  <c r="H289" i="2"/>
  <c r="F289" i="2"/>
  <c r="L288" i="2"/>
  <c r="K288" i="2"/>
  <c r="K289" i="2" s="1"/>
  <c r="K293" i="2" s="1"/>
  <c r="H288" i="2"/>
  <c r="I288" i="2" s="1"/>
  <c r="H286" i="2"/>
  <c r="H285" i="2"/>
  <c r="F285" i="2"/>
  <c r="F286" i="2" s="1"/>
  <c r="H284" i="2"/>
  <c r="H283" i="2"/>
  <c r="F283" i="2"/>
  <c r="H282" i="2"/>
  <c r="F282" i="2"/>
  <c r="H281" i="2"/>
  <c r="F281" i="2"/>
  <c r="H280" i="2"/>
  <c r="I280" i="2" s="1"/>
  <c r="H278" i="2"/>
  <c r="H277" i="2"/>
  <c r="F277" i="2"/>
  <c r="F278" i="2" s="1"/>
  <c r="H276" i="2"/>
  <c r="H275" i="2"/>
  <c r="F275" i="2"/>
  <c r="H274" i="2"/>
  <c r="F274" i="2"/>
  <c r="H273" i="2"/>
  <c r="F273" i="2"/>
  <c r="H272" i="2"/>
  <c r="I272" i="2" s="1"/>
  <c r="H270" i="2"/>
  <c r="H269" i="2"/>
  <c r="F269" i="2"/>
  <c r="F270" i="2" s="1"/>
  <c r="H268" i="2"/>
  <c r="H267" i="2"/>
  <c r="F267" i="2"/>
  <c r="H266" i="2"/>
  <c r="F266" i="2"/>
  <c r="H265" i="2"/>
  <c r="F265" i="2"/>
  <c r="H264" i="2"/>
  <c r="I264" i="2" s="1"/>
  <c r="H262" i="2"/>
  <c r="H261" i="2"/>
  <c r="F261" i="2"/>
  <c r="F260" i="2" s="1"/>
  <c r="H260" i="2"/>
  <c r="H259" i="2"/>
  <c r="F259" i="2"/>
  <c r="H258" i="2"/>
  <c r="F258" i="2"/>
  <c r="H257" i="2"/>
  <c r="F257" i="2"/>
  <c r="H256" i="2"/>
  <c r="I256" i="2" s="1"/>
  <c r="H254" i="2"/>
  <c r="H253" i="2"/>
  <c r="F253" i="2"/>
  <c r="F254" i="2" s="1"/>
  <c r="H252" i="2"/>
  <c r="H251" i="2"/>
  <c r="F251" i="2"/>
  <c r="H250" i="2"/>
  <c r="F250" i="2"/>
  <c r="H249" i="2"/>
  <c r="F249" i="2"/>
  <c r="H248" i="2"/>
  <c r="I248" i="2" s="1"/>
  <c r="H246" i="2"/>
  <c r="H245" i="2"/>
  <c r="F245" i="2"/>
  <c r="F246" i="2" s="1"/>
  <c r="H244" i="2"/>
  <c r="H243" i="2"/>
  <c r="F243" i="2"/>
  <c r="H242" i="2"/>
  <c r="F242" i="2"/>
  <c r="H241" i="2"/>
  <c r="F241" i="2"/>
  <c r="H240" i="2"/>
  <c r="I240" i="2" s="1"/>
  <c r="H238" i="2"/>
  <c r="H237" i="2"/>
  <c r="F237" i="2"/>
  <c r="F238" i="2" s="1"/>
  <c r="H236" i="2"/>
  <c r="H235" i="2"/>
  <c r="F235" i="2"/>
  <c r="H234" i="2"/>
  <c r="F234" i="2"/>
  <c r="H233" i="2"/>
  <c r="F233" i="2"/>
  <c r="H232" i="2"/>
  <c r="I232" i="2" s="1"/>
  <c r="H230" i="2"/>
  <c r="H229" i="2"/>
  <c r="F229" i="2"/>
  <c r="F230" i="2" s="1"/>
  <c r="H228" i="2"/>
  <c r="H227" i="2"/>
  <c r="F227" i="2"/>
  <c r="H226" i="2"/>
  <c r="F226" i="2"/>
  <c r="H225" i="2"/>
  <c r="F225" i="2"/>
  <c r="H224" i="2"/>
  <c r="I224" i="2" s="1"/>
  <c r="H222" i="2"/>
  <c r="H221" i="2"/>
  <c r="F221" i="2"/>
  <c r="F222" i="2" s="1"/>
  <c r="H220" i="2"/>
  <c r="H219" i="2"/>
  <c r="F219" i="2"/>
  <c r="H218" i="2"/>
  <c r="F218" i="2"/>
  <c r="H217" i="2"/>
  <c r="F217" i="2"/>
  <c r="H216" i="2"/>
  <c r="I216" i="2" s="1"/>
  <c r="H214" i="2"/>
  <c r="H213" i="2"/>
  <c r="F213" i="2"/>
  <c r="H212" i="2"/>
  <c r="H211" i="2"/>
  <c r="F211" i="2"/>
  <c r="H210" i="2"/>
  <c r="F210" i="2"/>
  <c r="H209" i="2"/>
  <c r="F209" i="2"/>
  <c r="H208" i="2"/>
  <c r="I208" i="2" s="1"/>
  <c r="F12" i="2"/>
  <c r="H101" i="2"/>
  <c r="H100" i="2"/>
  <c r="F100" i="2"/>
  <c r="F101" i="2" s="1"/>
  <c r="H99" i="2"/>
  <c r="H98" i="2"/>
  <c r="F98" i="2"/>
  <c r="H97" i="2"/>
  <c r="F97" i="2"/>
  <c r="H96" i="2"/>
  <c r="F96" i="2"/>
  <c r="H95" i="2"/>
  <c r="I95" i="2" s="1"/>
  <c r="H93" i="2"/>
  <c r="H92" i="2"/>
  <c r="F92" i="2"/>
  <c r="F93" i="2" s="1"/>
  <c r="H91" i="2"/>
  <c r="H90" i="2"/>
  <c r="F90" i="2"/>
  <c r="H89" i="2"/>
  <c r="F89" i="2"/>
  <c r="H88" i="2"/>
  <c r="F88" i="2"/>
  <c r="H87" i="2"/>
  <c r="I87" i="2" s="1"/>
  <c r="H85" i="2"/>
  <c r="H84" i="2"/>
  <c r="F84" i="2"/>
  <c r="F85" i="2" s="1"/>
  <c r="H83" i="2"/>
  <c r="H82" i="2"/>
  <c r="F82" i="2"/>
  <c r="H81" i="2"/>
  <c r="F81" i="2"/>
  <c r="H80" i="2"/>
  <c r="F80" i="2"/>
  <c r="H79" i="2"/>
  <c r="I79" i="2" s="1"/>
  <c r="H77" i="2"/>
  <c r="H76" i="2"/>
  <c r="F76" i="2"/>
  <c r="F77" i="2" s="1"/>
  <c r="H75" i="2"/>
  <c r="H74" i="2"/>
  <c r="F74" i="2"/>
  <c r="H73" i="2"/>
  <c r="F73" i="2"/>
  <c r="H72" i="2"/>
  <c r="F72" i="2"/>
  <c r="H71" i="2"/>
  <c r="I71" i="2" s="1"/>
  <c r="H69" i="2"/>
  <c r="H68" i="2"/>
  <c r="F68" i="2"/>
  <c r="H67" i="2"/>
  <c r="H66" i="2"/>
  <c r="F66" i="2"/>
  <c r="H65" i="2"/>
  <c r="F65" i="2"/>
  <c r="H64" i="2"/>
  <c r="F64" i="2"/>
  <c r="H63" i="2"/>
  <c r="I63" i="2" s="1"/>
  <c r="H61" i="2"/>
  <c r="H60" i="2"/>
  <c r="F60" i="2"/>
  <c r="F61" i="2" s="1"/>
  <c r="H59" i="2"/>
  <c r="H58" i="2"/>
  <c r="F58" i="2"/>
  <c r="H57" i="2"/>
  <c r="F57" i="2"/>
  <c r="H56" i="2"/>
  <c r="F56" i="2"/>
  <c r="H55" i="2"/>
  <c r="I55" i="2" s="1"/>
  <c r="H53" i="2"/>
  <c r="H52" i="2"/>
  <c r="F52" i="2"/>
  <c r="F51" i="2" s="1"/>
  <c r="H51" i="2"/>
  <c r="H50" i="2"/>
  <c r="F50" i="2"/>
  <c r="H49" i="2"/>
  <c r="F49" i="2"/>
  <c r="H48" i="2"/>
  <c r="F48" i="2"/>
  <c r="H47" i="2"/>
  <c r="I47" i="2" s="1"/>
  <c r="F44" i="2"/>
  <c r="H45" i="2"/>
  <c r="H44" i="2"/>
  <c r="H43" i="2"/>
  <c r="H42" i="2"/>
  <c r="F42" i="2"/>
  <c r="H41" i="2"/>
  <c r="F41" i="2"/>
  <c r="H40" i="2"/>
  <c r="F40" i="2"/>
  <c r="H39" i="2"/>
  <c r="I39" i="2" s="1"/>
  <c r="H37" i="2"/>
  <c r="F37" i="2"/>
  <c r="H36" i="2"/>
  <c r="I36" i="2" s="1"/>
  <c r="H35" i="2"/>
  <c r="F35" i="2"/>
  <c r="H34" i="2"/>
  <c r="F34" i="2"/>
  <c r="H33" i="2"/>
  <c r="F33" i="2"/>
  <c r="H32" i="2"/>
  <c r="F32" i="2"/>
  <c r="H31" i="2"/>
  <c r="I31" i="2" s="1"/>
  <c r="H29" i="2"/>
  <c r="F29" i="2"/>
  <c r="H28" i="2"/>
  <c r="I28" i="2" s="1"/>
  <c r="H27" i="2"/>
  <c r="F27" i="2"/>
  <c r="H26" i="2"/>
  <c r="F26" i="2"/>
  <c r="H25" i="2"/>
  <c r="F25" i="2"/>
  <c r="H24" i="2"/>
  <c r="F24" i="2"/>
  <c r="H23" i="2"/>
  <c r="I23" i="2" s="1"/>
  <c r="F21" i="2"/>
  <c r="F19" i="2"/>
  <c r="F18" i="2"/>
  <c r="F17" i="2"/>
  <c r="F16" i="2"/>
  <c r="H21" i="2"/>
  <c r="H20" i="2"/>
  <c r="I20" i="2" s="1"/>
  <c r="H19" i="2"/>
  <c r="F492" i="2"/>
  <c r="H508" i="2"/>
  <c r="I508" i="2" s="1"/>
  <c r="H507" i="2"/>
  <c r="I507" i="2" s="1"/>
  <c r="H511" i="2"/>
  <c r="H510" i="2"/>
  <c r="H509" i="2"/>
  <c r="H506" i="2"/>
  <c r="H505" i="2"/>
  <c r="H504" i="2"/>
  <c r="L503" i="2"/>
  <c r="K503" i="2"/>
  <c r="K504" i="2" s="1"/>
  <c r="K509" i="2" s="1"/>
  <c r="H503" i="2"/>
  <c r="I44" i="2" l="1"/>
  <c r="F276" i="2"/>
  <c r="F510" i="2"/>
  <c r="F502" i="2" s="1"/>
  <c r="F497" i="2"/>
  <c r="F505" i="2"/>
  <c r="F506" i="2"/>
  <c r="I298" i="2"/>
  <c r="I322" i="2"/>
  <c r="I353" i="2"/>
  <c r="I355" i="2"/>
  <c r="F504" i="2"/>
  <c r="F69" i="2"/>
  <c r="I69" i="2" s="1"/>
  <c r="F500" i="2"/>
  <c r="I500" i="2" s="1"/>
  <c r="I329" i="2"/>
  <c r="I331" i="2"/>
  <c r="F495" i="2"/>
  <c r="I270" i="2"/>
  <c r="I285" i="2"/>
  <c r="F496" i="2"/>
  <c r="F43" i="2"/>
  <c r="I43" i="2" s="1"/>
  <c r="F499" i="2"/>
  <c r="I297" i="2"/>
  <c r="I299" i="2"/>
  <c r="F214" i="2"/>
  <c r="I214" i="2" s="1"/>
  <c r="I289" i="2"/>
  <c r="I302" i="2"/>
  <c r="I313" i="2"/>
  <c r="I315" i="2"/>
  <c r="I337" i="2"/>
  <c r="I339" i="2"/>
  <c r="I301" i="2"/>
  <c r="I330" i="2"/>
  <c r="I354" i="2"/>
  <c r="I357" i="2"/>
  <c r="F356" i="2"/>
  <c r="I356" i="2" s="1"/>
  <c r="I358" i="2"/>
  <c r="I346" i="2"/>
  <c r="I345" i="2"/>
  <c r="I349" i="2"/>
  <c r="I350" i="2"/>
  <c r="F348" i="2"/>
  <c r="I348" i="2" s="1"/>
  <c r="I338" i="2"/>
  <c r="I341" i="2"/>
  <c r="I342" i="2"/>
  <c r="F340" i="2"/>
  <c r="I340" i="2" s="1"/>
  <c r="I333" i="2"/>
  <c r="F332" i="2"/>
  <c r="I332" i="2" s="1"/>
  <c r="I334" i="2"/>
  <c r="I321" i="2"/>
  <c r="I323" i="2"/>
  <c r="I325" i="2"/>
  <c r="I326" i="2"/>
  <c r="F324" i="2"/>
  <c r="I324" i="2" s="1"/>
  <c r="I314" i="2"/>
  <c r="I317" i="2"/>
  <c r="F316" i="2"/>
  <c r="I316" i="2" s="1"/>
  <c r="I318" i="2"/>
  <c r="I306" i="2"/>
  <c r="I305" i="2"/>
  <c r="I307" i="2"/>
  <c r="I309" i="2"/>
  <c r="I310" i="2"/>
  <c r="F308" i="2"/>
  <c r="I308" i="2" s="1"/>
  <c r="F300" i="2"/>
  <c r="I300" i="2" s="1"/>
  <c r="I277" i="2"/>
  <c r="I276" i="2"/>
  <c r="I249" i="2"/>
  <c r="I251" i="2"/>
  <c r="I293" i="2"/>
  <c r="I281" i="2"/>
  <c r="I283" i="2"/>
  <c r="F252" i="2"/>
  <c r="I252" i="2" s="1"/>
  <c r="I254" i="2"/>
  <c r="I265" i="2"/>
  <c r="I267" i="2"/>
  <c r="I282" i="2"/>
  <c r="I245" i="2"/>
  <c r="I238" i="2"/>
  <c r="I269" i="2"/>
  <c r="I286" i="2"/>
  <c r="F284" i="2"/>
  <c r="I284" i="2" s="1"/>
  <c r="I274" i="2"/>
  <c r="I250" i="2"/>
  <c r="I273" i="2"/>
  <c r="I275" i="2"/>
  <c r="I253" i="2"/>
  <c r="I278" i="2"/>
  <c r="I261" i="2"/>
  <c r="I266" i="2"/>
  <c r="F262" i="2"/>
  <c r="I262" i="2" s="1"/>
  <c r="F268" i="2"/>
  <c r="I268" i="2" s="1"/>
  <c r="I257" i="2"/>
  <c r="I259" i="2"/>
  <c r="I258" i="2"/>
  <c r="I260" i="2"/>
  <c r="I237" i="2"/>
  <c r="I241" i="2"/>
  <c r="I243" i="2"/>
  <c r="I242" i="2"/>
  <c r="I246" i="2"/>
  <c r="F244" i="2"/>
  <c r="I244" i="2" s="1"/>
  <c r="I233" i="2"/>
  <c r="I235" i="2"/>
  <c r="I229" i="2"/>
  <c r="I234" i="2"/>
  <c r="I100" i="2"/>
  <c r="I230" i="2"/>
  <c r="F236" i="2"/>
  <c r="I236" i="2" s="1"/>
  <c r="I225" i="2"/>
  <c r="I227" i="2"/>
  <c r="I221" i="2"/>
  <c r="I226" i="2"/>
  <c r="I92" i="2"/>
  <c r="I222" i="2"/>
  <c r="I93" i="2"/>
  <c r="F228" i="2"/>
  <c r="I228" i="2" s="1"/>
  <c r="I217" i="2"/>
  <c r="I219" i="2"/>
  <c r="I213" i="2"/>
  <c r="I218" i="2"/>
  <c r="F220" i="2"/>
  <c r="I220" i="2" s="1"/>
  <c r="I209" i="2"/>
  <c r="I211" i="2"/>
  <c r="I210" i="2"/>
  <c r="F212" i="2"/>
  <c r="I96" i="2"/>
  <c r="I98" i="2"/>
  <c r="I80" i="2"/>
  <c r="I82" i="2"/>
  <c r="I84" i="2"/>
  <c r="I97" i="2"/>
  <c r="F83" i="2"/>
  <c r="I83" i="2" s="1"/>
  <c r="I101" i="2"/>
  <c r="F99" i="2"/>
  <c r="I99" i="2" s="1"/>
  <c r="I90" i="2"/>
  <c r="I88" i="2"/>
  <c r="I76" i="2"/>
  <c r="I89" i="2"/>
  <c r="F91" i="2"/>
  <c r="I91" i="2" s="1"/>
  <c r="I81" i="2"/>
  <c r="I77" i="2"/>
  <c r="I68" i="2"/>
  <c r="I85" i="2"/>
  <c r="I74" i="2"/>
  <c r="I72" i="2"/>
  <c r="I73" i="2"/>
  <c r="F75" i="2"/>
  <c r="I75" i="2" s="1"/>
  <c r="I66" i="2"/>
  <c r="I64" i="2"/>
  <c r="I60" i="2"/>
  <c r="I65" i="2"/>
  <c r="I51" i="2"/>
  <c r="I52" i="2"/>
  <c r="F67" i="2"/>
  <c r="I67" i="2" s="1"/>
  <c r="I56" i="2"/>
  <c r="I58" i="2"/>
  <c r="I57" i="2"/>
  <c r="I19" i="2"/>
  <c r="I61" i="2"/>
  <c r="F59" i="2"/>
  <c r="I59" i="2" s="1"/>
  <c r="F45" i="2"/>
  <c r="I45" i="2" s="1"/>
  <c r="F53" i="2"/>
  <c r="I53" i="2" s="1"/>
  <c r="I49" i="2"/>
  <c r="I48" i="2"/>
  <c r="I50" i="2"/>
  <c r="I40" i="2"/>
  <c r="I41" i="2"/>
  <c r="I42" i="2"/>
  <c r="I37" i="2"/>
  <c r="I32" i="2"/>
  <c r="I33" i="2"/>
  <c r="I34" i="2"/>
  <c r="I35" i="2"/>
  <c r="I29" i="2"/>
  <c r="I25" i="2"/>
  <c r="I24" i="2"/>
  <c r="I26" i="2"/>
  <c r="I27" i="2"/>
  <c r="I21" i="2"/>
  <c r="L494" i="2"/>
  <c r="K494" i="2"/>
  <c r="K495" i="2" s="1"/>
  <c r="K498" i="2" s="1"/>
  <c r="F509" i="2" l="1"/>
  <c r="F512" i="2"/>
  <c r="F498" i="2"/>
  <c r="F493" i="2"/>
  <c r="F513" i="2" s="1"/>
  <c r="I509" i="2"/>
  <c r="I510" i="2"/>
  <c r="F501" i="2"/>
  <c r="I311" i="2"/>
  <c r="I343" i="2"/>
  <c r="I255" i="2"/>
  <c r="I295" i="2"/>
  <c r="I351" i="2"/>
  <c r="I239" i="2"/>
  <c r="I303" i="2"/>
  <c r="I223" i="2"/>
  <c r="I263" i="2"/>
  <c r="I247" i="2"/>
  <c r="I319" i="2"/>
  <c r="I271" i="2"/>
  <c r="I231" i="2"/>
  <c r="I327" i="2"/>
  <c r="I215" i="2"/>
  <c r="I279" i="2"/>
  <c r="I335" i="2"/>
  <c r="I287" i="2"/>
  <c r="I212" i="2"/>
  <c r="I207" i="2" s="1"/>
  <c r="I94" i="2"/>
  <c r="I86" i="2"/>
  <c r="I78" i="2"/>
  <c r="I70" i="2"/>
  <c r="I62" i="2"/>
  <c r="I54" i="2"/>
  <c r="I46" i="2"/>
  <c r="I38" i="2"/>
  <c r="I30" i="2"/>
  <c r="I22" i="2"/>
  <c r="I206" i="2" l="1"/>
  <c r="K512" i="2"/>
  <c r="H512" i="2" l="1"/>
  <c r="H499" i="2"/>
  <c r="H501" i="2"/>
  <c r="H496" i="2"/>
  <c r="H498" i="2"/>
  <c r="H497" i="2"/>
  <c r="H495" i="2"/>
  <c r="H494" i="2"/>
  <c r="H492" i="2"/>
  <c r="I492" i="2" s="1"/>
  <c r="I491" i="2" l="1"/>
  <c r="I495" i="2"/>
  <c r="I499" i="2"/>
  <c r="I512" i="2"/>
  <c r="I501" i="2"/>
  <c r="I497" i="2"/>
  <c r="I494" i="2"/>
  <c r="B4" i="6"/>
  <c r="B12" i="6" l="1"/>
  <c r="B10" i="6"/>
  <c r="H13" i="6" l="1"/>
  <c r="H11" i="6"/>
  <c r="H9" i="6"/>
  <c r="I505" i="2" l="1"/>
  <c r="I496" i="2"/>
  <c r="C12" i="6"/>
  <c r="I504" i="2" l="1"/>
  <c r="I498" i="2"/>
  <c r="I493" i="2" s="1"/>
  <c r="I511" i="2"/>
  <c r="I506" i="2"/>
  <c r="I503" i="2"/>
  <c r="G12" i="6"/>
  <c r="I502" i="2" l="1"/>
  <c r="I514" i="2" s="1"/>
  <c r="D12" i="6"/>
  <c r="F12" i="6"/>
  <c r="E12" i="6"/>
  <c r="H12" i="6" l="1"/>
  <c r="B8" i="6" l="1"/>
  <c r="B3" i="6"/>
  <c r="A9" i="7" s="1"/>
  <c r="H17" i="2" l="1"/>
  <c r="I17" i="2" s="1"/>
  <c r="H12" i="2"/>
  <c r="I12" i="2" s="1"/>
  <c r="I11" i="2" s="1"/>
  <c r="C8" i="6" s="1"/>
  <c r="C21" i="7"/>
  <c r="A8" i="6"/>
  <c r="E7" i="6"/>
  <c r="F7" i="6" s="1"/>
  <c r="G7" i="6" s="1"/>
  <c r="A3" i="6"/>
  <c r="F8" i="6" l="1"/>
  <c r="G8" i="6"/>
  <c r="D8" i="6"/>
  <c r="E8" i="6"/>
  <c r="H8" i="6" l="1"/>
  <c r="H16" i="2"/>
  <c r="I16" i="2" s="1"/>
  <c r="H18" i="2"/>
  <c r="I18" i="2" s="1"/>
  <c r="H15" i="2"/>
  <c r="I15" i="2" s="1"/>
  <c r="F10" i="2"/>
  <c r="I14" i="2" l="1"/>
  <c r="I13" i="2" s="1"/>
  <c r="D10" i="2"/>
  <c r="E10" i="2"/>
  <c r="H10" i="2"/>
  <c r="C10" i="6" l="1"/>
  <c r="C14" i="6" s="1"/>
  <c r="I480" i="2"/>
  <c r="I10" i="2"/>
  <c r="G10" i="6" l="1"/>
  <c r="G14" i="6" s="1"/>
  <c r="E10" i="6"/>
  <c r="E14" i="6" s="1"/>
  <c r="F10" i="6"/>
  <c r="F14" i="6" s="1"/>
  <c r="D10" i="6"/>
  <c r="D14" i="6" s="1"/>
  <c r="H14" i="6" l="1"/>
  <c r="H10" i="6"/>
  <c r="G15" i="6"/>
  <c r="F15" i="6"/>
  <c r="E15" i="6" l="1"/>
  <c r="D16" i="6"/>
  <c r="D15" i="6"/>
  <c r="H15" i="6" l="1"/>
  <c r="E16" i="6"/>
  <c r="D17" i="6"/>
  <c r="F16" i="6" l="1"/>
  <c r="G16" i="6" s="1"/>
  <c r="E17" i="6"/>
  <c r="F17" i="6" l="1"/>
  <c r="G17" i="6"/>
</calcChain>
</file>

<file path=xl/sharedStrings.xml><?xml version="1.0" encoding="utf-8"?>
<sst xmlns="http://schemas.openxmlformats.org/spreadsheetml/2006/main" count="13402" uniqueCount="8865">
  <si>
    <t>LS</t>
  </si>
  <si>
    <t>BDI</t>
  </si>
  <si>
    <t>OBRA:</t>
  </si>
  <si>
    <t>CÓDIGO</t>
  </si>
  <si>
    <t>DESCRIÇÃO DOS SERVIÇOS</t>
  </si>
  <si>
    <t>UNID</t>
  </si>
  <si>
    <t>QUANT</t>
  </si>
  <si>
    <t>M2</t>
  </si>
  <si>
    <t>PREÇO TOTAL</t>
  </si>
  <si>
    <t>VALOR TOTAL COM BDI</t>
  </si>
  <si>
    <t>ENDEREÇO:</t>
  </si>
  <si>
    <t>ITEM</t>
  </si>
  <si>
    <t>FONTE</t>
  </si>
  <si>
    <t>1.</t>
  </si>
  <si>
    <t>CDHU</t>
  </si>
  <si>
    <t>Tabela Base:</t>
  </si>
  <si>
    <t>VALOR UNITÁRIO SEM BDI</t>
  </si>
  <si>
    <t>VALOR UNITÁRIO COM BDI</t>
  </si>
  <si>
    <t>M</t>
  </si>
  <si>
    <t>43.05.030</t>
  </si>
  <si>
    <t>Exaustor elétrico em plástico, vazão de 150 a 190m³/h</t>
  </si>
  <si>
    <t>16.33.022</t>
  </si>
  <si>
    <t>Calha, rufo, afins em chapa galvanizada nº 24 - corte 0,33 m</t>
  </si>
  <si>
    <t>24.04.430</t>
  </si>
  <si>
    <t>24.20.090</t>
  </si>
  <si>
    <t>Solda MIG em esquadrias metálicas</t>
  </si>
  <si>
    <t>04.14.020</t>
  </si>
  <si>
    <t>Retirada de vidro ou espelho com raspagem da massa ou retirada de baguete</t>
  </si>
  <si>
    <t>26.01.060</t>
  </si>
  <si>
    <t>Vidro liso transparente de 5 mm</t>
  </si>
  <si>
    <t>26.20.010</t>
  </si>
  <si>
    <t>24.20.200</t>
  </si>
  <si>
    <t>33.10.030</t>
  </si>
  <si>
    <t>Tinta acrílica antimofo em massa, inclusive preparo</t>
  </si>
  <si>
    <t>33.11.050</t>
  </si>
  <si>
    <t>Esmalte à base água em superfície metálica, inclusive preparo</t>
  </si>
  <si>
    <t>39.02.016</t>
  </si>
  <si>
    <t>39.02.020</t>
  </si>
  <si>
    <t>40.04.490</t>
  </si>
  <si>
    <t>Conjunto 2 interruptores simples e 1 tomada 2P+T de 10 A, completo</t>
  </si>
  <si>
    <t>40.04.450</t>
  </si>
  <si>
    <t>Tomada 2P+T de 10 A - 250 V, completa</t>
  </si>
  <si>
    <t>UN</t>
  </si>
  <si>
    <t>KG</t>
  </si>
  <si>
    <t>M3</t>
  </si>
  <si>
    <t>24.02.040</t>
  </si>
  <si>
    <t>34.05.260</t>
  </si>
  <si>
    <t>44.20.280</t>
  </si>
  <si>
    <t>Tampa de plástico para bacia sanitária</t>
  </si>
  <si>
    <t>30.01.050</t>
  </si>
  <si>
    <t>Barra de apoio em ângulo de 90°, para pessoas com mobilidade reduzida, em tubo de aço inoxidável de 1 1/2´ x 800 x 800 mm</t>
  </si>
  <si>
    <t>42.05.120</t>
  </si>
  <si>
    <t>Conector de emenda em latão para cabo de até 50 mm² com 4 parafusos</t>
  </si>
  <si>
    <t>42.05.250</t>
  </si>
  <si>
    <t>04.35.050</t>
  </si>
  <si>
    <t>Retirada de aparelho de ar condicionado portátil</t>
  </si>
  <si>
    <t>43.07.310</t>
  </si>
  <si>
    <t>Ar condicionado a frio, tipo split cassete com capacidade de 24.000 BTU/h</t>
  </si>
  <si>
    <t>CJ</t>
  </si>
  <si>
    <t>05.07.050</t>
  </si>
  <si>
    <t>Remoção de entulho de obra com caçamba metálica - material volumoso e misturado por alvenaria, terra, madeira, papel, plástico e metal</t>
  </si>
  <si>
    <t>55.01.020</t>
  </si>
  <si>
    <t>Limpeza final da obra</t>
  </si>
  <si>
    <t>36.20.060</t>
  </si>
  <si>
    <t>Braçadeira para fixação de eletroduto, até 4´</t>
  </si>
  <si>
    <t>Chave de nível tipo boia pendular (pera), com contato micro switch</t>
  </si>
  <si>
    <t>61.15.020</t>
  </si>
  <si>
    <t>Tomada RJ 11 para telefone, sem placa</t>
  </si>
  <si>
    <t>Tomada RJ 45 para rede de dados, com placa</t>
  </si>
  <si>
    <t>40.04.090</t>
  </si>
  <si>
    <t>40.04.096</t>
  </si>
  <si>
    <t>40.04.460</t>
  </si>
  <si>
    <t>Conjunto 2 tomadas 2P+T de 10 A, completo</t>
  </si>
  <si>
    <t>40.04.470</t>
  </si>
  <si>
    <t>Conjunto 1 interruptor simples e 1 tomada 2P+T de 10 A, completo</t>
  </si>
  <si>
    <t>40.04.480</t>
  </si>
  <si>
    <t>Interruptor com 1 tecla simples e placa</t>
  </si>
  <si>
    <t>40.05.020</t>
  </si>
  <si>
    <t>Interruptor com 2 teclas simples e placa</t>
  </si>
  <si>
    <t>40.05.040</t>
  </si>
  <si>
    <t>Interruptor bipolar simples, 1 tecla dupla e placa</t>
  </si>
  <si>
    <t>40.05.180</t>
  </si>
  <si>
    <t>Interruptor bipolar paralelo, 1 tecla dupla e placa</t>
  </si>
  <si>
    <t>40.05.170</t>
  </si>
  <si>
    <t>Sensor de presença para teto, com fotocélula, para lâmpada qualquer</t>
  </si>
  <si>
    <t>40.05.340</t>
  </si>
  <si>
    <t>Condulete metálico de 1´</t>
  </si>
  <si>
    <t>40.06.060</t>
  </si>
  <si>
    <t>Condulete metálico de 2´</t>
  </si>
  <si>
    <t>40.06.120</t>
  </si>
  <si>
    <t>Caixa em PVC de 4´ x 2´</t>
  </si>
  <si>
    <t>40.07.010</t>
  </si>
  <si>
    <t>Caixa em PVC de 4´ x 4´</t>
  </si>
  <si>
    <t>40.07.020</t>
  </si>
  <si>
    <t>Caixa em PVC octogonal de 4´ x 4´</t>
  </si>
  <si>
    <t>40.07.040</t>
  </si>
  <si>
    <t>40.10.060</t>
  </si>
  <si>
    <t>40.10.100</t>
  </si>
  <si>
    <t>38.04.120</t>
  </si>
  <si>
    <t>38.04.060</t>
  </si>
  <si>
    <t>38.07.300</t>
  </si>
  <si>
    <t>38.07.310</t>
  </si>
  <si>
    <t>Vergalhão com rosca, porca e arruela de diâmetro 1/4´ (tirante)</t>
  </si>
  <si>
    <t>38.07.210</t>
  </si>
  <si>
    <t>38.13.016</t>
  </si>
  <si>
    <t>38.13.010</t>
  </si>
  <si>
    <t>38.22.120</t>
  </si>
  <si>
    <t>38.22.140</t>
  </si>
  <si>
    <t>Suporte para eletrocalha, galvanizado a fogo, 150x100 mm</t>
  </si>
  <si>
    <t>38.23.120</t>
  </si>
  <si>
    <t>Suporte para eletrocalha, galvanizado a fogo, 250x100 mm</t>
  </si>
  <si>
    <t>38.23.140</t>
  </si>
  <si>
    <t>39.02.030</t>
  </si>
  <si>
    <t>39.02.040</t>
  </si>
  <si>
    <t>39.21.060</t>
  </si>
  <si>
    <t>39.21.070</t>
  </si>
  <si>
    <t>Terminal de pressão/compressão para cabo de 6 até 10 mm²</t>
  </si>
  <si>
    <t>Terminal de pressão/compressão para cabo de 16 mm²</t>
  </si>
  <si>
    <t>Terminal de pressão/compressão para cabo de 25 mm²</t>
  </si>
  <si>
    <t>Terminal de compressão para cabo de 2,5 mm²</t>
  </si>
  <si>
    <t>39.10.050</t>
  </si>
  <si>
    <t>39.10.060</t>
  </si>
  <si>
    <t>39.10.080</t>
  </si>
  <si>
    <t>39.10.120</t>
  </si>
  <si>
    <t>39.11.091</t>
  </si>
  <si>
    <t>39.18.120</t>
  </si>
  <si>
    <t>39.09.020</t>
  </si>
  <si>
    <t>37.03.200</t>
  </si>
  <si>
    <t>37.03.210</t>
  </si>
  <si>
    <t>37.04.250</t>
  </si>
  <si>
    <t>37.04.260</t>
  </si>
  <si>
    <t>37.13.600</t>
  </si>
  <si>
    <t>37.13.610</t>
  </si>
  <si>
    <t>37.13.630</t>
  </si>
  <si>
    <t>37.13.640</t>
  </si>
  <si>
    <t>37.13.650</t>
  </si>
  <si>
    <t>37.13.660</t>
  </si>
  <si>
    <t>COMPANHIA DE DESENVOLVIMENTO HABITACIONAL E URBANO</t>
  </si>
  <si>
    <t>DO ESTADO DE SÃO PAULO</t>
  </si>
  <si>
    <t>BOLETIM REFERENCIAL DE CUSTOS - TABELA DE SERVIÇOS</t>
  </si>
  <si>
    <t>SEM DESONERAÇÃO</t>
  </si>
  <si>
    <t>Data Base:</t>
  </si>
  <si>
    <t>BDI :</t>
  </si>
  <si>
    <t>L.S.:</t>
  </si>
  <si>
    <t>Referência</t>
  </si>
  <si>
    <t xml:space="preserve"> Descrição</t>
  </si>
  <si>
    <t>Un</t>
  </si>
  <si>
    <t>Material</t>
  </si>
  <si>
    <t>Mão de Obra</t>
  </si>
  <si>
    <t>Custo Total</t>
  </si>
  <si>
    <t>01</t>
  </si>
  <si>
    <t>SERVICO TECNICO ESPECIALIZADO</t>
  </si>
  <si>
    <t>01.02</t>
  </si>
  <si>
    <t>Parecer técnico</t>
  </si>
  <si>
    <t>01.02.071</t>
  </si>
  <si>
    <t>Parecer técnico de fundações, contenções e recomendações gerais, para empreendimentos com área construída até 1.000 m²</t>
  </si>
  <si>
    <t>01.02.081</t>
  </si>
  <si>
    <t>Parecer técnico de fundações, contenções e recomendações gerais, para empreendimentos com área construída de 1.001 a 2.000 m²</t>
  </si>
  <si>
    <t>01.02.091</t>
  </si>
  <si>
    <t>Parecer técnico de fundações, contenções e recomendações gerais, para empreendimentos com área construída de 2.001 a 5.000 m²</t>
  </si>
  <si>
    <t>01.02.101</t>
  </si>
  <si>
    <t>Parecer técnico de fundações, contenções e recomendações gerais, para empreendimentos com área construída de 5.001 a 10.000 m²</t>
  </si>
  <si>
    <t>01.02.111</t>
  </si>
  <si>
    <t>Parecer técnico de fundações, contenções e recomendações gerais, para empreendimentos com área construída acima de 10.000 m²</t>
  </si>
  <si>
    <t>01.06</t>
  </si>
  <si>
    <t>Projeto de instalações elétricas</t>
  </si>
  <si>
    <t>01.06.021</t>
  </si>
  <si>
    <t>Elaboração de projeto de adequação de entrada de energia elétrica junto a concessionária, com medição em baixa tensão e demanda até 75 kVA</t>
  </si>
  <si>
    <t>01.06.031</t>
  </si>
  <si>
    <t>Elaboração de projeto de adequação de entrada de energia elétrica junto a concessionária, com medição em média tensão, subestação simplificada e demanda de 75 kVA a 300 kVA</t>
  </si>
  <si>
    <t>01.06.032</t>
  </si>
  <si>
    <t>Elaboração de projeto de adequação de entrada de energia elétrica junto a concessionária, com medição em média tensão e demanda de 75 kVA a 300 kVA</t>
  </si>
  <si>
    <t>01.06.041</t>
  </si>
  <si>
    <t>Elaboração de projeto de adequação de entrada de energia elétrica junto a concessionária, com medição em média tensão e demanda acima de 300 kVA a 2 MVA</t>
  </si>
  <si>
    <t>01.17</t>
  </si>
  <si>
    <t>Projeto executivo</t>
  </si>
  <si>
    <t>01.17.031</t>
  </si>
  <si>
    <t>Projeto executivo de arquitetura em formato A1</t>
  </si>
  <si>
    <t>01.17.041</t>
  </si>
  <si>
    <t>Projeto executivo de arquitetura em formato A0</t>
  </si>
  <si>
    <t>01.17.051</t>
  </si>
  <si>
    <t>Projeto executivo de estrutura em formato A1</t>
  </si>
  <si>
    <t>01.17.061</t>
  </si>
  <si>
    <t>Projeto executivo de estrutura em formato A0</t>
  </si>
  <si>
    <t>01.17.071</t>
  </si>
  <si>
    <t>Projeto executivo de instalações hidráulicas em formato A1</t>
  </si>
  <si>
    <t>01.17.081</t>
  </si>
  <si>
    <t>Projeto executivo de instalações hidráulicas em formato A0</t>
  </si>
  <si>
    <t>01.17.111</t>
  </si>
  <si>
    <t>Projeto executivo de instalações elétricas em formato A1</t>
  </si>
  <si>
    <t>01.17.121</t>
  </si>
  <si>
    <t>Projeto executivo de instalações elétricas em formato A0</t>
  </si>
  <si>
    <t>01.17.151</t>
  </si>
  <si>
    <t>Projeto executivo de climatização em formato A1</t>
  </si>
  <si>
    <t>01.17.161</t>
  </si>
  <si>
    <t>Projeto executivo de climatização em formato A0</t>
  </si>
  <si>
    <t>01.17.171</t>
  </si>
  <si>
    <t>Projeto executivo de chuveiros automáticos em formato A1</t>
  </si>
  <si>
    <t>01.17.181</t>
  </si>
  <si>
    <t>Projeto executivo de chuveiros automáticos em formato A0</t>
  </si>
  <si>
    <t>01.20</t>
  </si>
  <si>
    <t>Levantamento topográfico e geofísico</t>
  </si>
  <si>
    <t>01.20.010</t>
  </si>
  <si>
    <t>Taxa de mobilização e desmobilização de equipamentos para execução de levantamento topográfico</t>
  </si>
  <si>
    <t>TX</t>
  </si>
  <si>
    <t>01.20.280</t>
  </si>
  <si>
    <t>Levantamento planimétrico de área pavimentada para veículo e pedestre</t>
  </si>
  <si>
    <t>01.20.691</t>
  </si>
  <si>
    <t>Levantamento planimétrico cadastral com áreas ocupadas predominantemente por comunidades - área até 20.000 m² (mínimo de 3.500 m²)</t>
  </si>
  <si>
    <t>01.20.701</t>
  </si>
  <si>
    <t>Levantamento planimétrico cadastral com áreas ocupadas predominantemente por comunidades - área acima de 20.000 m² até 200.000 m²</t>
  </si>
  <si>
    <t>01.20.711</t>
  </si>
  <si>
    <t>Levantamento planimétrico cadastral com áreas ocupadas predominantemente por comunidades - área acima de 200.000 m²</t>
  </si>
  <si>
    <t>01.20.721</t>
  </si>
  <si>
    <t>Levantamento planimétrico cadastral com áreas até 50% de ocupação - área até 20.000 m² (mínimo de 3.500 m²)</t>
  </si>
  <si>
    <t>01.20.731</t>
  </si>
  <si>
    <t>Levantamento planimétrico cadastral com áreas até 50% de ocupação - área acima de 20.000 m² até 200.000 m²</t>
  </si>
  <si>
    <t>01.20.741</t>
  </si>
  <si>
    <t>Levantamento planimétrico cadastral com áreas até 50% de ocupação - área acima de 200.000 m²</t>
  </si>
  <si>
    <t>01.20.751</t>
  </si>
  <si>
    <t>Levantamento planimétrico cadastral com áreas acima de 50% de ocupação - área até 20.000 m² (mínimo de 4.000 m²)</t>
  </si>
  <si>
    <t>01.20.761</t>
  </si>
  <si>
    <t>Levantamento planimétrico cadastral com áreas acima de 50% de ocupação - área acima de 20.000 m² até 200.000 m²</t>
  </si>
  <si>
    <t>01.20.771</t>
  </si>
  <si>
    <t>Levantamento planimétrico cadastral com áreas acima de 50% de ocupação - área acima de 200.000 m²</t>
  </si>
  <si>
    <t>01.20.781</t>
  </si>
  <si>
    <t>Levantamento planialtimétrico cadastral com áreas ocupadas predominantemente por comunidades - área até 20.000 m² (mínimo de 3.500 m²)</t>
  </si>
  <si>
    <t>01.20.791</t>
  </si>
  <si>
    <t>Levantamento planialtimétrico cadastral com áreas ocupadas predominantemente por comunidades - área acima de 20.000 m² até 200.000 m²</t>
  </si>
  <si>
    <t>01.20.801</t>
  </si>
  <si>
    <t>Levantamento planialtimétrico cadastral com áreas ocupadas predominantemente por comunidades - área acima de 200.000 m²</t>
  </si>
  <si>
    <t>01.20.811</t>
  </si>
  <si>
    <t>Levantamento planialtimétrico cadastral com áreas até 50% de ocupação - área até 20.000 m² (mínimo de 4.000 m²)</t>
  </si>
  <si>
    <t>01.20.821</t>
  </si>
  <si>
    <t>Levantamento planialtimétrico cadastral com áreas até 50% de ocupação - área acima de 20.000 m² até 200.000 m²</t>
  </si>
  <si>
    <t>01.20.831</t>
  </si>
  <si>
    <t>Levantamento planialtimétrico cadastral com áreas até 50% de ocupação - área acima de 200.000 m²</t>
  </si>
  <si>
    <t>01.20.841</t>
  </si>
  <si>
    <t>Levantamento planialtimétrico cadastral com áreas acima de 50% de ocupação - área até 20.000 m² (mínimo de 3.500 m²)</t>
  </si>
  <si>
    <t>01.20.851</t>
  </si>
  <si>
    <t>Levantamento planialtimétrico cadastral com áreas acima de 50% de ocupação - área acima de 20.000 m² até 200.000 m²</t>
  </si>
  <si>
    <t>01.20.861</t>
  </si>
  <si>
    <t>Levantamento planialtimétrico cadastral com áreas acima de 50% de ocupação - área acima de 200.000 m²</t>
  </si>
  <si>
    <t>01.20.871</t>
  </si>
  <si>
    <t>Levantamento planialtimétrico cadastral em área rural até 2 alqueires (mínimo de 10.000 m²)</t>
  </si>
  <si>
    <t>01.20.881</t>
  </si>
  <si>
    <t>Levantamento planialtimétrico cadastral em área rural acima de 2 até 5 alqueires</t>
  </si>
  <si>
    <t>01.20.891</t>
  </si>
  <si>
    <t>Levantamento planialtimétrico cadastral em área rural acima de 5 até 10 alqueires</t>
  </si>
  <si>
    <t>01.20.901</t>
  </si>
  <si>
    <t>Levantamento planialtimétrico cadastral em área rural acima de 10 alqueires</t>
  </si>
  <si>
    <t>01.20.911</t>
  </si>
  <si>
    <t>Transporte de referência de nível (RN) - classe IIN (mínimo de 2 km)</t>
  </si>
  <si>
    <t>KM</t>
  </si>
  <si>
    <t>01.20.921</t>
  </si>
  <si>
    <t>Implantação de marcos através de levantamento com GPS (mínimo de 3 marcos)</t>
  </si>
  <si>
    <t>01.21</t>
  </si>
  <si>
    <t>Estudo geotecnico (sondagem)</t>
  </si>
  <si>
    <t>01.21.010</t>
  </si>
  <si>
    <t>Taxa de mobilização e desmobilização de equipamentos para execução de sondagem</t>
  </si>
  <si>
    <t>01.21.090</t>
  </si>
  <si>
    <t>Taxa de mobilização e desmobilização de equipamentos para execução de sondagem rotativa</t>
  </si>
  <si>
    <t>01.21.100</t>
  </si>
  <si>
    <t>Sondagem do terreno a trado</t>
  </si>
  <si>
    <t>01.21.110</t>
  </si>
  <si>
    <t>Sondagem do terreno à percussão (mínimo de 30 m)</t>
  </si>
  <si>
    <t>01.21.120</t>
  </si>
  <si>
    <t>Sondagem do terreno rotativa em solo</t>
  </si>
  <si>
    <t>01.21.130</t>
  </si>
  <si>
    <t>Sondagem do terreno rotativa em rocha</t>
  </si>
  <si>
    <t>01.21.140</t>
  </si>
  <si>
    <t>Sondagem do terreno à percussão com a utilização de torquímetro (mínimo de 30 m)</t>
  </si>
  <si>
    <t>01.23</t>
  </si>
  <si>
    <t>Tratamento, recuperação e trabalhos especiais em concreto</t>
  </si>
  <si>
    <t>01.23.010</t>
  </si>
  <si>
    <t>Taxa de mobilização e desmobilização de equipamentos para execução de corte em concreto armado</t>
  </si>
  <si>
    <t>01.23.020</t>
  </si>
  <si>
    <t>Limpeza de armadura com escova de aço</t>
  </si>
  <si>
    <t>01.23.030</t>
  </si>
  <si>
    <t>Preparo de ponte de aderência com adesivo a base de epóxi</t>
  </si>
  <si>
    <t>01.23.056</t>
  </si>
  <si>
    <t>Tratamento de armadura com produto anticorrosivo a base de zinco</t>
  </si>
  <si>
    <t>01.23.060</t>
  </si>
  <si>
    <t>Corte de concreto deteriorado inclusive remoção dos detritos</t>
  </si>
  <si>
    <t>01.23.070</t>
  </si>
  <si>
    <t>Demarcação de área com disco de corte diamantado</t>
  </si>
  <si>
    <t>01.23.100</t>
  </si>
  <si>
    <t>Demolição de concreto armado com preservação de armadura, para reforço e recuperação estrutural</t>
  </si>
  <si>
    <t>01.23.140</t>
  </si>
  <si>
    <t>Furação de 1 1/4´ em concreto armado</t>
  </si>
  <si>
    <t>01.23.150</t>
  </si>
  <si>
    <t>Furação de 1 1/2´ em concreto armado</t>
  </si>
  <si>
    <t>01.23.160</t>
  </si>
  <si>
    <t>Furação de 2 1/4´ em concreto armado</t>
  </si>
  <si>
    <t>01.23.190</t>
  </si>
  <si>
    <t>Furação de 2 1/2´ em concreto armado</t>
  </si>
  <si>
    <t>01.23.200</t>
  </si>
  <si>
    <t>Taxa de mobilização e desmobilização de equipamentos para execução de perfuração em concreto</t>
  </si>
  <si>
    <t>01.23.221</t>
  </si>
  <si>
    <t>Furação para até 10mm x 100mm em concreto armado, inclusive colagem de armadura (para até 8mm)</t>
  </si>
  <si>
    <t>01.23.222</t>
  </si>
  <si>
    <t>Furação para 12,5mm x 100mm em concreto armado, inclusive colagem de armadura (para 10mm)</t>
  </si>
  <si>
    <t>01.23.223</t>
  </si>
  <si>
    <t>Furação para 16mm x 100mm em concreto armado, inclusive colagem de armadura (para 12,5mm)</t>
  </si>
  <si>
    <t>01.23.231</t>
  </si>
  <si>
    <t>Furação para até 10mm x 150mm em concreto armado, inclusive colagem de armadura (para até 8mm)</t>
  </si>
  <si>
    <t>01.23.232</t>
  </si>
  <si>
    <t>Furação para 12,5mm x 150mm em concreto armado, inclusive colagem de armadura (para 10mm)</t>
  </si>
  <si>
    <t>01.23.233</t>
  </si>
  <si>
    <t>Furação para 16mm x 150mm em concreto armado, inclusive colagem de armadura (para 12,5mm)</t>
  </si>
  <si>
    <t>01.23.234</t>
  </si>
  <si>
    <t>Furação para 20mm x 150mm em concreto armado, inclusive colagem de armadura (para 16mm)</t>
  </si>
  <si>
    <t>01.23.236</t>
  </si>
  <si>
    <t>Furação para até 10mm x 200mm em concreto armado, inclusive colagem de armadura (para 8mm)</t>
  </si>
  <si>
    <t>01.23.237</t>
  </si>
  <si>
    <t>Furação para 12,5mm x 200mm em concreto armado, inclusive colagem de armadura (para 10mm)</t>
  </si>
  <si>
    <t>01.23.238</t>
  </si>
  <si>
    <t>Furação para 16mm x 200mm em concreto armado, inclusive colagem de armadura (para 12,5mm)</t>
  </si>
  <si>
    <t>01.23.239</t>
  </si>
  <si>
    <t>Furação para 20mm x 200mm em concreto armado, inclusive colagem de armadura (para 16mm)</t>
  </si>
  <si>
    <t>01.23.254</t>
  </si>
  <si>
    <t>Furação de 1´ em concreto armado</t>
  </si>
  <si>
    <t>01.23.260</t>
  </si>
  <si>
    <t>Furação de 2´ em concreto armado</t>
  </si>
  <si>
    <t>01.23.264</t>
  </si>
  <si>
    <t>Furação de 3´ em concreto armado</t>
  </si>
  <si>
    <t>01.23.270</t>
  </si>
  <si>
    <t>Furação de 4´ em concreto armado</t>
  </si>
  <si>
    <t>01.23.274</t>
  </si>
  <si>
    <t>Furação de 5´ em concreto armado</t>
  </si>
  <si>
    <t>01.23.280</t>
  </si>
  <si>
    <t>Furação de 6´ em concreto armado</t>
  </si>
  <si>
    <t>01.23.510</t>
  </si>
  <si>
    <t>Corte vertical em concreto armado, espessura de 15 cm</t>
  </si>
  <si>
    <t>01.23.700</t>
  </si>
  <si>
    <t>Taxa de mobilização e desmobilização para reforço estrutural com fibra de carbono</t>
  </si>
  <si>
    <t>01.23.701</t>
  </si>
  <si>
    <t>Preparação de substrato para colagem de fibra de carbono, mediante lixamento e/ou apicoamento e escovação</t>
  </si>
  <si>
    <t>01.23.702</t>
  </si>
  <si>
    <t>Fibra de carbono para reforço estrutural de alta resistência - 300 g/m²</t>
  </si>
  <si>
    <t>01.27</t>
  </si>
  <si>
    <t>Estudo e programa ambientais</t>
  </si>
  <si>
    <t>01.27.011</t>
  </si>
  <si>
    <t>Projeto e implementação de gerenciamento integrado de resíduos sólidos e gestão de perdas</t>
  </si>
  <si>
    <t>01.27.021</t>
  </si>
  <si>
    <t>Projeto e implementação de educação ambiental</t>
  </si>
  <si>
    <t>01.27.031</t>
  </si>
  <si>
    <t>Projeto e implementação de controle ambiental de obra</t>
  </si>
  <si>
    <t>01.27.041</t>
  </si>
  <si>
    <t>Laudo de caracterização de vegetação</t>
  </si>
  <si>
    <t>01.27.051</t>
  </si>
  <si>
    <t>Laudo de caracterização da fauna associada à flora</t>
  </si>
  <si>
    <t>01.27.061</t>
  </si>
  <si>
    <t>Projeto e implementação de monitoramento da fauna durante a obra</t>
  </si>
  <si>
    <t>01.27.071</t>
  </si>
  <si>
    <t>Laudo de autodepuração</t>
  </si>
  <si>
    <t>01.27.091</t>
  </si>
  <si>
    <t>Estudo de impacto de vizinhança, em área urbana até 10.000 m²</t>
  </si>
  <si>
    <t>01.28</t>
  </si>
  <si>
    <t>Poço profundo</t>
  </si>
  <si>
    <t>01.28.010</t>
  </si>
  <si>
    <t>Taxa de mobilização e desmobilização de equipamentos para execução de perfuração para poço profundo - profundidade até 200 m</t>
  </si>
  <si>
    <t>01.28.020</t>
  </si>
  <si>
    <t>Taxa de mobilização e desmobilização de equipamentos para execução de perfuração para poço profundo - profundidade acima de 200 m e até 300 m</t>
  </si>
  <si>
    <t>01.28.030</t>
  </si>
  <si>
    <t>Taxa de mobilização e desmobilização de equipamentos para execução de perfuração para poço profundo - profundidade acima de 300 m</t>
  </si>
  <si>
    <t>01.28.040</t>
  </si>
  <si>
    <t>Perfuração rotativa para poço profundo em camadas de solos sedimentares, diâmetro de 8 1/2" (215,90 mm)</t>
  </si>
  <si>
    <t>01.28.050</t>
  </si>
  <si>
    <t>Perfuração rotativa para poço profundo em aluvião, arenito, ou solos sedimentados em geral, diâmetro de 10" (250 mm)</t>
  </si>
  <si>
    <t>01.28.060</t>
  </si>
  <si>
    <t>Perfuração rotativa para poço profundo em aluvião, arenito, ou solos sedimentados em geral, diâmetro de 12" (300 mm)</t>
  </si>
  <si>
    <t>01.28.070</t>
  </si>
  <si>
    <t>Perfuração rotativa para poço profundo em aluvião, arenito, ou solos sedimentados em geral, diâmetro de 14" (350 mm)</t>
  </si>
  <si>
    <t>01.28.080</t>
  </si>
  <si>
    <t>Perfuração rotativa para poço profundo em aluvião, arenito, ou solos sedimentados em geral, diâmetro de 16" (400 mm)</t>
  </si>
  <si>
    <t>01.28.090</t>
  </si>
  <si>
    <t>Perfuração rotativa para poço profundo em aluvião, arenito, ou solos sedimentados em geral, diâmetro de 18" (450 mm)</t>
  </si>
  <si>
    <t>01.28.100</t>
  </si>
  <si>
    <t>Perfuração rotativa para poço profundo em aluvião, arenito, ou solos sedimentados em geral, diâmetro de 20" (500 mm)</t>
  </si>
  <si>
    <t>01.28.110</t>
  </si>
  <si>
    <t>Perfuração rotativa para poço profundo em aluvião, arenito, ou solos sedimentados em geral, diâmetro de 22" (550 mm)</t>
  </si>
  <si>
    <t>01.28.120</t>
  </si>
  <si>
    <t>Perfuração rotativa para poço profundo em aluvião, arenito, ou solos sedimentados em geral, diâmetro de 26" (650 mm)</t>
  </si>
  <si>
    <t>01.28.130</t>
  </si>
  <si>
    <t>Perfuração rotativa para poço profundo em solos e/ou rocha metassedimentar alterada em geral, diâmetro de 20" (508 mm)</t>
  </si>
  <si>
    <t>01.28.140</t>
  </si>
  <si>
    <t>Perfuração roto-pneumática para poço profundo em rocha metassedimentar em geral, diâmetro de 12 1/4" (311,15 mm)</t>
  </si>
  <si>
    <t>01.28.150</t>
  </si>
  <si>
    <t>Perfuração rotativa para poço profundo em rocha sã (basalto), diâmetro de 14" (350 mm)</t>
  </si>
  <si>
    <t>01.28.160</t>
  </si>
  <si>
    <t>Perfuração rotativa para poço profundo em rocha alterada (basalto alterado), diâmetro de 8" (200 mm)</t>
  </si>
  <si>
    <t>01.28.170</t>
  </si>
  <si>
    <t>Perfuração rotativa para poço profundo em rocha alterada (basalto alterado), diâmetro de 10" (250 mm)</t>
  </si>
  <si>
    <t>01.28.180</t>
  </si>
  <si>
    <t>Perfuração rotativa para poço profundo em rocha alterada (basalto alterado), diâmetro de 12" (300 mm)</t>
  </si>
  <si>
    <t>01.28.190</t>
  </si>
  <si>
    <t>Perfuração roto-pneumática para poço profundo em rocha sã (basalto), diâmetro de 6" (150 mm)</t>
  </si>
  <si>
    <t>01.28.200</t>
  </si>
  <si>
    <t>Perfuração roto-pneumática para poço profundo em rocha sã (basalto), diâmetro de 8" (200 mm)</t>
  </si>
  <si>
    <t>01.28.210</t>
  </si>
  <si>
    <t>Perfuração roto-pneumática para poço profundo em rocha sã (basalto), diâmetro de 10" (250 mm)</t>
  </si>
  <si>
    <t>01.28.220</t>
  </si>
  <si>
    <t>Perfuração roto-pneumática para poço profundo em rocha sã (basalto), diâmetro de 12" (300 mm)</t>
  </si>
  <si>
    <t>01.28.230</t>
  </si>
  <si>
    <t>Perfuração roto-pneumática para poço profundo em rocha sã (basalto), diâmetro de 14" (350 mm)</t>
  </si>
  <si>
    <t>01.28.240</t>
  </si>
  <si>
    <t>Perfuração roto-pneumática para poço profundo em rocha sã (basalto), diâmetro de 18" (450 mm)</t>
  </si>
  <si>
    <t>01.28.250</t>
  </si>
  <si>
    <t>Revestimento interno de poço profundo tubo liso em aço galvanizado, diâmetro de 6" (152,40 mm) - união solda</t>
  </si>
  <si>
    <t>01.28.260</t>
  </si>
  <si>
    <t>Revestimento interno de poço profundo tubo PVC geomecânico nervurado standard, diâmetro de 6" (150 mm)</t>
  </si>
  <si>
    <t>01.28.270</t>
  </si>
  <si>
    <t>Revestimento interno de poço profundo tubo PVC geomecânico nervurado reforçado, diâmetro de 8" (200 mm)</t>
  </si>
  <si>
    <t>01.28.280</t>
  </si>
  <si>
    <t>Revestimento interno de poço profundo tubo de aço preto, diâmetro de 6" (152,40 mm)</t>
  </si>
  <si>
    <t>01.28.290</t>
  </si>
  <si>
    <t>Revestimento interno de poço profundo tubo preto DIN 2440, diâmetro de 6" (150 mm)</t>
  </si>
  <si>
    <t>01.28.300</t>
  </si>
  <si>
    <t>Revestimento interno de poço profundo tubo preto DIN 2440, diâmetro de 8" (200 mm)</t>
  </si>
  <si>
    <t>01.28.310</t>
  </si>
  <si>
    <t>Revestimento interno de poço profundo tubo de aço preto liso calandrado, diâmetro de 16" (406,40 mm)</t>
  </si>
  <si>
    <t>01.28.350</t>
  </si>
  <si>
    <t>Revestimento da boca de poço profundo tubo chapa 3/16", diâmetro de 12"</t>
  </si>
  <si>
    <t>01.28.360</t>
  </si>
  <si>
    <t>Revestimento da boca de poço profundo tubo chapa 3/16", diâmetro de 14"</t>
  </si>
  <si>
    <t>01.28.370</t>
  </si>
  <si>
    <t>Revestimento da boca de poço profundo tubo chapa 3/16", diâmetro de 16"</t>
  </si>
  <si>
    <t>01.28.380</t>
  </si>
  <si>
    <t>Revestimento da boca de poço profundo tubo chapa 3/16", diâmetro de 20"</t>
  </si>
  <si>
    <t>01.28.390</t>
  </si>
  <si>
    <t>Filtro PVC geomecânico nervurado tipo standard para poço profundo, diâmetro de 6" (150 mm)</t>
  </si>
  <si>
    <t>01.28.400</t>
  </si>
  <si>
    <t>Filtro PVC geomecânico nervurado tipo reforçado para poço profundo, diâmetro de 8" (200 mm)</t>
  </si>
  <si>
    <t>01.28.410</t>
  </si>
  <si>
    <t>Filtro espiralado galvanizado simples (standard) para poço profundo, diâmetro de 6" (152,40 mm)</t>
  </si>
  <si>
    <t>01.28.420</t>
  </si>
  <si>
    <t>Filtro espiralado galvanizado reforçado para poço profundo, diâmetro de 6" (152,40 mm)</t>
  </si>
  <si>
    <t>01.28.430</t>
  </si>
  <si>
    <t>Filtro espiralado em aço inoxidável reforçado para poço profundo, diâmetro de 6" (152,40 mm)</t>
  </si>
  <si>
    <t>01.28.440</t>
  </si>
  <si>
    <t>Filtro galvanizado tipo NOLD para poço profundo, diâmetro de 6" (150 mm)</t>
  </si>
  <si>
    <t>01.28.450</t>
  </si>
  <si>
    <t>Pré-filtro tipo pérola para poço profundo</t>
  </si>
  <si>
    <t>01.28.460</t>
  </si>
  <si>
    <t>Pré-filtro tipo Jacareí para poço profundo</t>
  </si>
  <si>
    <t>01.28.470</t>
  </si>
  <si>
    <t>Perfilagem ótica (filmagem / endoscopia) para poço profundo</t>
  </si>
  <si>
    <t>01.28.480</t>
  </si>
  <si>
    <t>Perfilagem elétrica de poço profundo</t>
  </si>
  <si>
    <t>01.28.490</t>
  </si>
  <si>
    <t>Taxa de mobilização e desmobilização de equipamentos para execução de bombeamento, limpeza, desenvolvimento e teste de vazão</t>
  </si>
  <si>
    <t>01.28.500</t>
  </si>
  <si>
    <t>Limpeza e desenvolvimento do poço profundo</t>
  </si>
  <si>
    <t>H</t>
  </si>
  <si>
    <t>01.28.510</t>
  </si>
  <si>
    <t>Ensaio de vazão (bombeamento) para poço profundo, com bomba submersa</t>
  </si>
  <si>
    <t>01.28.520</t>
  </si>
  <si>
    <t>Ensaio de vazão escalonado para poço profundo</t>
  </si>
  <si>
    <t>01.28.530</t>
  </si>
  <si>
    <t>Ensaio de recuperação de nível para poço profundo</t>
  </si>
  <si>
    <t>01.28.540</t>
  </si>
  <si>
    <t>Desinfecção de poço profundo</t>
  </si>
  <si>
    <t>01.28.550</t>
  </si>
  <si>
    <t>Análise físico-química e bacteriológica da água para poço profundo</t>
  </si>
  <si>
    <t>01.28.560</t>
  </si>
  <si>
    <t>Centralizador de coluna para poço profundo, diâmetro de 4" ou 6"</t>
  </si>
  <si>
    <t>01.28.570</t>
  </si>
  <si>
    <t>Cimentação de boca do poço profundo, entre perfuração de maior diâmetro (cimentação do espaço anular)</t>
  </si>
  <si>
    <t>01.28.580</t>
  </si>
  <si>
    <t>Laje de proteção em concreto armado para poço profundo (área mínimo de 3,00 m²)</t>
  </si>
  <si>
    <t>01.28.590</t>
  </si>
  <si>
    <t>Lacre do poço profundo (tampa)</t>
  </si>
  <si>
    <t>01.28.600</t>
  </si>
  <si>
    <t>Licença de perfuração para poço profundo</t>
  </si>
  <si>
    <t>01.28.610</t>
  </si>
  <si>
    <t>Outorga de direito de uso para poço profundo</t>
  </si>
  <si>
    <t>01.28.620</t>
  </si>
  <si>
    <t>Parecer técnico junto a CETESB</t>
  </si>
  <si>
    <t>02</t>
  </si>
  <si>
    <t>INICIO, APOIO E ADMINISTRACAO DA OBRA</t>
  </si>
  <si>
    <t>02.01</t>
  </si>
  <si>
    <t>Construção provisória</t>
  </si>
  <si>
    <t>02.01.021</t>
  </si>
  <si>
    <t>Construção provisória em madeira - fornecimento e montagem</t>
  </si>
  <si>
    <t>02.01.171</t>
  </si>
  <si>
    <t>Sanitário/vestiário provisório em alvenaria</t>
  </si>
  <si>
    <t>02.01.180</t>
  </si>
  <si>
    <t>Banheiro químico modelo Standard, com manutenção conforme exigências da CETESB</t>
  </si>
  <si>
    <t>UNMES</t>
  </si>
  <si>
    <t>02.01.200</t>
  </si>
  <si>
    <t>Desmobilização de construção provisória</t>
  </si>
  <si>
    <t>02.02</t>
  </si>
  <si>
    <t>Container</t>
  </si>
  <si>
    <t>02.02.120</t>
  </si>
  <si>
    <t>Locação de container tipo alojamento - área mínima de 13,80 m²</t>
  </si>
  <si>
    <t>02.02.130</t>
  </si>
  <si>
    <t>Locação de container tipo escritório com 1 vaso sanitário, 1 lavatório e 1 ponto para chuveiro - área mínima de 13,80 m²</t>
  </si>
  <si>
    <t>02.02.140</t>
  </si>
  <si>
    <t>Locação de container tipo sanitário com 2 vasos sanitários, 2 lavatórios, 2 mictórios e 4 pontos para chuveiro - área mínima de 13,80 m²</t>
  </si>
  <si>
    <t>02.02.150</t>
  </si>
  <si>
    <t>Locação de container tipo depósito - área mínima de 13,80 m²</t>
  </si>
  <si>
    <t>02.02.160</t>
  </si>
  <si>
    <t>Locação de container tipo guarita - área mínima de 4,60 m²</t>
  </si>
  <si>
    <t>02.03</t>
  </si>
  <si>
    <t>Tapume, vedação e proteções diversas</t>
  </si>
  <si>
    <t>02.03.030</t>
  </si>
  <si>
    <t>Proteção de superfícies em geral com plástico bolha</t>
  </si>
  <si>
    <t>02.03.060</t>
  </si>
  <si>
    <t>Proteção de fachada com tela de nylon</t>
  </si>
  <si>
    <t>02.03.080</t>
  </si>
  <si>
    <t>Fechamento provisório de vãos em chapa de madeira compensada</t>
  </si>
  <si>
    <t>02.03.110</t>
  </si>
  <si>
    <t>Tapume móvel para fechamento de áreas</t>
  </si>
  <si>
    <t>02.03.120</t>
  </si>
  <si>
    <t>Tapume fixo para fechamento de áreas, com portão</t>
  </si>
  <si>
    <t>02.03.200</t>
  </si>
  <si>
    <t>Locação de quadros metálicos para plataforma de proteção, inclusive o madeiramento</t>
  </si>
  <si>
    <t>M2MES</t>
  </si>
  <si>
    <t>02.03.240</t>
  </si>
  <si>
    <t>Proteção de piso com tecido de aniagem e gesso</t>
  </si>
  <si>
    <t>02.03.260</t>
  </si>
  <si>
    <t>Tapume fixo em painel OSB - espessura 10 mm</t>
  </si>
  <si>
    <t>02.03.270</t>
  </si>
  <si>
    <t>Tapume fixo em painel OSB - espessura 12 mm</t>
  </si>
  <si>
    <t>02.03.500</t>
  </si>
  <si>
    <t>Proteção em madeira e lona plástica para equipamento mecânico ou informática - para obras de reforma</t>
  </si>
  <si>
    <t>02.05</t>
  </si>
  <si>
    <t>Andaime e balancim</t>
  </si>
  <si>
    <t>02.05.060</t>
  </si>
  <si>
    <t>Montagem e desmontagem de andaime torre metálica com altura até 10 m</t>
  </si>
  <si>
    <t>02.05.080</t>
  </si>
  <si>
    <t>Montagem e desmontagem de andaime torre metálica com altura superior a 10 m</t>
  </si>
  <si>
    <t>02.05.090</t>
  </si>
  <si>
    <t>Montagem e desmontagem de andaime tubular fachadeiro com altura até 10 m</t>
  </si>
  <si>
    <t>02.05.100</t>
  </si>
  <si>
    <t>Montagem e desmontagem de andaime tubular fachadeiro com altura superior a 10 m</t>
  </si>
  <si>
    <t>02.05.195</t>
  </si>
  <si>
    <t>Balancim elétrico tipo plataforma para transporte vertical, com altura até 60 m</t>
  </si>
  <si>
    <t>02.05.202</t>
  </si>
  <si>
    <t>Andaime torre metálico (1,5 x 1,5 m) com piso metálico</t>
  </si>
  <si>
    <t>MXMES</t>
  </si>
  <si>
    <t>02.05.212</t>
  </si>
  <si>
    <t>Andaime tubular fachadeiro com piso metálico e sapatas ajustáveis</t>
  </si>
  <si>
    <t>02.06</t>
  </si>
  <si>
    <t>Alocação de equipe, equipamento e ferramental</t>
  </si>
  <si>
    <t>02.06.030</t>
  </si>
  <si>
    <t>Locação de plataforma elevatória articulada, com altura aproximada de 12,5m, capacidade de carga de 227 kg, elétrica</t>
  </si>
  <si>
    <t>02.06.040</t>
  </si>
  <si>
    <t>Locação de plataforma elevatória articulada, com altura aproximada de 20 m, capacidade de carga de 227 kg, diesel</t>
  </si>
  <si>
    <t>02.08</t>
  </si>
  <si>
    <t>Sinalização de obra</t>
  </si>
  <si>
    <t>02.08.020</t>
  </si>
  <si>
    <t>Placa de identificação para obra</t>
  </si>
  <si>
    <t>02.08.040</t>
  </si>
  <si>
    <t>Placa em lona com impressão digital e requadro em metalon</t>
  </si>
  <si>
    <t>02.08.050</t>
  </si>
  <si>
    <t>Placa em lona com impressão digital e estrutura em madeira</t>
  </si>
  <si>
    <t>02.09</t>
  </si>
  <si>
    <t>Limpeza de terreno</t>
  </si>
  <si>
    <t>02.09.030</t>
  </si>
  <si>
    <t>Limpeza manual do terreno, inclusive troncos até 5 cm de diâmetro, com caminhão à disposição dentro da obra, até o raio de 1 km</t>
  </si>
  <si>
    <t>02.09.040</t>
  </si>
  <si>
    <t>Limpeza mecanizada do terreno, inclusive troncos até 15 cm de diâmetro, com caminhão à disposição dentro e fora da obra, com transporte no raio de até 1 km</t>
  </si>
  <si>
    <t>02.09.130</t>
  </si>
  <si>
    <t>Limpeza mecanizada do terreno, inclusive troncos com diâmetro acima de 15 cm até 50 cm, com caminhão à disposição dentro da obra, até o raio de 1 km</t>
  </si>
  <si>
    <t>02.09.150</t>
  </si>
  <si>
    <t>Corte e derrubada de eucalipto (1° corte) - idade até 4 anos</t>
  </si>
  <si>
    <t>02.09.160</t>
  </si>
  <si>
    <t>Corte e derrubada de eucalipto (1° corte) - idade acima de 4 anos</t>
  </si>
  <si>
    <t>02.10</t>
  </si>
  <si>
    <t>Locação de obra</t>
  </si>
  <si>
    <t>02.10.020</t>
  </si>
  <si>
    <t>Locação de obra de edificação</t>
  </si>
  <si>
    <t>02.10.040</t>
  </si>
  <si>
    <t>Locação de rede de canalização</t>
  </si>
  <si>
    <t>02.10.050</t>
  </si>
  <si>
    <t>Locação para muros, cercas e alambrados</t>
  </si>
  <si>
    <t>02.10.060</t>
  </si>
  <si>
    <t>Locação de vias, calçadas, tanques e lagoas</t>
  </si>
  <si>
    <t>03</t>
  </si>
  <si>
    <t>DEMOLICAO SEM REAPROVEITAMENTO</t>
  </si>
  <si>
    <t>03.01</t>
  </si>
  <si>
    <t>Demolição de concreto, lastro, mistura e afins</t>
  </si>
  <si>
    <t>03.01.020</t>
  </si>
  <si>
    <t>Demolição manual de concreto simples</t>
  </si>
  <si>
    <t>03.01.040</t>
  </si>
  <si>
    <t>Demolição manual de concreto armado</t>
  </si>
  <si>
    <t>03.01.060</t>
  </si>
  <si>
    <t>Demolição manual de lajes pré-moldadas, incluindo revestimento</t>
  </si>
  <si>
    <t>03.01.200</t>
  </si>
  <si>
    <t>Demolição mecanizada de concreto armado, inclusive fragmentação, carregamento, transporte até 1 quilômetro e descarregamento</t>
  </si>
  <si>
    <t>03.01.210</t>
  </si>
  <si>
    <t>Demolição mecanizada de concreto armado, inclusive fragmentação e acomodação do material</t>
  </si>
  <si>
    <t>03.01.220</t>
  </si>
  <si>
    <t>Demolição mecanizada de concreto simples, inclusive fragmentação, carregamento, transporte até 1 quilômetro e descarregamento</t>
  </si>
  <si>
    <t>03.01.230</t>
  </si>
  <si>
    <t>Demolição mecanizada de concreto simples, inclusive fragmentação e acomodação do material</t>
  </si>
  <si>
    <t>03.01.240</t>
  </si>
  <si>
    <t>Demolição mecanizada de pavimento ou piso em concreto, inclusive fragmentação, carregamento, transporte até 1 quilômetro e descarregamento</t>
  </si>
  <si>
    <t>03.01.250</t>
  </si>
  <si>
    <t>Demolição mecanizada de pavimento ou piso em concreto, inclusive fragmentação e acomodação do material</t>
  </si>
  <si>
    <t>03.01.260</t>
  </si>
  <si>
    <t>Demolição mecanizada de sarjeta ou sarjetão, inclusive fragmentação, carregamento, transporte até 1 quilômetro e descarregamento</t>
  </si>
  <si>
    <t>03.01.270</t>
  </si>
  <si>
    <t>Demolição mecanizada de sarjeta ou sarjetão, inclusive fragmentação e acomodação do material</t>
  </si>
  <si>
    <t>03.02</t>
  </si>
  <si>
    <t>Demolição de alvenaria</t>
  </si>
  <si>
    <t>03.02.020</t>
  </si>
  <si>
    <t>Demolição manual de alvenaria de fundação/embasamento</t>
  </si>
  <si>
    <t>03.02.040</t>
  </si>
  <si>
    <t>Demolição manual de alvenaria de elevação ou elemento vazado, incluindo revestimento</t>
  </si>
  <si>
    <t>03.03</t>
  </si>
  <si>
    <t>Demolição de revestimento em massa</t>
  </si>
  <si>
    <t>03.03.020</t>
  </si>
  <si>
    <t>Apicoamento manual de piso, parede ou teto</t>
  </si>
  <si>
    <t>03.03.040</t>
  </si>
  <si>
    <t>Demolição manual de revestimento em massa de parede ou teto</t>
  </si>
  <si>
    <t>03.03.060</t>
  </si>
  <si>
    <t>Demolição manual de revestimento em massa de piso</t>
  </si>
  <si>
    <t>03.04</t>
  </si>
  <si>
    <t>Demolição de revestimento cerâmico e ladrilho hidráulico</t>
  </si>
  <si>
    <t>03.04.020</t>
  </si>
  <si>
    <t>Demolição manual de revestimento cerâmico, incluindo a base</t>
  </si>
  <si>
    <t>03.04.030</t>
  </si>
  <si>
    <t>Demolição manual de revestimento em ladrilho hidráulico, incluindo a base</t>
  </si>
  <si>
    <t>03.04.040</t>
  </si>
  <si>
    <t>Demolição manual de rodapé, soleira ou peitoril, em material cerâmico e/ou ladrilho hidráulico, incluindo a base</t>
  </si>
  <si>
    <t>03.05</t>
  </si>
  <si>
    <t>Demolição de revestimento sintético</t>
  </si>
  <si>
    <t>03.05.020</t>
  </si>
  <si>
    <t>Demolição manual de revestimento sintético, incluindo a base</t>
  </si>
  <si>
    <t>03.06</t>
  </si>
  <si>
    <t>Demolição de revestimento em pedra e blocos maciços</t>
  </si>
  <si>
    <t>03.06.050</t>
  </si>
  <si>
    <t>Desmonte (levantamento) mecanizado de pavimento em paralelepípedo ou lajota de concreto, inclusive carregamento, transporte até 1 quilômetro e descarregamento</t>
  </si>
  <si>
    <t>03.06.060</t>
  </si>
  <si>
    <t>Desmonte (levantamento) mecanizado de pavimento em paralelepípedo ou lajota de concreto, inclusive acomodação do material</t>
  </si>
  <si>
    <t>03.07</t>
  </si>
  <si>
    <t>Demolição de revestimento asfáltico</t>
  </si>
  <si>
    <t>03.07.010</t>
  </si>
  <si>
    <t>Demolição (levantamento) mecanizada de pavimento asfáltico, inclusive carregamento, transporte até 1 quilômetro e descarregamento</t>
  </si>
  <si>
    <t>03.07.030</t>
  </si>
  <si>
    <t>Demolição (levantamento) mecanizada de pavimento asfáltico, inclusive fragmentação e acomodação do material</t>
  </si>
  <si>
    <t>03.07.050</t>
  </si>
  <si>
    <t>Fresagem de pavimento asfáltico com espessura até 5 cm, inclusive carregamento, transporte até 1 quilômetro e descarregamento</t>
  </si>
  <si>
    <t>03.07.070</t>
  </si>
  <si>
    <t>Fresagem de pavimento asfáltico com espessura até 5 cm, inclusive acomodação do material</t>
  </si>
  <si>
    <t>03.07.080</t>
  </si>
  <si>
    <t>Fresagem de pavimento asfáltico com espessura até 5 cm, inclusive remoção do material fresado até 10 quilômetros e varrição</t>
  </si>
  <si>
    <t>03.08</t>
  </si>
  <si>
    <t>Demolição de forro / divisórias</t>
  </si>
  <si>
    <t>03.08.020</t>
  </si>
  <si>
    <t>Demolição manual de forro em estuque, inclusive sistema de fixação/tarugamento</t>
  </si>
  <si>
    <t>03.08.040</t>
  </si>
  <si>
    <t>Demolição manual de forro qualquer, inclusive sistema de fixação/tarugamento</t>
  </si>
  <si>
    <t>03.08.060</t>
  </si>
  <si>
    <t>Demolição manual de forro em gesso, inclusive sistema de fixação</t>
  </si>
  <si>
    <t>03.08.200</t>
  </si>
  <si>
    <t>Demolição manual de painéis divisórias, inclusive montantes metálicos</t>
  </si>
  <si>
    <t>03.09</t>
  </si>
  <si>
    <t>Demolição de impermeabilização e afins</t>
  </si>
  <si>
    <t>03.09.020</t>
  </si>
  <si>
    <t>Demolição manual de camada impermeabilizante</t>
  </si>
  <si>
    <t>03.09.040</t>
  </si>
  <si>
    <t>Demolição manual de argamassa regularizante, isolante ou protetora e papel Kraft</t>
  </si>
  <si>
    <t>03.09.060</t>
  </si>
  <si>
    <t>Remoção manual de junta de dilatação ou retração, inclusive apoio</t>
  </si>
  <si>
    <t>03.10</t>
  </si>
  <si>
    <t>Remoção de pintura</t>
  </si>
  <si>
    <t>03.10.020</t>
  </si>
  <si>
    <t>Remoção de pintura em rodapé, baguete ou moldura com lixa</t>
  </si>
  <si>
    <t>03.10.040</t>
  </si>
  <si>
    <t>Remoção de pintura em rodapé, baguete ou moldura com produto químico</t>
  </si>
  <si>
    <t>03.10.080</t>
  </si>
  <si>
    <t>Remoção de pintura em superfícies de madeira e/ou metálicas com produtos químicos</t>
  </si>
  <si>
    <t>03.10.100</t>
  </si>
  <si>
    <t>Remoção de pintura em superfícies de madeira e/ou metálicas com lixamento</t>
  </si>
  <si>
    <t>03.10.120</t>
  </si>
  <si>
    <t>Remoção de pintura em massa com produtos químicos</t>
  </si>
  <si>
    <t>03.10.140</t>
  </si>
  <si>
    <t>Remoção de pintura em massa com lixamento</t>
  </si>
  <si>
    <t>03.16</t>
  </si>
  <si>
    <t>Remoção de sinalização horizontal</t>
  </si>
  <si>
    <t>03.16.010</t>
  </si>
  <si>
    <t>Remoção de sinalização horizontal existente</t>
  </si>
  <si>
    <t>03.16.011</t>
  </si>
  <si>
    <t>Remoção de tacha/tachões</t>
  </si>
  <si>
    <t>04</t>
  </si>
  <si>
    <t>RETIRADA COM PROVAVEL REAPROVEITAMENTO</t>
  </si>
  <si>
    <t>04.01</t>
  </si>
  <si>
    <t>Retirada de fechamento e elemento divisor</t>
  </si>
  <si>
    <t>04.01.020</t>
  </si>
  <si>
    <t>Retirada de divisória em placa de madeira ou fibrocimento tarugada</t>
  </si>
  <si>
    <t>04.01.040</t>
  </si>
  <si>
    <t>Retirada de divisória em placa de madeira ou fibrocimento com montantes metálicos</t>
  </si>
  <si>
    <t>04.01.060</t>
  </si>
  <si>
    <t>Retirada de divisória em placa de concreto, granito, granilite ou mármore</t>
  </si>
  <si>
    <t>04.01.080</t>
  </si>
  <si>
    <t>Retirada de fechamento em placas pré-moldadas, inclusive pilares</t>
  </si>
  <si>
    <t>04.01.090</t>
  </si>
  <si>
    <t>Retirada de barreira de proteção com arame de alta segurança, simples ou duplo</t>
  </si>
  <si>
    <t>04.01.100</t>
  </si>
  <si>
    <t>Retirada de cerca</t>
  </si>
  <si>
    <t>04.02</t>
  </si>
  <si>
    <t>Retirada de elementos de estrutura (concreto, ferro, alumínio e madeira)</t>
  </si>
  <si>
    <t>04.02.020</t>
  </si>
  <si>
    <t>Retirada de peças lineares em madeira com seção até 60 cm²</t>
  </si>
  <si>
    <t>04.02.030</t>
  </si>
  <si>
    <t>Retirada de peças lineares em madeira com seção superior a 60 cm²</t>
  </si>
  <si>
    <t>04.02.050</t>
  </si>
  <si>
    <t>Retirada de estrutura em madeira tesoura - telhas de barro</t>
  </si>
  <si>
    <t>04.02.070</t>
  </si>
  <si>
    <t>Retirada de estrutura em madeira tesoura - telhas perfil qualquer</t>
  </si>
  <si>
    <t>04.02.090</t>
  </si>
  <si>
    <t>Retirada de estrutura em madeira pontaletada - telhas de barro</t>
  </si>
  <si>
    <t>04.02.110</t>
  </si>
  <si>
    <t>Retirada de estrutura em madeira pontaletada - telhas perfil qualquer</t>
  </si>
  <si>
    <t>04.02.140</t>
  </si>
  <si>
    <t>Retirada de estrutura metálica</t>
  </si>
  <si>
    <t>04.03</t>
  </si>
  <si>
    <t>Retirada de telhamento e proteção</t>
  </si>
  <si>
    <t>04.03.020</t>
  </si>
  <si>
    <t>Retirada de telhamento em barro</t>
  </si>
  <si>
    <t>04.03.040</t>
  </si>
  <si>
    <t>Retirada de telhamento perfil e material qualquer, exceto barro</t>
  </si>
  <si>
    <t>04.03.060</t>
  </si>
  <si>
    <t>Retirada de cumeeira ou espigão em barro</t>
  </si>
  <si>
    <t>04.03.080</t>
  </si>
  <si>
    <t>Retirada de cumeeira, espigão ou rufo perfil qualquer</t>
  </si>
  <si>
    <t>04.03.090</t>
  </si>
  <si>
    <t>Retirada de domo de acrílico, inclusive perfis metálicos de fixação</t>
  </si>
  <si>
    <t>04.04</t>
  </si>
  <si>
    <t>Retirada de revestimento em pedra e blocos maciços</t>
  </si>
  <si>
    <t>04.04.010</t>
  </si>
  <si>
    <t>Retirada de revestimento em pedra, granito ou mármore, em parede ou fachada</t>
  </si>
  <si>
    <t>04.04.020</t>
  </si>
  <si>
    <t>Retirada de revestimento em pedra, granito ou mármore, em piso</t>
  </si>
  <si>
    <t>04.04.030</t>
  </si>
  <si>
    <t>Retirada de soleira ou peitoril em pedra, granito ou mármore</t>
  </si>
  <si>
    <t>04.04.040</t>
  </si>
  <si>
    <t>Retirada de degrau em pedra, granito ou mármore</t>
  </si>
  <si>
    <t>04.04.060</t>
  </si>
  <si>
    <t>Retirada de rodapé em pedra, granito ou mármore</t>
  </si>
  <si>
    <t>04.05</t>
  </si>
  <si>
    <t>Retirada de revestimentos em madeira</t>
  </si>
  <si>
    <t>04.05.010</t>
  </si>
  <si>
    <t>Retirada de revestimento em lambris de madeira</t>
  </si>
  <si>
    <t>04.05.020</t>
  </si>
  <si>
    <t>Retirada de piso em tacos de madeira</t>
  </si>
  <si>
    <t>04.05.040</t>
  </si>
  <si>
    <t>Retirada de soalho somente o tablado</t>
  </si>
  <si>
    <t>04.05.060</t>
  </si>
  <si>
    <t>Retirada de soalho inclusive vigamento</t>
  </si>
  <si>
    <t>04.05.080</t>
  </si>
  <si>
    <t>Retirada de degrau em madeira</t>
  </si>
  <si>
    <t>04.05.100</t>
  </si>
  <si>
    <t>Retirada de rodapé inclusive cordão em madeira</t>
  </si>
  <si>
    <t>04.06</t>
  </si>
  <si>
    <t>Retirada de revestimentos sintéticos e metálicos</t>
  </si>
  <si>
    <t>04.06.010</t>
  </si>
  <si>
    <t>Retirada de revestimento em lambris metálicos</t>
  </si>
  <si>
    <t>04.06.020</t>
  </si>
  <si>
    <t>Retirada de piso em material sintético assentado a cola</t>
  </si>
  <si>
    <t>04.06.040</t>
  </si>
  <si>
    <t>Retirada de degrau em material sintético assentado a cola</t>
  </si>
  <si>
    <t>04.06.060</t>
  </si>
  <si>
    <t>Retirada de rodapé inclusive cordão em material sintético</t>
  </si>
  <si>
    <t>04.06.100</t>
  </si>
  <si>
    <t>Retirada de piso elevado telescópico metálico, inclusive estrutura de sustentação</t>
  </si>
  <si>
    <t>04.07</t>
  </si>
  <si>
    <t>Retirada de forro, brise e fachada</t>
  </si>
  <si>
    <t>04.07.020</t>
  </si>
  <si>
    <t>Retirada de forro qualquer em placas ou tiras fixadas</t>
  </si>
  <si>
    <t>04.07.040</t>
  </si>
  <si>
    <t>Retirada de forro qualquer em placas ou tiras apoiadas</t>
  </si>
  <si>
    <t>04.07.060</t>
  </si>
  <si>
    <t>Retirada de sistema de fixação ou tarugamento de forro</t>
  </si>
  <si>
    <t>04.08</t>
  </si>
  <si>
    <t>Retirada de esquadria e elemento de madeira</t>
  </si>
  <si>
    <t>04.08.020</t>
  </si>
  <si>
    <t>Retirada de folha de esquadria em madeira</t>
  </si>
  <si>
    <t>04.08.040</t>
  </si>
  <si>
    <t>Retirada de guarnição, moldura e peças lineares em madeira, fixadas</t>
  </si>
  <si>
    <t>04.08.060</t>
  </si>
  <si>
    <t>Retirada de batente com guarnição e peças lineares em madeira, chumbados</t>
  </si>
  <si>
    <t>04.08.080</t>
  </si>
  <si>
    <t>Retirada de elemento em madeira e sistema de fixação tipo quadro, lousa, etc.</t>
  </si>
  <si>
    <t>04.08.100</t>
  </si>
  <si>
    <t>Retirada de armário em madeira ou metal</t>
  </si>
  <si>
    <t>04.09</t>
  </si>
  <si>
    <t>Retirada de esquadria e elementos metálicos</t>
  </si>
  <si>
    <t>04.09.020</t>
  </si>
  <si>
    <t>Retirada de esquadria metálica em geral</t>
  </si>
  <si>
    <t>04.09.040</t>
  </si>
  <si>
    <t>Retirada de folha de esquadria metálica</t>
  </si>
  <si>
    <t>04.09.060</t>
  </si>
  <si>
    <t>Retirada de batente, corrimão ou peças lineares metálicas, chumbados</t>
  </si>
  <si>
    <t>04.09.080</t>
  </si>
  <si>
    <t>Retirada de batente, corrimão ou peças lineares metálicas, fixados</t>
  </si>
  <si>
    <t>04.09.100</t>
  </si>
  <si>
    <t>Retirada de guarda-corpo ou gradil em geral</t>
  </si>
  <si>
    <t>04.09.120</t>
  </si>
  <si>
    <t>Retirada de escada de marinheiro com ou sem guarda-corpo</t>
  </si>
  <si>
    <t>04.09.140</t>
  </si>
  <si>
    <t>Retirada de poste ou sistema de sustentação para alambrado ou fechamento</t>
  </si>
  <si>
    <t>04.09.160</t>
  </si>
  <si>
    <t>Retirada de entelamento metálico em geral</t>
  </si>
  <si>
    <t>04.10</t>
  </si>
  <si>
    <t>Retirada de ferragens e acessórios para esquadrias</t>
  </si>
  <si>
    <t>04.10.020</t>
  </si>
  <si>
    <t>Retirada de fechadura ou fecho de embutir</t>
  </si>
  <si>
    <t>04.10.040</t>
  </si>
  <si>
    <t>Retirada de fechadura ou fecho de sobrepor</t>
  </si>
  <si>
    <t>04.10.060</t>
  </si>
  <si>
    <t>Retirada de dobradiça</t>
  </si>
  <si>
    <t>04.10.080</t>
  </si>
  <si>
    <t>Retirada de peça ou acessório complementar em geral de esquadria</t>
  </si>
  <si>
    <t>04.11</t>
  </si>
  <si>
    <t>Retirada de aparelhos, metais sanitários e registro</t>
  </si>
  <si>
    <t>04.11.020</t>
  </si>
  <si>
    <t>Retirada de aparelho sanitário incluindo acessórios</t>
  </si>
  <si>
    <t>04.11.030</t>
  </si>
  <si>
    <t>Retirada de bancada incluindo pertences</t>
  </si>
  <si>
    <t>04.11.040</t>
  </si>
  <si>
    <t>Retirada de complemento sanitário chumbado</t>
  </si>
  <si>
    <t>04.11.060</t>
  </si>
  <si>
    <t>Retirada de complemento sanitário fixado ou de sobrepor</t>
  </si>
  <si>
    <t>04.11.080</t>
  </si>
  <si>
    <t>Retirada de registro ou válvula embutidos</t>
  </si>
  <si>
    <t>04.11.100</t>
  </si>
  <si>
    <t>Retirada de registro ou válvula aparentes</t>
  </si>
  <si>
    <t>04.11.110</t>
  </si>
  <si>
    <t>Retirada de purificador/bebedouro</t>
  </si>
  <si>
    <t>04.11.120</t>
  </si>
  <si>
    <t>Retirada de torneira ou chuveiro</t>
  </si>
  <si>
    <t>04.11.140</t>
  </si>
  <si>
    <t>Retirada de sifão ou metais sanitários diversos</t>
  </si>
  <si>
    <t>04.11.160</t>
  </si>
  <si>
    <t>Retirada de caixa de descarga de sobrepor ou acoplada</t>
  </si>
  <si>
    <t>04.12</t>
  </si>
  <si>
    <t>Retirada de aparelhos elétricos e hidráulicos</t>
  </si>
  <si>
    <t>04.12.020</t>
  </si>
  <si>
    <t>Retirada de conjunto motor-bomba</t>
  </si>
  <si>
    <t>04.12.040</t>
  </si>
  <si>
    <t>Retirada de motor de bomba de recalque</t>
  </si>
  <si>
    <t>04.13</t>
  </si>
  <si>
    <t>Retirada de impermeabilização e afins</t>
  </si>
  <si>
    <t>04.13.020</t>
  </si>
  <si>
    <t>Retirada de isolamento térmico com material monolítico</t>
  </si>
  <si>
    <t>04.13.060</t>
  </si>
  <si>
    <t>Retirada de isolamento térmico com material em panos</t>
  </si>
  <si>
    <t>04.14</t>
  </si>
  <si>
    <t>Retirada de vidro</t>
  </si>
  <si>
    <t>04.14.040</t>
  </si>
  <si>
    <t>Retirada de esquadria em vidro</t>
  </si>
  <si>
    <t>04.17</t>
  </si>
  <si>
    <t>Retirada em instalação elétrica - letra A ate B</t>
  </si>
  <si>
    <t>04.17.020</t>
  </si>
  <si>
    <t>Remoção de aparelho de iluminação ou projetor fixo em teto, piso ou parede</t>
  </si>
  <si>
    <t>04.17.040</t>
  </si>
  <si>
    <t>Remoção de aparelho de iluminação ou projetor fixo em poste ou braço</t>
  </si>
  <si>
    <t>04.17.060</t>
  </si>
  <si>
    <t>Remoção de suporte tipo braquet</t>
  </si>
  <si>
    <t>04.17.080</t>
  </si>
  <si>
    <t>Remoção de barramento de cobre</t>
  </si>
  <si>
    <t>04.17.100</t>
  </si>
  <si>
    <t>Remoção de base de disjuntor tipo QUIK-LAG</t>
  </si>
  <si>
    <t>04.17.120</t>
  </si>
  <si>
    <t>Remoção de base de fusível tipo Diazed</t>
  </si>
  <si>
    <t>04.17.140</t>
  </si>
  <si>
    <t>Remoção de base e haste de para-raios</t>
  </si>
  <si>
    <t>04.17.160</t>
  </si>
  <si>
    <t>Remoção de base ou chave para fusível NH tipo tripolar</t>
  </si>
  <si>
    <t>04.17.180</t>
  </si>
  <si>
    <t>Remoção de base ou chave para fusível NH tipo unipolar</t>
  </si>
  <si>
    <t>04.17.200</t>
  </si>
  <si>
    <t>Remoção de braçadeira para passagem de cordoalha</t>
  </si>
  <si>
    <t>04.17.220</t>
  </si>
  <si>
    <t>Remoção de bucha de passagem interna ou externa</t>
  </si>
  <si>
    <t>04.17.240</t>
  </si>
  <si>
    <t>Remoção de bucha de passagem para neutro</t>
  </si>
  <si>
    <t>04.18</t>
  </si>
  <si>
    <t>Retirada em instalação elétrica - letra C</t>
  </si>
  <si>
    <t>04.18.020</t>
  </si>
  <si>
    <t>Remoção de cabeçote em rede de telefonia</t>
  </si>
  <si>
    <t>04.18.040</t>
  </si>
  <si>
    <t>Remoção de cabo de aço e esticadores de para-raios</t>
  </si>
  <si>
    <t>04.18.060</t>
  </si>
  <si>
    <t>Remoção de caixa de entrada de energia padrão medição indireta completa</t>
  </si>
  <si>
    <t>04.18.070</t>
  </si>
  <si>
    <t>Remoção de caixa de entrada de energia padrão residencial completa</t>
  </si>
  <si>
    <t>04.18.080</t>
  </si>
  <si>
    <t>Remoção de caixa de entrada telefônica completa</t>
  </si>
  <si>
    <t>04.18.090</t>
  </si>
  <si>
    <t>Remoção de caixa de medição padrão completa</t>
  </si>
  <si>
    <t>04.18.120</t>
  </si>
  <si>
    <t>Remoção de caixa estampada</t>
  </si>
  <si>
    <t>04.18.130</t>
  </si>
  <si>
    <t>Remoção de caixa para fusível ou tomada instalada em perfilado</t>
  </si>
  <si>
    <t>04.18.140</t>
  </si>
  <si>
    <t>Remoção de caixa para transformador de corrente</t>
  </si>
  <si>
    <t>04.18.180</t>
  </si>
  <si>
    <t>Remoção de cantoneira metálica</t>
  </si>
  <si>
    <t>04.18.200</t>
  </si>
  <si>
    <t>Remoção de captor de para-raios tipo Franklin</t>
  </si>
  <si>
    <t>04.18.220</t>
  </si>
  <si>
    <t>Remoção de chapa de ferro para bucha de passagem</t>
  </si>
  <si>
    <t>04.18.240</t>
  </si>
  <si>
    <t>Remoção de chave automática da boia</t>
  </si>
  <si>
    <t>04.18.250</t>
  </si>
  <si>
    <t>Remoção de chave base de mármore ou ardósia</t>
  </si>
  <si>
    <t>04.18.260</t>
  </si>
  <si>
    <t>Remoção de chave de ação rápida comando frontal montado em painel</t>
  </si>
  <si>
    <t>04.18.270</t>
  </si>
  <si>
    <t>Remoção de chave fusível indicadora tipo Matheus</t>
  </si>
  <si>
    <t>04.18.280</t>
  </si>
  <si>
    <t>Remoção de chave seccionadora tripolar seca mecanismo de manobra frontal</t>
  </si>
  <si>
    <t>04.18.290</t>
  </si>
  <si>
    <t>Remoção de chave tipo Pacco rotativo</t>
  </si>
  <si>
    <t>04.18.320</t>
  </si>
  <si>
    <t>Remoção de cinta de fixação de eletroduto ou sela para cruzeta em poste</t>
  </si>
  <si>
    <t>04.18.340</t>
  </si>
  <si>
    <t>Remoção de condulete</t>
  </si>
  <si>
    <t>04.18.360</t>
  </si>
  <si>
    <t>Remoção de condutor aparente diâmetro externo acima de 6,5 mm</t>
  </si>
  <si>
    <t>04.18.370</t>
  </si>
  <si>
    <t>Remoção de condutor aparente diâmetro externo até 6,5 mm</t>
  </si>
  <si>
    <t>04.18.380</t>
  </si>
  <si>
    <t>Remoção de condutor embutido diâmetro externo acima de 6,5 mm</t>
  </si>
  <si>
    <t>04.18.390</t>
  </si>
  <si>
    <t>Remoção de condutor embutido diâmetro externo até 6,5 mm</t>
  </si>
  <si>
    <t>04.18.400</t>
  </si>
  <si>
    <t>Remoção de condutor especial</t>
  </si>
  <si>
    <t>04.18.410</t>
  </si>
  <si>
    <t>Remoção de cordoalha ou cabo de cobre nu</t>
  </si>
  <si>
    <t>04.18.420</t>
  </si>
  <si>
    <t>Remoção de contator magnético para comando de bomba</t>
  </si>
  <si>
    <t>04.18.440</t>
  </si>
  <si>
    <t>Remoção de corrente para pendentes</t>
  </si>
  <si>
    <t>04.18.460</t>
  </si>
  <si>
    <t>Remoção de cruzeta de ferro para fixação de projetores</t>
  </si>
  <si>
    <t>04.18.470</t>
  </si>
  <si>
    <t>Remoção de cruzeta de madeira</t>
  </si>
  <si>
    <t>04.19</t>
  </si>
  <si>
    <t>Retirada em instalação elétrica - letra D ate I</t>
  </si>
  <si>
    <t>04.19.020</t>
  </si>
  <si>
    <t>Remoção de disjuntor de volume normal ou reduzido</t>
  </si>
  <si>
    <t>04.19.030</t>
  </si>
  <si>
    <t>Remoção de disjuntor a seco aberto tripolar, 600 V de 800 A</t>
  </si>
  <si>
    <t>04.19.060</t>
  </si>
  <si>
    <t>Remoção de disjuntor termomagnético</t>
  </si>
  <si>
    <t>04.19.080</t>
  </si>
  <si>
    <t>Remoção de fundo de quadro de distribuição ou caixa de passagem</t>
  </si>
  <si>
    <t>04.19.100</t>
  </si>
  <si>
    <t>Remoção de gancho de sustentação de luminária em perfilado</t>
  </si>
  <si>
    <t>04.19.120</t>
  </si>
  <si>
    <t>Remoção de interruptores, tomadas, botão de campainha ou cigarra</t>
  </si>
  <si>
    <t>04.19.140</t>
  </si>
  <si>
    <t>Remoção de isolador tipo castanha e gancho de sustentação</t>
  </si>
  <si>
    <t>04.19.160</t>
  </si>
  <si>
    <t>Remoção de isolador tipo disco completo e gancho de suspensão</t>
  </si>
  <si>
    <t>04.19.180</t>
  </si>
  <si>
    <t>Remoção de isolador tipo pino, inclusive o pino</t>
  </si>
  <si>
    <t>04.19.190</t>
  </si>
  <si>
    <t>Remoção de isolador galvanizado uso geral</t>
  </si>
  <si>
    <t>04.20</t>
  </si>
  <si>
    <t>Retirada em instalação elétrica - letra J ate N</t>
  </si>
  <si>
    <t>04.20.020</t>
  </si>
  <si>
    <t>Remoção de janela de ventilação, iluminação ou ventilação e iluminação padrão</t>
  </si>
  <si>
    <t>04.20.040</t>
  </si>
  <si>
    <t>Remoção de lâmpada</t>
  </si>
  <si>
    <t>04.20.060</t>
  </si>
  <si>
    <t>Remoção de luz de obstáculo</t>
  </si>
  <si>
    <t>04.20.080</t>
  </si>
  <si>
    <t>Remoção de manopla de comando de disjuntor</t>
  </si>
  <si>
    <t>04.20.100</t>
  </si>
  <si>
    <t>Remoção de mão francesa</t>
  </si>
  <si>
    <t>04.20.120</t>
  </si>
  <si>
    <t>Remoção de terminal modular (mufla) tripolar ou unipolar</t>
  </si>
  <si>
    <t>04.21</t>
  </si>
  <si>
    <t>Retirada em instalação elétrica - letra O ate S</t>
  </si>
  <si>
    <t>04.21.020</t>
  </si>
  <si>
    <t>Remoção de óleo de disjuntor ou transformador</t>
  </si>
  <si>
    <t>L</t>
  </si>
  <si>
    <t>04.21.040</t>
  </si>
  <si>
    <t>Remoção de pára-raios tipo cristal-valve em cabine primária</t>
  </si>
  <si>
    <t>04.21.050</t>
  </si>
  <si>
    <t>Remoção de pára-raios tipo cristal-valve em poste singelo ou estaleiro</t>
  </si>
  <si>
    <t>04.21.060</t>
  </si>
  <si>
    <t>Remoção de perfilado</t>
  </si>
  <si>
    <t>04.21.100</t>
  </si>
  <si>
    <t>Remoção de porta de quadro ou painel</t>
  </si>
  <si>
    <t>04.21.130</t>
  </si>
  <si>
    <t>Remoção de poste de concreto</t>
  </si>
  <si>
    <t>04.21.140</t>
  </si>
  <si>
    <t>Remoção de poste metálico</t>
  </si>
  <si>
    <t>04.21.150</t>
  </si>
  <si>
    <t>Remoção de poste de madeira</t>
  </si>
  <si>
    <t>04.21.160</t>
  </si>
  <si>
    <t>Remoção de quadro de distribuição, chamada ou caixa de passagem</t>
  </si>
  <si>
    <t>04.21.200</t>
  </si>
  <si>
    <t>Remoção de reator para lâmpada</t>
  </si>
  <si>
    <t>04.21.210</t>
  </si>
  <si>
    <t>Remoção de reator para lâmpada fixo em poste</t>
  </si>
  <si>
    <t>04.21.240</t>
  </si>
  <si>
    <t>Remoção de relé</t>
  </si>
  <si>
    <t>04.21.260</t>
  </si>
  <si>
    <t>Remoção de roldana</t>
  </si>
  <si>
    <t>04.21.280</t>
  </si>
  <si>
    <t>Remoção de soquete</t>
  </si>
  <si>
    <t>04.21.300</t>
  </si>
  <si>
    <t>Remoção de suporte de transformador em poste singelo ou estaleiro</t>
  </si>
  <si>
    <t>04.22</t>
  </si>
  <si>
    <t>Retirada em instalação elétrica - letra T ate o final</t>
  </si>
  <si>
    <t>04.22.020</t>
  </si>
  <si>
    <t>Remoção de terminal ou conector para cabos</t>
  </si>
  <si>
    <t>04.22.040</t>
  </si>
  <si>
    <t>Remoção de transformador de potência em cabine primária</t>
  </si>
  <si>
    <t>04.22.050</t>
  </si>
  <si>
    <t>Remoção de transformador de potencial completo (pequeno)</t>
  </si>
  <si>
    <t>04.22.060</t>
  </si>
  <si>
    <t>Remoção de transformador de potência trifásico até 225 kVA, a óleo, em poste singelo</t>
  </si>
  <si>
    <t>04.22.100</t>
  </si>
  <si>
    <t>Remoção de tubulação elétrica aparente com diâmetro externo acima de 50 mm</t>
  </si>
  <si>
    <t>04.22.110</t>
  </si>
  <si>
    <t>Remoção de tubulação elétrica aparente com diâmetro externo até 50 mm</t>
  </si>
  <si>
    <t>04.22.120</t>
  </si>
  <si>
    <t>Remoção de tubulação elétrica embutida com diâmetro externo acima de 50 mm</t>
  </si>
  <si>
    <t>04.22.130</t>
  </si>
  <si>
    <t>Remoção de tubulação elétrica embutida com diâmetro externo até 50 mm</t>
  </si>
  <si>
    <t>04.22.200</t>
  </si>
  <si>
    <t>Remoção de vergalhão</t>
  </si>
  <si>
    <t>04.30</t>
  </si>
  <si>
    <t>Retirada em instalação hidráulica</t>
  </si>
  <si>
    <t>04.30.020</t>
  </si>
  <si>
    <t>Remoção de calha ou rufo</t>
  </si>
  <si>
    <t>04.30.040</t>
  </si>
  <si>
    <t>Remoção de condutor aparente</t>
  </si>
  <si>
    <t>04.30.060</t>
  </si>
  <si>
    <t>Remoção de tubulação hidráulica em geral, incluindo conexões, caixas e ralos</t>
  </si>
  <si>
    <t>04.30.080</t>
  </si>
  <si>
    <t>Remoção de hidrante de parede completo</t>
  </si>
  <si>
    <t>04.30.100</t>
  </si>
  <si>
    <t>Remoção de reservatório em fibrocimento até 1000 litros</t>
  </si>
  <si>
    <t>04.31</t>
  </si>
  <si>
    <t>Retirada em instalação de combate a incêndio</t>
  </si>
  <si>
    <t>04.31.010</t>
  </si>
  <si>
    <t>Retirada de bico de sprinkler</t>
  </si>
  <si>
    <t>04.35</t>
  </si>
  <si>
    <t>Retirada de sistema e equipamento de conforto mecânico</t>
  </si>
  <si>
    <t>04.40</t>
  </si>
  <si>
    <t>Retirada diversa de pecas pre-moldadas</t>
  </si>
  <si>
    <t>04.40.010</t>
  </si>
  <si>
    <t>Retirada manual de guia pré-moldada, inclusive limpeza, carregamento, transporte até 1 quilômetro e descarregamento</t>
  </si>
  <si>
    <t>04.40.020</t>
  </si>
  <si>
    <t>Retirada de soleira ou peitoril em geral</t>
  </si>
  <si>
    <t>04.40.030</t>
  </si>
  <si>
    <t>Retirada manual de guia pré-moldada, inclusive limpeza e empilhamento</t>
  </si>
  <si>
    <t>04.40.050</t>
  </si>
  <si>
    <t>Retirada manual de paralelepípedo ou lajota de concreto, inclusive limpeza, carregamento, transporte até 1 quilômetro e descarregamento</t>
  </si>
  <si>
    <t>04.40.070</t>
  </si>
  <si>
    <t>Retirada manual de paralelepípedo ou lajota de concreto, inclusive limpeza e empilhamento</t>
  </si>
  <si>
    <t>04.41</t>
  </si>
  <si>
    <t>Retirada de dispositivos viários</t>
  </si>
  <si>
    <t>04.41.001</t>
  </si>
  <si>
    <t>Retirada de placa de solo</t>
  </si>
  <si>
    <t>05</t>
  </si>
  <si>
    <t>TRANSPORTE E MOVIMENTACAO, DENTRO E FORA DA OBRA</t>
  </si>
  <si>
    <t>05.04</t>
  </si>
  <si>
    <t>Transporte de material solto</t>
  </si>
  <si>
    <t>05.04.060</t>
  </si>
  <si>
    <t>Transporte manual horizontal e/ou vertical de entulho até o local de despejo - ensacado</t>
  </si>
  <si>
    <t>05.07</t>
  </si>
  <si>
    <t>Transporte comercial, carreteiro e aluguel</t>
  </si>
  <si>
    <t>05.07.040</t>
  </si>
  <si>
    <t>Remoção de entulho separado de obra com caçamba metálica - terra, alvenaria, concreto, argamassa, madeira, papel, plástico ou metal</t>
  </si>
  <si>
    <t>05.07.060</t>
  </si>
  <si>
    <t>Remoção de entulho de obra com caçamba metálica - material rejeitado e misturado por vegetação, isopor, manta asfáltica e lã de vidro</t>
  </si>
  <si>
    <t>05.07.070</t>
  </si>
  <si>
    <t>Remoção de entulho de obra com caçamba metálica - gesso e/ou drywall</t>
  </si>
  <si>
    <t>05.08</t>
  </si>
  <si>
    <t>Transporte mecanizado de material solto</t>
  </si>
  <si>
    <t>05.08.060</t>
  </si>
  <si>
    <t>Transporte de entulho, para distâncias superiores ao 3° km até o 5° km</t>
  </si>
  <si>
    <t>05.08.080</t>
  </si>
  <si>
    <t>Transporte de entulho, para distâncias superiores ao 5° km até o 10° km</t>
  </si>
  <si>
    <t>05.08.100</t>
  </si>
  <si>
    <t>Transporte de entulho, para distâncias superiores ao 10° km até o 15° km</t>
  </si>
  <si>
    <t>05.08.120</t>
  </si>
  <si>
    <t>Transporte de entulho, para distâncias superiores ao 15° km até o 20° km</t>
  </si>
  <si>
    <t>05.08.140</t>
  </si>
  <si>
    <t>Transporte de entulho, para distâncias superiores ao 20° km</t>
  </si>
  <si>
    <t>M3XKM</t>
  </si>
  <si>
    <t>05.08.220</t>
  </si>
  <si>
    <t>Carregamento mecanizado de entulho fragmentado, com caminhão à disposição dentro da obra, até o raio de 1 km</t>
  </si>
  <si>
    <t>05.09</t>
  </si>
  <si>
    <t>Taxas de recolhimento</t>
  </si>
  <si>
    <t>05.09.006</t>
  </si>
  <si>
    <t>Taxa de destinação de resíduo sólido em aterro, tipo inerte</t>
  </si>
  <si>
    <t>T</t>
  </si>
  <si>
    <t>05.09.007</t>
  </si>
  <si>
    <t>Taxa de destinação de resíduo sólido em aterro, tipo solo/terra</t>
  </si>
  <si>
    <t>05.09.008</t>
  </si>
  <si>
    <t>05.10</t>
  </si>
  <si>
    <t>Transporte mecanizado de solo</t>
  </si>
  <si>
    <t>05.10.010</t>
  </si>
  <si>
    <t>Carregamento mecanizado de solo de 1ª e 2ª categoria</t>
  </si>
  <si>
    <t>05.10.020</t>
  </si>
  <si>
    <t>Transporte de solo de 1ª e 2ª categoria por caminhão até o 2° km</t>
  </si>
  <si>
    <t>05.10.021</t>
  </si>
  <si>
    <t>Transporte de solo de 1ª e 2ª categoria por caminhão para distâncias superiores ao 2° km até o 3° km</t>
  </si>
  <si>
    <t>05.10.022</t>
  </si>
  <si>
    <t>Transporte de solo de 1ª e 2ª categoria por caminhão para distâncias superiores ao 3° km até o 5° km</t>
  </si>
  <si>
    <t>05.10.023</t>
  </si>
  <si>
    <t>Transporte de solo de 1ª e 2ª categoria por caminhão para distâncias superiores ao 5° km até o 10° km</t>
  </si>
  <si>
    <t>05.10.024</t>
  </si>
  <si>
    <t>Transporte de solo de 1ª e 2ª categoria por caminhão para distâncias superiores ao 10° km até o 15° km</t>
  </si>
  <si>
    <t>05.10.025</t>
  </si>
  <si>
    <t>Transporte de solo de 1ª e 2ª categoria por caminhão para distâncias superiores ao 15° km até o 20° km</t>
  </si>
  <si>
    <t>05.10.026</t>
  </si>
  <si>
    <t>Transporte de solo de 1ª e 2ª categoria por caminhão para distâncias superiores ao 20° km</t>
  </si>
  <si>
    <t>05.10.030</t>
  </si>
  <si>
    <t>Transporte de solo brejoso por caminhão até o 2° km</t>
  </si>
  <si>
    <t>05.10.031</t>
  </si>
  <si>
    <t>Transporte de solo brejoso por caminhão para distâncias superiores ao 2° km até o 3° km</t>
  </si>
  <si>
    <t>05.10.032</t>
  </si>
  <si>
    <t>Transporte de solo brejoso por caminhão para distâncias superiores ao 3° km até o 5° km</t>
  </si>
  <si>
    <t>05.10.033</t>
  </si>
  <si>
    <t>Transporte de solo brejoso por caminhão para distâncias superiores ao 5° km até o 10° km</t>
  </si>
  <si>
    <t>05.10.034</t>
  </si>
  <si>
    <t>Transporte de solo brejoso por caminhão para distâncias superiores ao 10° km até o 15° km</t>
  </si>
  <si>
    <t>05.10.035</t>
  </si>
  <si>
    <t>Transporte de solo brejoso por caminhão para distâncias superiores ao 15° km até o 20° km</t>
  </si>
  <si>
    <t>05.10.036</t>
  </si>
  <si>
    <t>Transporte de solo brejoso por caminhão para distâncias superiores ao 20° km</t>
  </si>
  <si>
    <t>06</t>
  </si>
  <si>
    <t>SERVICO EM SOLO E ROCHA, MANUAL</t>
  </si>
  <si>
    <t>06.01</t>
  </si>
  <si>
    <t>Escavação manual em campo aberto de solo, exceto rocha</t>
  </si>
  <si>
    <t>06.01.020</t>
  </si>
  <si>
    <t>Escavação manual em solo de 1ª e 2ª categoria em campo aberto</t>
  </si>
  <si>
    <t>06.01.040</t>
  </si>
  <si>
    <t>Escavação manual em solo brejoso em campo aberto</t>
  </si>
  <si>
    <t>06.02</t>
  </si>
  <si>
    <t>Escavação manual em valas e buracos de solo, exceto rocha</t>
  </si>
  <si>
    <t>06.02.020</t>
  </si>
  <si>
    <t>Escavação manual em solo de 1ª e 2ª categoria em vala ou cava até 1,5 m</t>
  </si>
  <si>
    <t>06.02.040</t>
  </si>
  <si>
    <t>Escavação manual em solo de 1ª e 2ª categoria em vala ou cava além de 1,5 m</t>
  </si>
  <si>
    <t>06.11</t>
  </si>
  <si>
    <t>Reaterro manual sem fornecimento de material</t>
  </si>
  <si>
    <t>06.11.020</t>
  </si>
  <si>
    <t>Reaterro manual para simples regularização sem compactação</t>
  </si>
  <si>
    <t>06.11.040</t>
  </si>
  <si>
    <t>Reaterro manual apiloado sem controle de compactação</t>
  </si>
  <si>
    <t>06.11.060</t>
  </si>
  <si>
    <t>Reaterro manual com adição de 2% de cimento</t>
  </si>
  <si>
    <t>06.12</t>
  </si>
  <si>
    <t>Aterro manual sem fornecimento de material</t>
  </si>
  <si>
    <t>06.12.020</t>
  </si>
  <si>
    <t>Aterro manual apiloado de área interna com maço de 30 kg</t>
  </si>
  <si>
    <t>06.14</t>
  </si>
  <si>
    <t>Carga / carregamento e descarga manual</t>
  </si>
  <si>
    <t>06.14.020</t>
  </si>
  <si>
    <t>Carga manual de solo</t>
  </si>
  <si>
    <t>07</t>
  </si>
  <si>
    <t>SERVICO EM SOLO E ROCHA, MECANIZADO</t>
  </si>
  <si>
    <t>07.01</t>
  </si>
  <si>
    <t>Escavação ou corte mecanizados em campo aberto de solo, exceto rocha</t>
  </si>
  <si>
    <t>07.01.010</t>
  </si>
  <si>
    <t>Escavação e carga mecanizada para exploração de solo em jazida</t>
  </si>
  <si>
    <t>07.01.020</t>
  </si>
  <si>
    <t>Escavação e carga mecanizada em solo de 1ª categoria, em campo aberto</t>
  </si>
  <si>
    <t>07.01.060</t>
  </si>
  <si>
    <t>Escavação e carga mecanizada em solo de 2ª categoria, em campo aberto</t>
  </si>
  <si>
    <t>07.01.120</t>
  </si>
  <si>
    <t>Carga e remoção de terra até a distância média de 1 km</t>
  </si>
  <si>
    <t>07.02</t>
  </si>
  <si>
    <t>Escavação mecanizada de valas e buracos em solo, exceto rocha</t>
  </si>
  <si>
    <t>07.02.020</t>
  </si>
  <si>
    <t>Escavação mecanizada de valas ou cavas com profundidade de até 2 m</t>
  </si>
  <si>
    <t>07.02.040</t>
  </si>
  <si>
    <t>Escavação mecanizada de valas ou cavas com profundidade de até 3 m</t>
  </si>
  <si>
    <t>07.02.060</t>
  </si>
  <si>
    <t>Escavação mecanizada de valas ou cavas com profundidade de até 4 m</t>
  </si>
  <si>
    <t>07.02.080</t>
  </si>
  <si>
    <t>Escavação mecanizada de valas ou cavas com profundidade acima de 4 m, com escavadeira hidráulica</t>
  </si>
  <si>
    <t>07.05</t>
  </si>
  <si>
    <t>Escavação mecanizada em solo brejoso ou turfa</t>
  </si>
  <si>
    <t>07.05.010</t>
  </si>
  <si>
    <t>Escavação e carga mecanizada em solo brejoso ou turfa</t>
  </si>
  <si>
    <t>07.05.020</t>
  </si>
  <si>
    <t>Escavação e carga mecanizada em solo vegetal superficial</t>
  </si>
  <si>
    <t>07.06</t>
  </si>
  <si>
    <t>Escavação ou carga mecanizada em campo aberto</t>
  </si>
  <si>
    <t>07.06.010</t>
  </si>
  <si>
    <t>Escavação e carga mecanizada em campo aberto, com rompedor hidráulico, em rocha</t>
  </si>
  <si>
    <t>07.10</t>
  </si>
  <si>
    <t>Apiloamento e nivelamento mecanizado de solo</t>
  </si>
  <si>
    <t>07.10.020</t>
  </si>
  <si>
    <t>Espalhamento de solo em bota-fora com compactação sem controle</t>
  </si>
  <si>
    <t>07.11</t>
  </si>
  <si>
    <t>Reaterro mecanizado sem fornecimento de material</t>
  </si>
  <si>
    <t>07.11.020</t>
  </si>
  <si>
    <t>Reaterro compactado mecanizado de vala ou cava com compactador</t>
  </si>
  <si>
    <t>07.11.040</t>
  </si>
  <si>
    <t>Reaterro compactado mecanizado de vala ou cava com rolo, mínimo de 95% PN</t>
  </si>
  <si>
    <t>07.12</t>
  </si>
  <si>
    <t>Aterro mecanizado sem fornecimento de material</t>
  </si>
  <si>
    <t>07.12.010</t>
  </si>
  <si>
    <t>Compactação de aterro mecanizado mínimo de 95% PN, sem fornecimento de solo em áreas fechadas</t>
  </si>
  <si>
    <t>07.12.020</t>
  </si>
  <si>
    <t>Compactação de aterro mecanizado mínimo de 95% PN, sem fornecimento de solo em campo aberto</t>
  </si>
  <si>
    <t>07.12.030</t>
  </si>
  <si>
    <t>Compactação de aterro mecanizado a 100% PN, sem fornecimento de solo em campo aberto</t>
  </si>
  <si>
    <t>07.12.040</t>
  </si>
  <si>
    <t>Aterro mecanizado por compensação, solo de 1ª categoria em campo aberto, sem compactação do aterro</t>
  </si>
  <si>
    <t>08</t>
  </si>
  <si>
    <t>ESCORAMENTO, CONTENCAO E DRENAGEM</t>
  </si>
  <si>
    <t>08.01</t>
  </si>
  <si>
    <t>Escoramento</t>
  </si>
  <si>
    <t>08.01.020</t>
  </si>
  <si>
    <t>Escoramento de solo contínuo</t>
  </si>
  <si>
    <t>08.01.040</t>
  </si>
  <si>
    <t>Escoramento de solo descontínuo</t>
  </si>
  <si>
    <t>08.01.060</t>
  </si>
  <si>
    <t>Escoramento de solo pontaletado</t>
  </si>
  <si>
    <t>08.01.080</t>
  </si>
  <si>
    <t>Escoramento de solo especial</t>
  </si>
  <si>
    <t>08.01.100</t>
  </si>
  <si>
    <t>Escoramento com estacas pranchas metálicas - profundidade até 4 m</t>
  </si>
  <si>
    <t>08.01.110</t>
  </si>
  <si>
    <t>Escoramento com estacas pranchas metálicas - profundidade até 6 m</t>
  </si>
  <si>
    <t>08.01.120</t>
  </si>
  <si>
    <t>Escoramento com estacas pranchas metálicas - profundidade até 8 m</t>
  </si>
  <si>
    <t>08.02</t>
  </si>
  <si>
    <t>Cimbramento</t>
  </si>
  <si>
    <t>08.02.020</t>
  </si>
  <si>
    <t>Cimbramento em madeira com estroncas de eucalipto</t>
  </si>
  <si>
    <t>08.02.040</t>
  </si>
  <si>
    <t>Cimbramento em perfil metálico para obras de arte</t>
  </si>
  <si>
    <t>08.02.050</t>
  </si>
  <si>
    <t>Cimbramento tubular metálico</t>
  </si>
  <si>
    <t>M3MES</t>
  </si>
  <si>
    <t>08.02.060</t>
  </si>
  <si>
    <t>Montagem e desmontagem de cimbramento tubular metálico</t>
  </si>
  <si>
    <t>08.03</t>
  </si>
  <si>
    <t>Descimbramento</t>
  </si>
  <si>
    <t>08.03.020</t>
  </si>
  <si>
    <t>Descimbramento em madeira</t>
  </si>
  <si>
    <t>08.05</t>
  </si>
  <si>
    <t>Manta, filtro e dreno</t>
  </si>
  <si>
    <t>08.05.010</t>
  </si>
  <si>
    <t>Geomembrana em polietileno de alta densidade PEAD de 1 mm</t>
  </si>
  <si>
    <t>08.05.100</t>
  </si>
  <si>
    <t>Dreno com pedra britada</t>
  </si>
  <si>
    <t>08.05.110</t>
  </si>
  <si>
    <t>Dreno com areia grossa</t>
  </si>
  <si>
    <t>08.05.180</t>
  </si>
  <si>
    <t>Manta geotêxtil com resistência à tração longitudinal de 10kN/m e transversal de 9kN/m</t>
  </si>
  <si>
    <t>08.05.190</t>
  </si>
  <si>
    <t>Manta geotêxtil com resistência à tração longitudinal de 16kN/m e transversal de 14kN/m</t>
  </si>
  <si>
    <t>08.05.220</t>
  </si>
  <si>
    <t>Manta geotêxtil com resistência à tração longitudinal de 31kN/m e transversal de 27kN/m</t>
  </si>
  <si>
    <t>08.06</t>
  </si>
  <si>
    <t>Barbaca</t>
  </si>
  <si>
    <t>08.06.040</t>
  </si>
  <si>
    <t>Barbacã em tubo de PVC com diâmetro 50 mm</t>
  </si>
  <si>
    <t>08.06.060</t>
  </si>
  <si>
    <t>Barbacã em tubo de PVC com diâmetro 75 mm</t>
  </si>
  <si>
    <t>08.06.080</t>
  </si>
  <si>
    <t>Barbacã em tubo de PVC com diâmetro 100 mm</t>
  </si>
  <si>
    <t>08.07</t>
  </si>
  <si>
    <t>Esgotamento</t>
  </si>
  <si>
    <t>08.07.050</t>
  </si>
  <si>
    <t>Taxa de mobilização e desmobilização de equipamentos para execução de rebaixamento de lençol freático</t>
  </si>
  <si>
    <t>08.07.060</t>
  </si>
  <si>
    <t>Locação de conjunto de bombeamento a vácuo para rebaixamento de lençol freático, com até 50 ponteiras e potência até 15 HP, mínimo 30 dias</t>
  </si>
  <si>
    <t>CJxDI</t>
  </si>
  <si>
    <t>08.07.070</t>
  </si>
  <si>
    <t>Ponteiras filtrantes, profundidade até 5 m</t>
  </si>
  <si>
    <t>08.07.090</t>
  </si>
  <si>
    <t>Esgotamento de águas superficiais com bomba de superfície ou submersa</t>
  </si>
  <si>
    <t>HPXh</t>
  </si>
  <si>
    <t>08.10</t>
  </si>
  <si>
    <t>Contenção</t>
  </si>
  <si>
    <t>08.10.040</t>
  </si>
  <si>
    <t>Enrocamento com pedra arrumada</t>
  </si>
  <si>
    <t>08.10.060</t>
  </si>
  <si>
    <t>Enrocamento com pedra assentada</t>
  </si>
  <si>
    <t>08.10.108</t>
  </si>
  <si>
    <t>Gabião tipo caixa em tela metálica, altura de 0,5 m, com revestimento liga zinco/alumínio, malha hexagonal 8/10 cm, fio diâmetro 2,7 mm, independente do formato ou utilização</t>
  </si>
  <si>
    <t>08.10.109</t>
  </si>
  <si>
    <t>Gabião tipo caixa em tela metálica, altura de 1 m, com revestimento liga zinco/alumínio, malha hexagonal 8/10 cm, fio diâmetro 2,7 mm, independente do formato ou utilização</t>
  </si>
  <si>
    <t>09</t>
  </si>
  <si>
    <t>FORMA</t>
  </si>
  <si>
    <t>09.01</t>
  </si>
  <si>
    <t>Forma em tabua</t>
  </si>
  <si>
    <t>09.01.020</t>
  </si>
  <si>
    <t>Forma em madeira comum para fundação</t>
  </si>
  <si>
    <t>09.01.030</t>
  </si>
  <si>
    <t>Forma em madeira comum para estrutura</t>
  </si>
  <si>
    <t>09.01.040</t>
  </si>
  <si>
    <t>Forma em madeira comum para caixão perdido</t>
  </si>
  <si>
    <t>09.01.150</t>
  </si>
  <si>
    <t>Desmontagem de forma em madeira para estrutura de laje, com tábuas</t>
  </si>
  <si>
    <t>09.01.160</t>
  </si>
  <si>
    <t>Desmontagem de forma em madeira para estrutura de vigas, com tábuas</t>
  </si>
  <si>
    <t>09.02</t>
  </si>
  <si>
    <t>Forma em madeira compensada</t>
  </si>
  <si>
    <t>09.02.020</t>
  </si>
  <si>
    <t>Forma plana em compensado para estrutura convencional</t>
  </si>
  <si>
    <t>09.02.040</t>
  </si>
  <si>
    <t>Forma plana em compensado para estrutura aparente</t>
  </si>
  <si>
    <t>09.02.060</t>
  </si>
  <si>
    <t>Forma curva em compensado para estrutura aparente</t>
  </si>
  <si>
    <t>09.02.080</t>
  </si>
  <si>
    <t>Forma plana em compensado para obra de arte, sem cimbramento</t>
  </si>
  <si>
    <t>09.02.100</t>
  </si>
  <si>
    <t>Forma em compensado para encamisamento de tubulão</t>
  </si>
  <si>
    <t>09.02.120</t>
  </si>
  <si>
    <t>Forma ripada de 5 cm na vertical</t>
  </si>
  <si>
    <t>09.02.130</t>
  </si>
  <si>
    <t>Forma plana em compensado para estrutura convencional com cimbramento tubular metálico</t>
  </si>
  <si>
    <t>09.02.140</t>
  </si>
  <si>
    <t>Forma plana em compensado para estrutura aparente com cimbramento tubular metálico</t>
  </si>
  <si>
    <t>09.02.150</t>
  </si>
  <si>
    <t>Forma curva em compensado para estrutura convencional com cimbramento tubular metálico</t>
  </si>
  <si>
    <t>09.04</t>
  </si>
  <si>
    <t>Forma em papelão</t>
  </si>
  <si>
    <t>09.04.020</t>
  </si>
  <si>
    <t>Forma em tubo de papelão com diâmetro de 25 cm</t>
  </si>
  <si>
    <t>09.04.030</t>
  </si>
  <si>
    <t>Forma em tubo de papelão com diâmetro de 30 cm</t>
  </si>
  <si>
    <t>09.04.040</t>
  </si>
  <si>
    <t>Forma em tubo de papelão com diâmetro de 35 cm</t>
  </si>
  <si>
    <t>09.04.050</t>
  </si>
  <si>
    <t>Forma em tubo de papelão com diâmetro de 40 cm</t>
  </si>
  <si>
    <t>09.04.060</t>
  </si>
  <si>
    <t>Forma em tubo de papelão com diâmetro de 45 cm</t>
  </si>
  <si>
    <t>09.04.070</t>
  </si>
  <si>
    <t>Forma em tubo de papelão com diâmetro de 50 cm</t>
  </si>
  <si>
    <t>09.07</t>
  </si>
  <si>
    <t>Forma em polipropileno</t>
  </si>
  <si>
    <t>09.07.060</t>
  </si>
  <si>
    <t>Forma em polipropileno (cubeta) e acessórios para laje nervurada com dimensões variáveis - locação</t>
  </si>
  <si>
    <t>10</t>
  </si>
  <si>
    <t>ARMADURA E CORDOALHA ESTRUTURAL</t>
  </si>
  <si>
    <t>10.01</t>
  </si>
  <si>
    <t>Armadura em barra</t>
  </si>
  <si>
    <t>10.01.020</t>
  </si>
  <si>
    <t>Armadura em barra de aço CA-25 fyk = 250 MPa</t>
  </si>
  <si>
    <t>10.01.040</t>
  </si>
  <si>
    <t>Armadura em barra de aço CA-50 (A ou B) fyk = 500 MPa</t>
  </si>
  <si>
    <t>10.01.060</t>
  </si>
  <si>
    <t>Armadura em barra de aço CA-60 (A ou B) fyk = 600 MPa</t>
  </si>
  <si>
    <t>10.02</t>
  </si>
  <si>
    <t>Armadura em tela</t>
  </si>
  <si>
    <t>10.02.020</t>
  </si>
  <si>
    <t>Armadura em tela soldada de aço</t>
  </si>
  <si>
    <t>11</t>
  </si>
  <si>
    <t>CONCRETO, MASSA E LASTRO</t>
  </si>
  <si>
    <t>11.01</t>
  </si>
  <si>
    <t>Concreto usinado com controle fck - fornecimento do material</t>
  </si>
  <si>
    <t>11.01.100</t>
  </si>
  <si>
    <t>Concreto usinado, fck = 20 MPa</t>
  </si>
  <si>
    <t>11.01.130</t>
  </si>
  <si>
    <t>Concreto usinado, fck = 25 MPa</t>
  </si>
  <si>
    <t>11.01.160</t>
  </si>
  <si>
    <t>Concreto usinado, fck = 30 MPa</t>
  </si>
  <si>
    <t>11.01.170</t>
  </si>
  <si>
    <t>Concreto usinado, fck = 35 MPa</t>
  </si>
  <si>
    <t>11.01.190</t>
  </si>
  <si>
    <t>Concreto usinado, fck = 40 MPa</t>
  </si>
  <si>
    <t>11.01.260</t>
  </si>
  <si>
    <t>Concreto usinado, fck = 20 MPa - para bombeamento</t>
  </si>
  <si>
    <t>11.01.290</t>
  </si>
  <si>
    <t>Concreto usinado, fck = 25 MPa - para bombeamento</t>
  </si>
  <si>
    <t>11.01.320</t>
  </si>
  <si>
    <t>Concreto usinado, fck = 30 MPa - para bombeamento</t>
  </si>
  <si>
    <t>11.01.321</t>
  </si>
  <si>
    <t>Concreto usinado, fck = 35 MPa - para bombeamento</t>
  </si>
  <si>
    <t>11.01.350</t>
  </si>
  <si>
    <t>Concreto usinado, fck = 40 MPa - para bombeamento</t>
  </si>
  <si>
    <t>11.01.520</t>
  </si>
  <si>
    <t>Concreto usinado, fck = 30 MPa - para bombeamento em estaca hélice contínua</t>
  </si>
  <si>
    <t>11.01.630</t>
  </si>
  <si>
    <t>Concreto usinado, fck = 25 MPa - para perfil extrudado</t>
  </si>
  <si>
    <t>11.02</t>
  </si>
  <si>
    <t>Concreto usinado não estrutural - fornecimento do material</t>
  </si>
  <si>
    <t>11.02.020</t>
  </si>
  <si>
    <t>Concreto usinado não estrutural mínimo 150 kg cimento / m³</t>
  </si>
  <si>
    <t>11.02.040</t>
  </si>
  <si>
    <t>Concreto usinado não estrutural mínimo 200 kg cimento / m³</t>
  </si>
  <si>
    <t>11.02.060</t>
  </si>
  <si>
    <t>Concreto usinado não estrutural mínimo 300 kg cimento / m³</t>
  </si>
  <si>
    <t>11.03</t>
  </si>
  <si>
    <t>Concreto executado no local com controle fck - fornecimento do material</t>
  </si>
  <si>
    <t>11.03.090</t>
  </si>
  <si>
    <t>Concreto preparado no local, fck = 20 MPa</t>
  </si>
  <si>
    <t>11.04</t>
  </si>
  <si>
    <t>Concreto não estrutural executado no local - fornecimento do material</t>
  </si>
  <si>
    <t>11.04.020</t>
  </si>
  <si>
    <t>Concreto não estrutural executado no local, mínimo 150 kg cimento / m³</t>
  </si>
  <si>
    <t>11.04.040</t>
  </si>
  <si>
    <t>Concreto não estrutural executado no local, mínimo 200 kg cimento / m³</t>
  </si>
  <si>
    <t>11.04.060</t>
  </si>
  <si>
    <t>Concreto não estrutural executado no local, mínimo 300 kg cimento / m³</t>
  </si>
  <si>
    <t>11.05</t>
  </si>
  <si>
    <t>Concreto e argamassa especial</t>
  </si>
  <si>
    <t>11.05.010</t>
  </si>
  <si>
    <t>Argamassa em solo e cimento a 5% em peso</t>
  </si>
  <si>
    <t>11.05.030</t>
  </si>
  <si>
    <t>Argamassa graute expansiva autonivelante de alta resistência</t>
  </si>
  <si>
    <t>11.05.040</t>
  </si>
  <si>
    <t>Argamassa graute</t>
  </si>
  <si>
    <t>11.05.060</t>
  </si>
  <si>
    <t>Concreto ciclópico - fornecimento e aplicação (com 30% de pedra rachão), concreto fck 15 Mpa</t>
  </si>
  <si>
    <t>11.05.120</t>
  </si>
  <si>
    <t>Execução de concreto projetado - consumo de cimento 350 kg/m³</t>
  </si>
  <si>
    <t>11.11</t>
  </si>
  <si>
    <t>Argamassas especiais</t>
  </si>
  <si>
    <t>11.11.030</t>
  </si>
  <si>
    <t>Argamassa de cimento e areia, fck = 20 MPa, consumo de cimento 600 kg/m³ - material para injeção em estaca raiz</t>
  </si>
  <si>
    <t>11.16</t>
  </si>
  <si>
    <t>Lançamento e aplicação</t>
  </si>
  <si>
    <t>11.16.020</t>
  </si>
  <si>
    <t>Lançamento, espalhamento e adensamento de concreto ou massa em lastro e/ou enchimento</t>
  </si>
  <si>
    <t>11.16.040</t>
  </si>
  <si>
    <t>Lançamento e adensamento de concreto ou massa em fundação</t>
  </si>
  <si>
    <t>11.16.060</t>
  </si>
  <si>
    <t>Lançamento e adensamento de concreto ou massa em estrutura</t>
  </si>
  <si>
    <t>11.16.080</t>
  </si>
  <si>
    <t>Lançamento e adensamento de concreto ou massa por bombeamento</t>
  </si>
  <si>
    <t>11.16.220</t>
  </si>
  <si>
    <t>Nivelamento de piso em concreto com acabadora de superfície</t>
  </si>
  <si>
    <t>11.18</t>
  </si>
  <si>
    <t>Lastro e enchimento</t>
  </si>
  <si>
    <t>11.18.020</t>
  </si>
  <si>
    <t>Lastro de areia</t>
  </si>
  <si>
    <t>11.18.040</t>
  </si>
  <si>
    <t>Lastro de pedra britada</t>
  </si>
  <si>
    <t>11.18.060</t>
  </si>
  <si>
    <t>11.18.070</t>
  </si>
  <si>
    <t>Enchimento de laje com concreto celular com densidade de 1.200 kg/m³</t>
  </si>
  <si>
    <t>11.18.080</t>
  </si>
  <si>
    <t>Enchimento de laje com tijolos cerâmicos furados</t>
  </si>
  <si>
    <t>11.18.110</t>
  </si>
  <si>
    <t>Enchimento de nichos em geral, com material proveniente de entulho</t>
  </si>
  <si>
    <t>11.18.140</t>
  </si>
  <si>
    <t>Lastro e/ou fundação em rachão mecanizado</t>
  </si>
  <si>
    <t>11.18.150</t>
  </si>
  <si>
    <t>Lastro e/ou fundação em rachão manual</t>
  </si>
  <si>
    <t>11.18.160</t>
  </si>
  <si>
    <t>Enchimento de nichos em geral, com areia</t>
  </si>
  <si>
    <t>11.18.180</t>
  </si>
  <si>
    <t>Colchão de areia</t>
  </si>
  <si>
    <t>11.18.190</t>
  </si>
  <si>
    <t>Enchimento de nichos com poliestireno expandido do tipo P-1</t>
  </si>
  <si>
    <t>11.18.220</t>
  </si>
  <si>
    <t>Enchimento de nichos com poliestireno expandido do tipo EPS-5F</t>
  </si>
  <si>
    <t>11.20</t>
  </si>
  <si>
    <t>Reparos, conservações e complementos - GRUPO 11</t>
  </si>
  <si>
    <t>11.20.030</t>
  </si>
  <si>
    <t>11.20.050</t>
  </si>
  <si>
    <t>Corte de junta de dilatação, com serra de disco diamantado para pisos</t>
  </si>
  <si>
    <t>11.20.090</t>
  </si>
  <si>
    <t>Selante endurecedor de concreto antipó</t>
  </si>
  <si>
    <t>11.20.120</t>
  </si>
  <si>
    <t>Reparo superficial com argamassa polimérica (tixotrópica), bicomponente</t>
  </si>
  <si>
    <t>11.20.130</t>
  </si>
  <si>
    <t>Tratamento de fissuras estáveis (não ativas) em elementos de concreto</t>
  </si>
  <si>
    <t>12</t>
  </si>
  <si>
    <t>FUNDACAO PROFUNDA</t>
  </si>
  <si>
    <t>12.01</t>
  </si>
  <si>
    <t>Broca</t>
  </si>
  <si>
    <t>12.01.021</t>
  </si>
  <si>
    <t>Broca em concreto armado diâmetro de 20 cm - completa</t>
  </si>
  <si>
    <t>12.01.041</t>
  </si>
  <si>
    <t>Broca em concreto armado diâmetro de 25 cm - completa</t>
  </si>
  <si>
    <t>12.01.061</t>
  </si>
  <si>
    <t>Broca em concreto armado diâmetro de 30 cm - completa</t>
  </si>
  <si>
    <t>12.04</t>
  </si>
  <si>
    <t>Estaca pre-moldada de concreto</t>
  </si>
  <si>
    <t>12.04.080</t>
  </si>
  <si>
    <t>Taxa de mobilização e desmobilização de equipamentos para execução de estaca pré-moldada</t>
  </si>
  <si>
    <t>12.04.081</t>
  </si>
  <si>
    <t>Estaca pré-moldada protendida cravada para 20t</t>
  </si>
  <si>
    <t>12.04.082</t>
  </si>
  <si>
    <t>Estaca pré-moldada protendida cravada para 30t</t>
  </si>
  <si>
    <t>12.04.083</t>
  </si>
  <si>
    <t>Estaca pré-moldada protendida cravada para 40t</t>
  </si>
  <si>
    <t>12.04.084</t>
  </si>
  <si>
    <t>Estaca pré-moldada protendida cravada para 50t</t>
  </si>
  <si>
    <t>12.04.085</t>
  </si>
  <si>
    <t>Estaca pré-moldada protendida cravada para 60t</t>
  </si>
  <si>
    <t>12.05</t>
  </si>
  <si>
    <t>Estaca escavada mecanicamente</t>
  </si>
  <si>
    <t>12.05.010</t>
  </si>
  <si>
    <t>Taxa de mobilização e desmobilização de equipamentos para execução de estaca escavada</t>
  </si>
  <si>
    <t>12.05.020</t>
  </si>
  <si>
    <t>Estaca escavada mecanicamente, diâmetro de 25 cm até 20 t</t>
  </si>
  <si>
    <t>12.05.030</t>
  </si>
  <si>
    <t>Estaca escavada mecanicamente, diâmetro de 30 cm até 30 t</t>
  </si>
  <si>
    <t>12.05.040</t>
  </si>
  <si>
    <t>Estaca escavada mecanicamente, diâmetro de 35 cm até 40 t</t>
  </si>
  <si>
    <t>12.05.150</t>
  </si>
  <si>
    <t>Estaca escavada mecanicamente, diâmetro de 40 cm até 50 t</t>
  </si>
  <si>
    <t>12.06</t>
  </si>
  <si>
    <t>Estaca tipo STRAUSS</t>
  </si>
  <si>
    <t>12.06.010</t>
  </si>
  <si>
    <t>Taxa de mobilização e desmobilização de equipamentos para execução de estaca tipo Strauss</t>
  </si>
  <si>
    <t>12.06.020</t>
  </si>
  <si>
    <t>Estaca tipo Strauss, diâmetro de 25 cm até 20 t</t>
  </si>
  <si>
    <t>12.06.030</t>
  </si>
  <si>
    <t>Estaca tipo Strauss, diâmetro de 32 cm até 30 t</t>
  </si>
  <si>
    <t>12.06.040</t>
  </si>
  <si>
    <t>Estaca tipo Strauss, diâmetro de 38 cm até 40 t</t>
  </si>
  <si>
    <t>12.06.080</t>
  </si>
  <si>
    <t>Estaca tipo Strauss, diâmetro de 45 cm até 60 t</t>
  </si>
  <si>
    <t>12.07</t>
  </si>
  <si>
    <t>Estaca tipo RAIZ</t>
  </si>
  <si>
    <t>12.07.010</t>
  </si>
  <si>
    <t>Taxa de mobilização e desmobilização de equipamentos para execução de estaca tipo Raiz em solo</t>
  </si>
  <si>
    <t>12.07.030</t>
  </si>
  <si>
    <t>Estaca tipo Raiz, diâmetro de 10 cm para 10 t, em solo</t>
  </si>
  <si>
    <t>12.07.050</t>
  </si>
  <si>
    <t>Estaca tipo Raiz, diâmetro de 12 cm para 15 t, em solo</t>
  </si>
  <si>
    <t>12.07.060</t>
  </si>
  <si>
    <t>Estaca tipo Raiz, diâmetro de 15 cm para 25 t, em solo</t>
  </si>
  <si>
    <t>12.07.070</t>
  </si>
  <si>
    <t>Estaca tipo Raiz, diâmetro de 16 cm para 35 t, em solo</t>
  </si>
  <si>
    <t>12.07.090</t>
  </si>
  <si>
    <t>Estaca tipo Raiz, diâmetro de 20 cm para 50 t, em solo</t>
  </si>
  <si>
    <t>12.07.100</t>
  </si>
  <si>
    <t>Estaca tipo Raiz, diâmetro de 25 cm para 80 t, em solo</t>
  </si>
  <si>
    <t>12.07.110</t>
  </si>
  <si>
    <t>Estaca tipo Raiz, diâmetro de 31 cm para 100 t, em solo</t>
  </si>
  <si>
    <t>12.07.130</t>
  </si>
  <si>
    <t>Estaca tipo Raiz, diâmetro de 40 cm para 130 t, em solo</t>
  </si>
  <si>
    <t>12.07.151</t>
  </si>
  <si>
    <t>Estaca tipo Raiz, diâmetro de 31 cm, sem armação, em solo</t>
  </si>
  <si>
    <t>12.07.153</t>
  </si>
  <si>
    <t>Estaca tipo Raiz, diâmetro de 45 cm, sem armação, em solo</t>
  </si>
  <si>
    <t>12.07.270</t>
  </si>
  <si>
    <t>Taxa de mobilização e desmobilização de equipamentos para execução de estaca tipo Raiz em rocha</t>
  </si>
  <si>
    <t>12.07.271</t>
  </si>
  <si>
    <t>Estaca tipo Raiz, diâmetro de 31 cm, sem armação, em rocha</t>
  </si>
  <si>
    <t>12.07.272</t>
  </si>
  <si>
    <t>Estaca tipo Raiz, diâmetro de 41 cm, sem armação, em rocha</t>
  </si>
  <si>
    <t>12.07.273</t>
  </si>
  <si>
    <t>Estaca tipo Raiz, diâmetro de 45 cm, sem armação, em rocha</t>
  </si>
  <si>
    <t>12.07.274</t>
  </si>
  <si>
    <t>Estaca tipo Raiz, diâmetro de 15 cm para 25 t, sem armação e sem argamassa, em rocha</t>
  </si>
  <si>
    <t>12.07.275</t>
  </si>
  <si>
    <t>Estaca tipo Raiz, diâmetro de 20 cm para 50 t, sem armação e sem argamassa, em rocha</t>
  </si>
  <si>
    <t>12.07.511</t>
  </si>
  <si>
    <t>Injeção de argamassa de cimento e areia em estaca raiz - sobreconsumo</t>
  </si>
  <si>
    <t>12.09</t>
  </si>
  <si>
    <t>Tubulão</t>
  </si>
  <si>
    <t>12.09.010</t>
  </si>
  <si>
    <t>Taxa de mobilização e desmobilização de equipamentos para execução de tubulão escavado mecanicamente</t>
  </si>
  <si>
    <t>12.09.020</t>
  </si>
  <si>
    <t>Abertura de fuste mecanizado diâmetro de 50 cm</t>
  </si>
  <si>
    <t>12.09.040</t>
  </si>
  <si>
    <t>Abertura de fuste mecanizado diâmetro de 60 cm</t>
  </si>
  <si>
    <t>12.09.060</t>
  </si>
  <si>
    <t>Abertura de fuste mecanizado diâmetro de 80 cm</t>
  </si>
  <si>
    <t>12.09.140</t>
  </si>
  <si>
    <t>Escavação manual em campo aberto para tubulão, fuste e/ou base</t>
  </si>
  <si>
    <t>12.12</t>
  </si>
  <si>
    <t>Estaca hélice continua</t>
  </si>
  <si>
    <t>12.12.010</t>
  </si>
  <si>
    <t>Taxa de mobilização e desmobilização de equipamentos para execução de estaca tipo hélice contínua em solo</t>
  </si>
  <si>
    <t>12.12.014</t>
  </si>
  <si>
    <t>Estaca tipo hélice contínua, diâmetro de 25 cm em solo</t>
  </si>
  <si>
    <t>12.12.016</t>
  </si>
  <si>
    <t>Estaca tipo hélice contínua, diâmetro de 30 cm em solo</t>
  </si>
  <si>
    <t>12.12.020</t>
  </si>
  <si>
    <t>Estaca tipo hélice contínua, diâmetro de 35 cm em solo</t>
  </si>
  <si>
    <t>12.12.060</t>
  </si>
  <si>
    <t>Estaca tipo hélice contínua, diâmetro de 40 cm em solo</t>
  </si>
  <si>
    <t>12.12.070</t>
  </si>
  <si>
    <t>Estaca tipo hélice contínua, diâmetro de 50 cm em solo</t>
  </si>
  <si>
    <t>12.12.074</t>
  </si>
  <si>
    <t>Estaca tipo hélice contínua, diâmetro de 60 cm em solo</t>
  </si>
  <si>
    <t>12.12.090</t>
  </si>
  <si>
    <t>Estaca tipo hélice contínua, diâmetro de 70 cm em solo</t>
  </si>
  <si>
    <t>12.12.100</t>
  </si>
  <si>
    <t>Estaca tipo hélice contínua, diâmetro de 80 cm em solo</t>
  </si>
  <si>
    <t>12.14</t>
  </si>
  <si>
    <t>Estaca escavada com injeção ou micro estaca</t>
  </si>
  <si>
    <t>12.14.010</t>
  </si>
  <si>
    <t>Taxa de mobilização e desmobilização de equipamentos para execução de estacas escavadas com injeção ou microestaca</t>
  </si>
  <si>
    <t>12.14.040</t>
  </si>
  <si>
    <t>Estaca escavada com injeção ou microestaca, diâmetro de 16 cm</t>
  </si>
  <si>
    <t>12.14.050</t>
  </si>
  <si>
    <t>Estaca escavada com injeção ou microestaca, diâmetro de 20 cm</t>
  </si>
  <si>
    <t>12.14.060</t>
  </si>
  <si>
    <t>Estaca escavada com injeção ou microestaca, diâmetro de 25 cm</t>
  </si>
  <si>
    <t>13</t>
  </si>
  <si>
    <t>LAJE E PAINEL DE FECHAMENTO PRE-FABRICADOS</t>
  </si>
  <si>
    <t>13.01</t>
  </si>
  <si>
    <t>Laje pre-fabricada mista em vigotas treplicadas e lajotas</t>
  </si>
  <si>
    <t>13.01.130</t>
  </si>
  <si>
    <t>Laje pré-fabricada mista vigota treliçada/lajota cerâmica - LT 12 (8+4) e capa com concreto de 25 MPa</t>
  </si>
  <si>
    <t>13.01.150</t>
  </si>
  <si>
    <t>Laje pré-fabricada mista vigota treliçada/lajota cerâmica - LT 16 (12+4) e capa com concreto de 25 MPa</t>
  </si>
  <si>
    <t>13.01.170</t>
  </si>
  <si>
    <t>Laje pré-fabricada mista vigota treliçada/lajota cerâmica - LT 20 (16+4) e capa com concreto de 25 MPa</t>
  </si>
  <si>
    <t>13.01.190</t>
  </si>
  <si>
    <t>Laje pré-fabricada mista vigota treliçada/lajota cerâmica - LT 24 (20+4) e capa com concreto de 25 MPa</t>
  </si>
  <si>
    <t>13.01.210</t>
  </si>
  <si>
    <t>Laje pré-fabricada mista vigota treliçada/lajota cerâmica - LT 30 (24+6) e capa com concreto de 25 MPa</t>
  </si>
  <si>
    <t>13.01.310</t>
  </si>
  <si>
    <t>Laje pré-fabricada unidirecional em viga treliçada/lajota em EPS LT 12 (8 + 4), com capa de concreto de 25 MPa</t>
  </si>
  <si>
    <t>13.01.320</t>
  </si>
  <si>
    <t>Laje pré-fabricada unidirecional em viga treliçada/lajota em EPS LT 16 (12 + 4), com capa de concreto de 25 MPa</t>
  </si>
  <si>
    <t>13.01.330</t>
  </si>
  <si>
    <t>Laje pré-fabricada unidirecional em viga treliçada/lajota em EPS LT 20 (16 + 4), com capa de concreto de 25 MPa</t>
  </si>
  <si>
    <t>13.01.340</t>
  </si>
  <si>
    <t>Laje pré-fabricada unidirecional em viga treliçada/lajota em EPS LT 25 (20 + 5), com capa de concreto de 25 MPa</t>
  </si>
  <si>
    <t>13.01.350</t>
  </si>
  <si>
    <t>Laje pré-fabricada unidirecional em viga treliçada/lajota em EPS LT 30 (25 + 5), com capa de concreto de 25 MPa</t>
  </si>
  <si>
    <t>13.02</t>
  </si>
  <si>
    <t>Laje pre-fabricada mista em vigotas protendidas e lajotas</t>
  </si>
  <si>
    <t>13.02.150</t>
  </si>
  <si>
    <t>Laje pré-fabricada mista vigota protendida/lajota cerâmica - LP 12 (8+4) e capa com concreto de 25 MPa</t>
  </si>
  <si>
    <t>13.02.170</t>
  </si>
  <si>
    <t>Laje pré-fabricada mista vigota protendida/lajota cerâmica - LP 16 (12+4) e capa com concreto de 25 MPa</t>
  </si>
  <si>
    <t>13.02.190</t>
  </si>
  <si>
    <t>Laje pré-fabricada mista vigota protendida/lajota cerâmica - LP 20 (16+4) e capa com concreto de 25 MPa</t>
  </si>
  <si>
    <t>13.02.210</t>
  </si>
  <si>
    <t>Laje pré-fabricada mista vigota protendida/lajota cerâmica - LP 25 (20+5) e capa com concreto de 25 MPa</t>
  </si>
  <si>
    <t>13.05</t>
  </si>
  <si>
    <t>Pre-laje</t>
  </si>
  <si>
    <t>13.05.084</t>
  </si>
  <si>
    <t>Pré-laje em painel pré-fabricado treliçado, com EPS, H= 12 cm</t>
  </si>
  <si>
    <t>13.05.090</t>
  </si>
  <si>
    <t>Pré-laje em painel pré-fabricado treliçado, com EPS, H= 16 cm</t>
  </si>
  <si>
    <t>13.05.094</t>
  </si>
  <si>
    <t>Pré-laje em painel pré-fabricado treliçado, com EPS, H= 20 cm</t>
  </si>
  <si>
    <t>13.05.096</t>
  </si>
  <si>
    <t>Pré-laje em painel pré-fabricado treliçado, com EPS, H= 25 cm</t>
  </si>
  <si>
    <t>13.05.110</t>
  </si>
  <si>
    <t>Pré-laje em painel pré-fabricado treliçado, H= 12 cm</t>
  </si>
  <si>
    <t>13.05.150</t>
  </si>
  <si>
    <t>Pré-laje em painel pré-fabricado treliçado, H= 16 cm</t>
  </si>
  <si>
    <t>14</t>
  </si>
  <si>
    <t>ALVENARIA E ELEMENTO DIVISOR</t>
  </si>
  <si>
    <t>14.01</t>
  </si>
  <si>
    <t>Alvenaria de fundação (embasamento)</t>
  </si>
  <si>
    <t>14.01.020</t>
  </si>
  <si>
    <t>Alvenaria de embasamento em tijolo maciço comum</t>
  </si>
  <si>
    <t>14.01.050</t>
  </si>
  <si>
    <t>Alvenaria de embasamento em bloco de concreto de 14 x 19 x 39 cm - classe A</t>
  </si>
  <si>
    <t>14.01.060</t>
  </si>
  <si>
    <t>Alvenaria de embasamento em bloco de concreto de 19 x 19 x 39 cm - classe A</t>
  </si>
  <si>
    <t>14.02</t>
  </si>
  <si>
    <t>Alvenaria com tijolo maciço comum ou especial</t>
  </si>
  <si>
    <t>14.02.020</t>
  </si>
  <si>
    <t>Alvenaria de elevação de 1/4 tijolo maciço comum</t>
  </si>
  <si>
    <t>14.02.030</t>
  </si>
  <si>
    <t>Alvenaria de elevação de 1/2 tijolo maciço comum</t>
  </si>
  <si>
    <t>14.02.040</t>
  </si>
  <si>
    <t>Alvenaria de elevação de 1 tijolo maciço comum</t>
  </si>
  <si>
    <t>14.02.050</t>
  </si>
  <si>
    <t>Alvenaria de elevação de 1 1/2 tijolo maciço comum</t>
  </si>
  <si>
    <t>14.02.070</t>
  </si>
  <si>
    <t>Alvenaria de elevação de 1/2 tijolo maciço aparente</t>
  </si>
  <si>
    <t>14.02.080</t>
  </si>
  <si>
    <t>Alvenaria de elevação de 1 tijolo maciço aparente</t>
  </si>
  <si>
    <t>14.03</t>
  </si>
  <si>
    <t>Alvenaria com tijolo laminado aparente</t>
  </si>
  <si>
    <t>14.03.020</t>
  </si>
  <si>
    <t>Alvenaria de elevação de 1/4 tijolo laminado</t>
  </si>
  <si>
    <t>14.03.040</t>
  </si>
  <si>
    <t>Alvenaria de elevação de 1/2 tijolo laminado</t>
  </si>
  <si>
    <t>14.03.060</t>
  </si>
  <si>
    <t>Alvenaria de elevação de 1 tijolo laminado</t>
  </si>
  <si>
    <t>14.04</t>
  </si>
  <si>
    <t>Alvenaria com bloco cerâmico de vedação</t>
  </si>
  <si>
    <t>14.04.200</t>
  </si>
  <si>
    <t>14.04.210</t>
  </si>
  <si>
    <t>14.04.220</t>
  </si>
  <si>
    <t>14.05</t>
  </si>
  <si>
    <t>Alvenaria com bloco cerâmico estrutural</t>
  </si>
  <si>
    <t>14.05.050</t>
  </si>
  <si>
    <t>14.05.060</t>
  </si>
  <si>
    <t>14.10</t>
  </si>
  <si>
    <t>Alvenaria com bloco de concreto de vedação</t>
  </si>
  <si>
    <t>14.10.101</t>
  </si>
  <si>
    <t>Alvenaria de bloco de concreto de vedação de 9 x 19 x 39 cm - classe C</t>
  </si>
  <si>
    <t>14.10.111</t>
  </si>
  <si>
    <t>Alvenaria de bloco de concreto de vedação de 14 x 19 x 39 cm - classe C</t>
  </si>
  <si>
    <t>14.10.121</t>
  </si>
  <si>
    <t>Alvenaria de bloco de concreto de vedação de 19 x 19 x 39 cm - classe C</t>
  </si>
  <si>
    <t>14.11</t>
  </si>
  <si>
    <t>Alvenaria com bloco de concreto estrutural</t>
  </si>
  <si>
    <t>14.11.221</t>
  </si>
  <si>
    <t>Alvenaria de bloco de concreto estrutural 14 x 19 x 39 cm - classe B</t>
  </si>
  <si>
    <t>14.11.231</t>
  </si>
  <si>
    <t>Alvenaria de bloco de concreto estrutural 19 x 19 x 39 cm - classe B</t>
  </si>
  <si>
    <t>14.11.261</t>
  </si>
  <si>
    <t>Alvenaria de bloco de concreto estrutural 14 x 19 x 39 cm - classe A</t>
  </si>
  <si>
    <t>14.11.271</t>
  </si>
  <si>
    <t>Alvenaria de bloco de concreto estrutural 19 x 19 x 39 cm - classe A</t>
  </si>
  <si>
    <t>14.15</t>
  </si>
  <si>
    <t>Alvenaria de concreto celular ou silico calcário</t>
  </si>
  <si>
    <t>14.15.060</t>
  </si>
  <si>
    <t>Alvenaria em bloco de concreto celular autoclavado de 10 cm, uso revestido - classe C25</t>
  </si>
  <si>
    <t>14.15.100</t>
  </si>
  <si>
    <t>Alvenaria em bloco de concreto celular autoclavado de 12,5 cm, uso revestido - classe C25</t>
  </si>
  <si>
    <t>14.15.120</t>
  </si>
  <si>
    <t>Alvenaria em bloco de concreto celular autoclavado de 15 cm, uso revestido - classe C25</t>
  </si>
  <si>
    <t>14.15.140</t>
  </si>
  <si>
    <t>Alvenaria em bloco de concreto celular autoclavado de 20 cm, uso revestido - classe C25</t>
  </si>
  <si>
    <t>14.20</t>
  </si>
  <si>
    <t>Pecas moldadas no local (vergas, pilaretes, etc.)</t>
  </si>
  <si>
    <t>14.20.010</t>
  </si>
  <si>
    <t>Vergas, contravergas e pilaretes de concreto armado</t>
  </si>
  <si>
    <t>14.20.020</t>
  </si>
  <si>
    <t>Cimalha em concreto com pingadeira</t>
  </si>
  <si>
    <t>14.28</t>
  </si>
  <si>
    <t>Elementos vazados (concreto, cerâmica e vidros)</t>
  </si>
  <si>
    <t>14.28.012</t>
  </si>
  <si>
    <t>Elemento vazado em cerâmica, tipo quadriculado de 18 x 18 x 7 cm</t>
  </si>
  <si>
    <t>14.28.030</t>
  </si>
  <si>
    <t>Elemento vazado em concreto, tipo quadriculado de 39 x 39 x 10 cm</t>
  </si>
  <si>
    <t>14.28.096</t>
  </si>
  <si>
    <t>Elemento vazado em concreto, tipo veneziana de 39 x 39 x 10 cm</t>
  </si>
  <si>
    <t>14.28.100</t>
  </si>
  <si>
    <t>Elemento vazado em vidro, tipo veneziana capelinha de 20 x 10 x 10 cm</t>
  </si>
  <si>
    <t>14.28.140</t>
  </si>
  <si>
    <t>Elemento vazado em vidro, tipo veneziana de 20 x 20 x 6 cm</t>
  </si>
  <si>
    <t>14.30</t>
  </si>
  <si>
    <t>Divisória e fechamento</t>
  </si>
  <si>
    <t>14.30.010</t>
  </si>
  <si>
    <t>Divisória em placas de granito com espessura de 3 cm</t>
  </si>
  <si>
    <t>14.30.020</t>
  </si>
  <si>
    <t>Divisória em placas de granilite com espessura de 3 cm</t>
  </si>
  <si>
    <t>14.30.070</t>
  </si>
  <si>
    <t>Divisória sanitária em painel laminado melamínico estrutural com perfis em alumínio, inclusive ferragem completa para vão de porta</t>
  </si>
  <si>
    <t>14.30.080</t>
  </si>
  <si>
    <t>Divisão para mictório em placas de mármore branco, com espessura de 3 cm</t>
  </si>
  <si>
    <t>14.30.110</t>
  </si>
  <si>
    <t>Divisória cega tipo naval, acabamento em laminado fenólico melamínico, com espessura de 3,5 cm</t>
  </si>
  <si>
    <t>14.30.160</t>
  </si>
  <si>
    <t>Divisória em placas de gesso acartonado, resistência ao fogo 60 minutos, espessura 120/90mm - 1RF / 1RF LM</t>
  </si>
  <si>
    <t>14.30.190</t>
  </si>
  <si>
    <t>Divisória cega tipo naval com miolo mineral, acabamento em laminado melamínico, com espessura de 3,5 cm</t>
  </si>
  <si>
    <t>14.30.230</t>
  </si>
  <si>
    <t>Divisória painel/vidro/vidro tipo naval, acabamento em laminado fenólico melamínico, com espessura de 3,5 cm</t>
  </si>
  <si>
    <t>14.30.260</t>
  </si>
  <si>
    <t>Divisória em placas de gesso acartonado, resistência ao fogo 30 minutos, espessura 73/48mm - 1ST / 1ST</t>
  </si>
  <si>
    <t>14.30.270</t>
  </si>
  <si>
    <t>Divisória em placas de gesso acartonado, resistência ao fogo 30 minutos, espessura 73/48mm - 1ST / 1ST LM</t>
  </si>
  <si>
    <t>14.30.300</t>
  </si>
  <si>
    <t>Divisória em placas de gesso acartonado, resistência ao fogo 30 minutos, espessura 100/70mm - 1ST / 1ST LM</t>
  </si>
  <si>
    <t>14.30.310</t>
  </si>
  <si>
    <t>Divisória em placas de gesso acartonado, resistência ao fogo 30 minutos, espessura 100/70mm - 1ST / 1ST</t>
  </si>
  <si>
    <t>14.30.410</t>
  </si>
  <si>
    <t>Divisória em placas de gesso acartonado, resistência ao fogo 30 minutos, espessura 100/70mm - 1RU / 1RU</t>
  </si>
  <si>
    <t>14.30.440</t>
  </si>
  <si>
    <t>Divisória em placas duplas de gesso acartonado, resistência ao fogo 60 minutos, espessura 120/70mm - 2ST / 2ST LM</t>
  </si>
  <si>
    <t>14.30.841</t>
  </si>
  <si>
    <t>Divisória cega tipo piso/teto em laminado melamínico de baixa pressão, com coluna estrutural em alumínio extrudado</t>
  </si>
  <si>
    <t>14.30.842</t>
  </si>
  <si>
    <t>Divisória tipo piso/teto em vidro temperado simples, com coluna estrutural em alumínio extrudado</t>
  </si>
  <si>
    <t>14.30.843</t>
  </si>
  <si>
    <t>Divisória tipo piso/teto em vidro temperado duplo e micro persianas, com coluna estrutural em alumínio extrudado</t>
  </si>
  <si>
    <t>14.30.860</t>
  </si>
  <si>
    <t>Divisória em placas de granilite com espessura de 4 cm</t>
  </si>
  <si>
    <t>14.30.870</t>
  </si>
  <si>
    <t>Divisória em placas duplas de gesso acartonado, resistência ao fogo 120 minutos, espessura 130/70mm - 2RF / 2RF</t>
  </si>
  <si>
    <t>14.30.880</t>
  </si>
  <si>
    <t>Divisória em placas duplas de gesso acartonado, resistência ao fogo 60 minutos, espessura 120/70mm - 2ST / 2RU</t>
  </si>
  <si>
    <t>14.30.890</t>
  </si>
  <si>
    <t>Divisória em placas duplas de gesso acartonado, resistência ao fogo 60 minutos, espessura 120/70mm - 2RU / 2RU</t>
  </si>
  <si>
    <t>14.30.900</t>
  </si>
  <si>
    <t>Divisória em placas duplas de gesso acartonado, resistência ao fogo 60 minutos, espessura 98/48mm - 2ST / 2ST LM</t>
  </si>
  <si>
    <t>14.30.910</t>
  </si>
  <si>
    <t>Divisória em placas duplas de gesso acartonado, resistência ao fogo 60 minutos, espessura 98/48mm - 2RU / 2RU LM</t>
  </si>
  <si>
    <t>14.30.920</t>
  </si>
  <si>
    <t>Divisória em placas duplas de gesso acartonado, resistência ao fogo 60 minutos, espessura 98/48mm - 2ST / 2RU LM</t>
  </si>
  <si>
    <t>14.31</t>
  </si>
  <si>
    <t>Divisória e fechamento.</t>
  </si>
  <si>
    <t>14.31.030</t>
  </si>
  <si>
    <t>Fechamento em placa cimentícia com espessura de 12 mm</t>
  </si>
  <si>
    <t>14.40</t>
  </si>
  <si>
    <t>Reparos, conservações e complementos - GRUPO 14</t>
  </si>
  <si>
    <t>14.40.040</t>
  </si>
  <si>
    <t>Recolocação de divisórias em chapas com montantes metálicos</t>
  </si>
  <si>
    <t>14.40.060</t>
  </si>
  <si>
    <t>Tela galvanizada para fixação de alvenaria com dimensão de 6x50cm</t>
  </si>
  <si>
    <t>14.40.070</t>
  </si>
  <si>
    <t>Tela galvanizada para fixação de alvenaria com dimensão de 7,5x50cm</t>
  </si>
  <si>
    <t>14.40.080</t>
  </si>
  <si>
    <t>Tela galvanizada para fixação de alvenaria com dimensão de 10,5x50cm</t>
  </si>
  <si>
    <t>14.40.090</t>
  </si>
  <si>
    <t>Tela galvanizada para fixação de alvenaria com dimensão de 12x50cm</t>
  </si>
  <si>
    <t>14.40.100</t>
  </si>
  <si>
    <t>Tela galvanizada para fixação de alvenaria com dimensão de 17x50cm</t>
  </si>
  <si>
    <t>15</t>
  </si>
  <si>
    <t>ESTRUTURA EM MADEIRA, FERRO, ALUMINIO E CONCRETO</t>
  </si>
  <si>
    <t>15.01</t>
  </si>
  <si>
    <t>Estrutura em madeira para cobertura</t>
  </si>
  <si>
    <t>15.01.010</t>
  </si>
  <si>
    <t>Estrutura de madeira tesourada para telha de barro - vãos até 7,00 m</t>
  </si>
  <si>
    <t>15.01.020</t>
  </si>
  <si>
    <t>Estrutura de madeira tesourada para telha de barro - vãos de 7,01 a 10,00 m</t>
  </si>
  <si>
    <t>15.01.030</t>
  </si>
  <si>
    <t>Estrutura de madeira tesourada para telha de barro - vãos de 10,01 a 13,00 m</t>
  </si>
  <si>
    <t>15.01.040</t>
  </si>
  <si>
    <t>Estrutura de madeira tesourada para telha de barro - vãos de 13,01 a 18,00 m</t>
  </si>
  <si>
    <t>15.01.110</t>
  </si>
  <si>
    <t>Estrutura de madeira tesourada para telha perfil ondulado - vãos até 7,00 m</t>
  </si>
  <si>
    <t>15.01.120</t>
  </si>
  <si>
    <t>Estrutura de madeira tesourada para telha perfil ondulado - vãos 7,01 a 10,00 m</t>
  </si>
  <si>
    <t>15.01.130</t>
  </si>
  <si>
    <t>Estrutura de madeira tesourada para telha perfil ondulado - vãos 10,01 a 13,00 m</t>
  </si>
  <si>
    <t>15.01.140</t>
  </si>
  <si>
    <t>Estrutura de madeira tesourada para telha perfil ondulado - vãos 13,01 a 18,00 m</t>
  </si>
  <si>
    <t>15.01.210</t>
  </si>
  <si>
    <t>Estrutura pontaletada para telhas de barro</t>
  </si>
  <si>
    <t>15.01.220</t>
  </si>
  <si>
    <t>Estrutura pontaletada para telhas onduladas</t>
  </si>
  <si>
    <t>15.01.310</t>
  </si>
  <si>
    <t>Estrutura em terças para telhas de barro</t>
  </si>
  <si>
    <t>15.01.320</t>
  </si>
  <si>
    <t>Estrutura em terças para telhas perfil e material qualquer, exceto barro</t>
  </si>
  <si>
    <t>15.01.330</t>
  </si>
  <si>
    <t>Estrutura em terças para telhas perfil trapezoidal</t>
  </si>
  <si>
    <t>15.03</t>
  </si>
  <si>
    <t>Estrutura em aço</t>
  </si>
  <si>
    <t>15.03.030</t>
  </si>
  <si>
    <t>Fornecimento e montagem de estrutura em aço ASTM-A36, sem pintura</t>
  </si>
  <si>
    <t>15.03.090</t>
  </si>
  <si>
    <t>Montagem de estrutura metálica em aço, sem pintura</t>
  </si>
  <si>
    <t>15.03.110</t>
  </si>
  <si>
    <t>Fornecimento e montagem de estrutura em aço patinável, sem pintura</t>
  </si>
  <si>
    <t>15.03.131</t>
  </si>
  <si>
    <t>Fornecimento e montagem de estrutura em aço ASTM-A572 Grau 50, sem pintura</t>
  </si>
  <si>
    <t>15.03.140</t>
  </si>
  <si>
    <t>Fornecimento e montagem de estrutura tubular em aço ASTM-A572 Grau 50, sem pintura</t>
  </si>
  <si>
    <t>15.03.150</t>
  </si>
  <si>
    <t>Fornecimento e montagem de estrutura metálica em perfil metalon, sem pintura</t>
  </si>
  <si>
    <t>15.05</t>
  </si>
  <si>
    <t>Estrutura pre-fabricada de concreto</t>
  </si>
  <si>
    <t>15.05.290</t>
  </si>
  <si>
    <t>Placas, vigas e pilares em concreto armado pré-moldado - fck= 40 MPa</t>
  </si>
  <si>
    <t>15.05.300</t>
  </si>
  <si>
    <t>Mobiliário em concreto armado pré-moldado - fck= 40 MPa</t>
  </si>
  <si>
    <t>15.05.520</t>
  </si>
  <si>
    <t>Placas, vigas e pilares em concreto armado pré-moldado - fck= 35 MPa</t>
  </si>
  <si>
    <t>15.05.530</t>
  </si>
  <si>
    <t>Placas, vigas e pilares em concreto armado pré-moldado - fck= 25 MPa</t>
  </si>
  <si>
    <t>15.05.540</t>
  </si>
  <si>
    <t>Mobiliário em concreto armado pré-moldado - fck= 25 MPa</t>
  </si>
  <si>
    <t>15.20</t>
  </si>
  <si>
    <t>Reparos, conservações e complementos - GRUPO 15</t>
  </si>
  <si>
    <t>15.20.020</t>
  </si>
  <si>
    <t>Fornecimento de peças diversas para estrutura em madeira</t>
  </si>
  <si>
    <t>15.20.040</t>
  </si>
  <si>
    <t>Recolocação de peças lineares em madeira com seção até 60 cm²</t>
  </si>
  <si>
    <t>15.20.060</t>
  </si>
  <si>
    <t>Recolocação de peças lineares em madeira com seção superior a 60 cm²</t>
  </si>
  <si>
    <t>16</t>
  </si>
  <si>
    <t>TELHAMENTO</t>
  </si>
  <si>
    <t>16.02</t>
  </si>
  <si>
    <t>Telhamento em barro</t>
  </si>
  <si>
    <t>16.02.010</t>
  </si>
  <si>
    <t>Telha de barro tipo italiana</t>
  </si>
  <si>
    <t>16.02.020</t>
  </si>
  <si>
    <t>Telha de barro tipo francesa</t>
  </si>
  <si>
    <t>16.02.030</t>
  </si>
  <si>
    <t>Telha de barro tipo romana</t>
  </si>
  <si>
    <t>16.02.045</t>
  </si>
  <si>
    <t>Telha de barro colonial/paulista</t>
  </si>
  <si>
    <t>16.02.060</t>
  </si>
  <si>
    <t>Telha de barro tipo plan</t>
  </si>
  <si>
    <t>16.02.120</t>
  </si>
  <si>
    <t>Emboçamento de beiral em telhas de barro</t>
  </si>
  <si>
    <t>16.02.230</t>
  </si>
  <si>
    <t>Cumeeira de barro emboçado tipos: plan, romana, italiana, francesa e paulistinha</t>
  </si>
  <si>
    <t>16.02.270</t>
  </si>
  <si>
    <t>Espigão de barro emboçado</t>
  </si>
  <si>
    <t>16.03</t>
  </si>
  <si>
    <t>Telhamento em cimento reforçado com fio sintético (CRFS)</t>
  </si>
  <si>
    <t>16.03.010</t>
  </si>
  <si>
    <t>Telhamento em cimento reforçado com fio sintético CRFS - perfil ondulado de 6 mm</t>
  </si>
  <si>
    <t>16.03.020</t>
  </si>
  <si>
    <t>Telhamento em cimento reforçado com fio sintético CRFS - perfil ondulado de 8 mm</t>
  </si>
  <si>
    <t>16.03.030</t>
  </si>
  <si>
    <t>Telhamento em cimento reforçado com fio sintético CRFS - perfil trapezoidal de 44 cm</t>
  </si>
  <si>
    <t>16.03.040</t>
  </si>
  <si>
    <t>Telhamento em cimento reforçado com fio sintético CRFS - perfil modulado</t>
  </si>
  <si>
    <t>16.03.300</t>
  </si>
  <si>
    <t>Cumeeira normal em cimento reforçado com fio sintético CRFS - perfil ondulado</t>
  </si>
  <si>
    <t>16.03.310</t>
  </si>
  <si>
    <t>Cumeeira universal em cimento reforçado com fio sintético CRFS - perfil ondulado</t>
  </si>
  <si>
    <t>16.03.320</t>
  </si>
  <si>
    <t>Cumeeira normal em cimento reforçado com fio sintético CRFS - perfil trapezoidal 44 cm</t>
  </si>
  <si>
    <t>16.03.330</t>
  </si>
  <si>
    <t>Cumeeira normal em cimento reforçado com fio sintético CRFS - perfil modulado</t>
  </si>
  <si>
    <t>16.03.360</t>
  </si>
  <si>
    <t>Espigão em cimento reforçado com fio sintético CRFS - perfil ondulado</t>
  </si>
  <si>
    <t>16.03.370</t>
  </si>
  <si>
    <t>Espigão em cimento reforçado com fio sintético CRFS - perfil modulado</t>
  </si>
  <si>
    <t>16.03.400</t>
  </si>
  <si>
    <t>Rufo em cimento reforçado com fio sintético CRFS - perfil ondulado</t>
  </si>
  <si>
    <t>16.10</t>
  </si>
  <si>
    <t>Telhamento em madeira ou fibra vegetal</t>
  </si>
  <si>
    <t>16.10.020</t>
  </si>
  <si>
    <t>Telha em fibra vegetal, perfil ondulado, com espessura de 3 mm</t>
  </si>
  <si>
    <t>16.10.100</t>
  </si>
  <si>
    <t>Cumeeira em fibra vegetal, lisa, com espessura de 3 mm</t>
  </si>
  <si>
    <t>16.12</t>
  </si>
  <si>
    <t>Telhamento metálico comum</t>
  </si>
  <si>
    <t>16.12.020</t>
  </si>
  <si>
    <t>Telhamento em chapa de aço pré-pintada com epóxi e poliéster, perfil ondulado, com espessura de 0,50 mm</t>
  </si>
  <si>
    <t>16.12.040</t>
  </si>
  <si>
    <t>Telhamento em chapa de aço pré-pintada com epóxi e poliéster, perfil ondulado calandrado, com espessura de 0,80 mm</t>
  </si>
  <si>
    <t>16.12.050</t>
  </si>
  <si>
    <t>Telhamento em chapa de aço pré-pintada com epóxi e poliéster, perfil trapezoidal, com espessura de 0,80 mm e altura de 100 mm</t>
  </si>
  <si>
    <t>16.12.060</t>
  </si>
  <si>
    <t>Telhamento em chapa de aço pré-pintada com epóxi e poliéster, perfil trapezoidal, com espessura de 0,50 mm e altura de 40 mm</t>
  </si>
  <si>
    <t>16.12.200</t>
  </si>
  <si>
    <t>Cumeeira em chapa de aço pré-pintada com epóxi e poliéster, perfil trapezoidal, com espessura de 0,50 mm</t>
  </si>
  <si>
    <t>16.12.220</t>
  </si>
  <si>
    <t>Cumeeira em chapa de aço pré-pintada com epóxi e poliéster, perfil ondulado, com espessura de 0,50 mm</t>
  </si>
  <si>
    <t>16.13</t>
  </si>
  <si>
    <t>Telhamento metálico especial</t>
  </si>
  <si>
    <t>16.13.060</t>
  </si>
  <si>
    <t>Telhamento em chapa de aço pré-pintada com epóxi e poliéster, tipo sanduíche, espessura de 0,50 mm, com lã de rocha</t>
  </si>
  <si>
    <t>16.13.070</t>
  </si>
  <si>
    <t>Telhamento em chapa de aço pré-pintada com epóxi e poliéster, tipo sanduíche, espessura de 0,50 mm, com poliuretano</t>
  </si>
  <si>
    <t>16.13.130</t>
  </si>
  <si>
    <t>Telhamento em chapa de aço com pintura poliéster, tipo sanduíche, espessura de 0,50 mm, com poliestireno expandido</t>
  </si>
  <si>
    <t>16.13.140</t>
  </si>
  <si>
    <t>Telhamento em chapa de aço galvanizado autoportante, perfil trapezoidal, com espessura de 0,80 mm e altura de 120 mm</t>
  </si>
  <si>
    <t>16.16</t>
  </si>
  <si>
    <t>Telhamento em material sintético</t>
  </si>
  <si>
    <t>16.16.040</t>
  </si>
  <si>
    <t>Telha ondulada translúcida em polipropileno</t>
  </si>
  <si>
    <t>16.16.160</t>
  </si>
  <si>
    <t>Telha em poliéster reforçado com fibras de vidro, perfil trapezoidal 49</t>
  </si>
  <si>
    <t>16.16.400</t>
  </si>
  <si>
    <t>Cumeeira para telha de poliéster, tipo perfil trapezoidal 49</t>
  </si>
  <si>
    <t>16.20</t>
  </si>
  <si>
    <t>Telhamento em vidro</t>
  </si>
  <si>
    <t>16.20.020</t>
  </si>
  <si>
    <t>Telhas de vidro para iluminação tipo francesa</t>
  </si>
  <si>
    <t>16.20.040</t>
  </si>
  <si>
    <t>Telhas de vidro para iluminação tipo colonial/paulistinha</t>
  </si>
  <si>
    <t>16.30</t>
  </si>
  <si>
    <t>Domos</t>
  </si>
  <si>
    <t>16.30.020</t>
  </si>
  <si>
    <t>Domo de acrílico fixado em perfis de alumínio</t>
  </si>
  <si>
    <t>16.32</t>
  </si>
  <si>
    <t>Painel, chapas e fechamento</t>
  </si>
  <si>
    <t>16.32.070</t>
  </si>
  <si>
    <t>Cobertura curva em chapa de policarbonato alveolar bronze de 6 mm</t>
  </si>
  <si>
    <t>16.32.120</t>
  </si>
  <si>
    <t>Cobertura plana em chapa de policarbonato alveolar de 10 mm</t>
  </si>
  <si>
    <t>16.32.130</t>
  </si>
  <si>
    <t>Cobertura curva em chapa de policarbonato alveolar bronze de 10 mm</t>
  </si>
  <si>
    <t>16.33</t>
  </si>
  <si>
    <t>Calhas e rufos</t>
  </si>
  <si>
    <t>16.33.052</t>
  </si>
  <si>
    <t>Calha, rufo, afins em chapa galvanizada nº 24 - corte 0,50 m</t>
  </si>
  <si>
    <t>16.33.062</t>
  </si>
  <si>
    <t>Calha, rufo, afins em chapa galvanizada nº 24 - corte 1,00 m</t>
  </si>
  <si>
    <t>16.33.082</t>
  </si>
  <si>
    <t>Calha, rufo, afins em chapa galvanizada nº 26 - corte 0,33 m</t>
  </si>
  <si>
    <t>16.33.102</t>
  </si>
  <si>
    <t>Calha, rufo, afins em chapa galvanizada nº 26 - corte 0,50 m</t>
  </si>
  <si>
    <t>16.33.250</t>
  </si>
  <si>
    <t>Calha em PVC 125mm, inclusive conexões - AP</t>
  </si>
  <si>
    <t>16.33.400</t>
  </si>
  <si>
    <t>Rufo pré-moldado em concreto, de 14 x 50 x 18,5 cm</t>
  </si>
  <si>
    <t>16.33.410</t>
  </si>
  <si>
    <t>Rufo pré-moldado em concreto, de 20 x 50 x 26 cm</t>
  </si>
  <si>
    <t>16.33.412</t>
  </si>
  <si>
    <t>Rufo pré-moldado em concreto, largura 24 cm</t>
  </si>
  <si>
    <t>16.40</t>
  </si>
  <si>
    <t>Reparos, conservações e complementos - GRUPO 16</t>
  </si>
  <si>
    <t>16.40.040</t>
  </si>
  <si>
    <t>Recolocação de cumeeiras e espigões de barro</t>
  </si>
  <si>
    <t>16.40.060</t>
  </si>
  <si>
    <t>Recolocação de telha de barro tipo colonial/paulistinha</t>
  </si>
  <si>
    <t>16.40.080</t>
  </si>
  <si>
    <t>Recolocação de telha de barro tipo plan</t>
  </si>
  <si>
    <t>16.40.090</t>
  </si>
  <si>
    <t>Recolocação de domo de acrílico, inclusive perfis metálicos de fixação</t>
  </si>
  <si>
    <t>16.40.120</t>
  </si>
  <si>
    <t>16.40.140</t>
  </si>
  <si>
    <t>Recolocação de telha em fibrocimento ou CRFS, perfil ondulado</t>
  </si>
  <si>
    <t>16.40.150</t>
  </si>
  <si>
    <t>Recolocação de telha em fibrocimento ou CRFS, perfil modulado ou trapezoidal</t>
  </si>
  <si>
    <t>17</t>
  </si>
  <si>
    <t>REVESTIMENTO EM MASSA OU FUNDIDO NO LOCAL</t>
  </si>
  <si>
    <t>17.01</t>
  </si>
  <si>
    <t>Regularização de base</t>
  </si>
  <si>
    <t>17.01.010</t>
  </si>
  <si>
    <t>Argamassa de proteção com argila expandida</t>
  </si>
  <si>
    <t>17.01.020</t>
  </si>
  <si>
    <t>Argamassa de regularização e/ou proteção</t>
  </si>
  <si>
    <t>17.01.040</t>
  </si>
  <si>
    <t>Lastro de concreto impermeabilizado</t>
  </si>
  <si>
    <t>17.01.050</t>
  </si>
  <si>
    <t>Regularização de piso com nata de cimento</t>
  </si>
  <si>
    <t>17.01.060</t>
  </si>
  <si>
    <t>Regularização de piso com nata de cimento e adesivo de alto desempenho</t>
  </si>
  <si>
    <t>17.01.120</t>
  </si>
  <si>
    <t>Argamassa de cimento e areia traço 1:3, com adesivo acrílico</t>
  </si>
  <si>
    <t>17.02</t>
  </si>
  <si>
    <t>Revestimento em argamassa</t>
  </si>
  <si>
    <t>17.02.020</t>
  </si>
  <si>
    <t>Chapisco</t>
  </si>
  <si>
    <t>17.02.030</t>
  </si>
  <si>
    <t>Chapisco 1:4 com areia grossa</t>
  </si>
  <si>
    <t>17.02.040</t>
  </si>
  <si>
    <t>Chapisco com adesivo de alto desempenho</t>
  </si>
  <si>
    <t>17.02.060</t>
  </si>
  <si>
    <t>Chapisco fino peneirado</t>
  </si>
  <si>
    <t>17.02.080</t>
  </si>
  <si>
    <t>Chapisco rústico com pedra britada nº 1</t>
  </si>
  <si>
    <t>17.02.120</t>
  </si>
  <si>
    <t>Emboço comum</t>
  </si>
  <si>
    <t>17.02.140</t>
  </si>
  <si>
    <t>Emboço desempenado com espuma de poliéster</t>
  </si>
  <si>
    <t>17.02.160</t>
  </si>
  <si>
    <t>Emboço desempenado com argamassa industrializada</t>
  </si>
  <si>
    <t>17.02.220</t>
  </si>
  <si>
    <t>Reboco</t>
  </si>
  <si>
    <t>17.02.260</t>
  </si>
  <si>
    <t>Barra lisa com acabamento em nata de cimento</t>
  </si>
  <si>
    <t>17.03</t>
  </si>
  <si>
    <t>Revestimento em cimentado</t>
  </si>
  <si>
    <t>17.03.020</t>
  </si>
  <si>
    <t>Cimentado desempenado</t>
  </si>
  <si>
    <t>17.03.040</t>
  </si>
  <si>
    <t>Cimentado desempenado e alisado (queimado)</t>
  </si>
  <si>
    <t>17.03.060</t>
  </si>
  <si>
    <t>Cimentado desempenado e alisado com corante (queimado)</t>
  </si>
  <si>
    <t>17.03.080</t>
  </si>
  <si>
    <t>Cimentado semi-áspero</t>
  </si>
  <si>
    <t>17.03.100</t>
  </si>
  <si>
    <t>Cimentado áspero com caneluras</t>
  </si>
  <si>
    <t>17.03.200</t>
  </si>
  <si>
    <t>Degrau em cimentado</t>
  </si>
  <si>
    <t>17.03.300</t>
  </si>
  <si>
    <t>Rodapé em cimentado desempenado e alisado com altura 5 cm</t>
  </si>
  <si>
    <t>17.03.310</t>
  </si>
  <si>
    <t>Rodapé em cimentado desempenado e alisado com altura 7 cm</t>
  </si>
  <si>
    <t>17.03.320</t>
  </si>
  <si>
    <t>Rodapé em cimentado desempenado e alisado com altura 10 cm</t>
  </si>
  <si>
    <t>17.03.330</t>
  </si>
  <si>
    <t>Rodapé em cimentado desempenado e alisado com altura 15 cm</t>
  </si>
  <si>
    <t>17.04</t>
  </si>
  <si>
    <t>Revestimento em gesso</t>
  </si>
  <si>
    <t>17.04.020</t>
  </si>
  <si>
    <t>Revestimento em gesso liso desempenado sobre emboço</t>
  </si>
  <si>
    <t>17.04.040</t>
  </si>
  <si>
    <t>Revestimento em gesso liso desempenado sobre bloco</t>
  </si>
  <si>
    <t>17.05</t>
  </si>
  <si>
    <t>Revestimento em concreto</t>
  </si>
  <si>
    <t>17.05.020</t>
  </si>
  <si>
    <t>Piso com requadro em concreto simples sem controle de fck</t>
  </si>
  <si>
    <t>17.05.070</t>
  </si>
  <si>
    <t>Piso com requadro em concreto simples com controle de fck= 20 MPa</t>
  </si>
  <si>
    <t>17.05.100</t>
  </si>
  <si>
    <t>Piso com requadro em concreto simples com controle de fck= 25 MPa</t>
  </si>
  <si>
    <t>17.05.320</t>
  </si>
  <si>
    <t>Soleira em concreto simples</t>
  </si>
  <si>
    <t>17.05.420</t>
  </si>
  <si>
    <t>Peitoril em concreto simples</t>
  </si>
  <si>
    <t>17.10</t>
  </si>
  <si>
    <t>Revestimento em granilite fundido no local</t>
  </si>
  <si>
    <t>17.10.020</t>
  </si>
  <si>
    <t>Piso em granilite moldado no local</t>
  </si>
  <si>
    <t>17.10.100</t>
  </si>
  <si>
    <t>Soleira em granilite moldado no local</t>
  </si>
  <si>
    <t>17.10.120</t>
  </si>
  <si>
    <t>Degrau em granilite moldado no local</t>
  </si>
  <si>
    <t>17.10.200</t>
  </si>
  <si>
    <t>Rodapé qualquer em granilite moldado no local até 10 cm</t>
  </si>
  <si>
    <t>17.10.410</t>
  </si>
  <si>
    <t>Rodapé em placas pré-moldadas de granilite, acabamento encerado, até 10 cm</t>
  </si>
  <si>
    <t>17.10.430</t>
  </si>
  <si>
    <t>Piso em placas de granilite, acabamento encerado</t>
  </si>
  <si>
    <t>17.12</t>
  </si>
  <si>
    <t>Revestimento industrial fundido no local</t>
  </si>
  <si>
    <t>17.12.060</t>
  </si>
  <si>
    <t>Piso em alta resistência moldado no local 12 mm</t>
  </si>
  <si>
    <t>17.12.100</t>
  </si>
  <si>
    <t>Soleira em alta resistência moldada no local</t>
  </si>
  <si>
    <t>17.12.120</t>
  </si>
  <si>
    <t>Degrau em alta resistência 8 mm</t>
  </si>
  <si>
    <t>17.12.140</t>
  </si>
  <si>
    <t>Degrau em alta resistência 12 mm</t>
  </si>
  <si>
    <t>17.12.240</t>
  </si>
  <si>
    <t>Rodapé qualquer em alta resistência moldado no local até 10 cm</t>
  </si>
  <si>
    <t>17.12.241</t>
  </si>
  <si>
    <t>Rodapé abaulado, com argamassa epoxi, altura entre 5 a 10 cm</t>
  </si>
  <si>
    <t>17.12.302</t>
  </si>
  <si>
    <t>Piso epóxi autonivelante, múltiplas camadas, espessura 4 mm</t>
  </si>
  <si>
    <t>17.12.310</t>
  </si>
  <si>
    <t>Taxa de mobilização e desmobilização de equipe e equipamentos para execução de piso epóxi</t>
  </si>
  <si>
    <t>17.20</t>
  </si>
  <si>
    <t>Revestimento especial fundido no local</t>
  </si>
  <si>
    <t>17.20.020</t>
  </si>
  <si>
    <t>Massa raspada</t>
  </si>
  <si>
    <t>17.20.040</t>
  </si>
  <si>
    <t>Revestimento em granito lavado tipo Fulget uso externo, em faixas até 40 cm</t>
  </si>
  <si>
    <t>17.20.050</t>
  </si>
  <si>
    <t>Friso para junta de dilatação em revestimento de granito lavado tipo Fulget</t>
  </si>
  <si>
    <t>17.20.060</t>
  </si>
  <si>
    <t>Revestimento em granito lavado tipo Fulget uso externo</t>
  </si>
  <si>
    <t>17.20.140</t>
  </si>
  <si>
    <t>Revestimento texturizado acrílico com microagregados minerais</t>
  </si>
  <si>
    <t>17.40</t>
  </si>
  <si>
    <t>Reparos e conservações em massa e concreto - GRUPO 17</t>
  </si>
  <si>
    <t>17.40.010</t>
  </si>
  <si>
    <t>Reparos em piso de granilite - estucamento e polimento</t>
  </si>
  <si>
    <t>17.40.020</t>
  </si>
  <si>
    <t>Reparos em pisos de alta resistência fundidos no local - estucamento e polimento</t>
  </si>
  <si>
    <t>17.40.030</t>
  </si>
  <si>
    <t>Reparos em degrau e espelho de granilite - estucamento e polimento</t>
  </si>
  <si>
    <t>17.40.070</t>
  </si>
  <si>
    <t>Reparos em rodapé de granilite - estucamento e polimento</t>
  </si>
  <si>
    <t>17.40.110</t>
  </si>
  <si>
    <t>Faixa antiderrapante definitiva para degraus, soleiras, patamares ou pisos</t>
  </si>
  <si>
    <t>17.40.150</t>
  </si>
  <si>
    <t>Resina acrílica para piso de granilite</t>
  </si>
  <si>
    <t>17.40.160</t>
  </si>
  <si>
    <t>Resina epóxi para piso de granilite</t>
  </si>
  <si>
    <t>17.40.180</t>
  </si>
  <si>
    <t>Resina acrílica para degrau de granilite</t>
  </si>
  <si>
    <t>17.40.190</t>
  </si>
  <si>
    <t>Resina epóxi para degrau de granilite</t>
  </si>
  <si>
    <t>18</t>
  </si>
  <si>
    <t>REVESTIMENTO CERAMICO</t>
  </si>
  <si>
    <t>18.05</t>
  </si>
  <si>
    <t>Plaqueta laminada para revestimento</t>
  </si>
  <si>
    <t>18.05.020</t>
  </si>
  <si>
    <t>Revestimento em plaqueta laminada, para área interna e externa, sem rejunte</t>
  </si>
  <si>
    <t>18.06</t>
  </si>
  <si>
    <t>Placa cerâmica esmaltada prensada</t>
  </si>
  <si>
    <t>18.06.102</t>
  </si>
  <si>
    <t>Placa cerâmica esmaltada PEI-5 para área interna, grupo de absorção BIIb, resistência química B, assentado com argamassa colante industrializada</t>
  </si>
  <si>
    <t>18.06.103</t>
  </si>
  <si>
    <t>Rodapé em placa cerâmica esmaltada PEI-5 para área interna, grupo de absorção BIIb, resistência química B, assentado com argamassa colante industrializada</t>
  </si>
  <si>
    <t>18.06.142</t>
  </si>
  <si>
    <t>Placa cerâmica esmaltada antiderrapante PEI-5 para área interna com saída para o exterior, grupo de absorção BIIa, resistência química A, assentado com argamassa colante industrializada</t>
  </si>
  <si>
    <t>18.06.143</t>
  </si>
  <si>
    <t>Rodapé em placa cerâmica esmaltada antiderrapante PEI-5 para área interna com saída para o exterior, grupo de absorção BIIa, resistência química A, assentado com argamassa colante industrializada</t>
  </si>
  <si>
    <t>18.06.152</t>
  </si>
  <si>
    <t>Placa cerâmica esmaltada PEI-4 para área interna com saída para o exterior, grupo de absorção BIIb, tráfego médio, assentado com argamassa colante industrializada</t>
  </si>
  <si>
    <t>18.06.153</t>
  </si>
  <si>
    <t>Rodapé em placa cerâmica esmaltada PEI-4 para área interna com saída para o exterior, grupo de absorção BIIb, tráfego médio, assentado com argamassa colante industrializada</t>
  </si>
  <si>
    <t>18.06.182</t>
  </si>
  <si>
    <t>Placa cerâmica esmaltada rústica PEI-5 para área interna com saída para o exterior, grupo de absorção BIIb, resistência química B, assentado com argamassa colante industrializada</t>
  </si>
  <si>
    <t>18.06.183</t>
  </si>
  <si>
    <t>Rodapé em placa cerâmica esmaltada rústica PEI-5 para área interna com saída para o exterior, grupo de absorção BIIb, resistência química B, assentado com argamassa colante industrializada</t>
  </si>
  <si>
    <t>18.06.350</t>
  </si>
  <si>
    <t>Assentamento de pisos e revestimentos cerâmicos com argamassa mista</t>
  </si>
  <si>
    <t>18.06.400</t>
  </si>
  <si>
    <t>Rejuntamento em placas cerâmicas com cimento branco, juntas acima de 3 até 5 mm</t>
  </si>
  <si>
    <t>18.06.410</t>
  </si>
  <si>
    <t>Rejuntamento em placas cerâmicas com argamassa industrializada para rejunte, juntas acima de 3 até 5 mm</t>
  </si>
  <si>
    <t>18.06.420</t>
  </si>
  <si>
    <t>Rejuntamento em placas cerâmicas com cimento branco, juntas acima de 5 até 10 mm</t>
  </si>
  <si>
    <t>18.06.430</t>
  </si>
  <si>
    <t>Rejuntamento em placas cerâmicas com argamassa industrializada para rejunte, juntas acima de 5 até 10 mm</t>
  </si>
  <si>
    <t>18.06.500</t>
  </si>
  <si>
    <t>Rejuntamento de rodapé em placas cerâmicas com cimento branco, altura até 10 cm, juntas acima de 3 até 5 mm</t>
  </si>
  <si>
    <t>18.06.510</t>
  </si>
  <si>
    <t>Rejuntamento de rodapé em placas cerâmicas com argamassa industrializada para rejunte, altura até 10 cm, juntas acima de 3 até 5 mm</t>
  </si>
  <si>
    <t>18.06.520</t>
  </si>
  <si>
    <t>Rejuntamento de rodapé em placas cerâmicas com cimento branco, altura até 10 cm, juntas acima de 5 até 10 mm</t>
  </si>
  <si>
    <t>18.06.530</t>
  </si>
  <si>
    <t>Rejuntamento de rodapé em placas cerâmicas com argamassa industrializada para rejunte, altura até 10 cm, juntas acima de 5 até 10 mm</t>
  </si>
  <si>
    <t>18.07</t>
  </si>
  <si>
    <t>Placa ceramica nao esmaltada extrudada</t>
  </si>
  <si>
    <t>18.07.020</t>
  </si>
  <si>
    <t>Placa cerâmica não esmaltada extrudada de alta resistência química e mecânica, espessura de 9 mm, uso industrial, assentado com argamassa química bicomponente</t>
  </si>
  <si>
    <t>18.07.021</t>
  </si>
  <si>
    <t>Placa cerâmica não esmaltada extrudada de alta resistência química e mecânica, espessura de 9 mm, uso industrial, assentado com argamassa colante industrial</t>
  </si>
  <si>
    <t>18.07.040</t>
  </si>
  <si>
    <t>Placa cerâmica não esmaltada extrudada de alta resistência química e mecânica, espessura de 14 mm, uso industrial, assentado com argamassa química bicomponente</t>
  </si>
  <si>
    <t>18.07.080</t>
  </si>
  <si>
    <t>Rodapé em placa cerâmica não esmaltada extrudada de alta resistência química e mecânica, altura de 10 cm, uso industrial, assentado com argamassa química bicomponente</t>
  </si>
  <si>
    <t>18.07.160</t>
  </si>
  <si>
    <t>Placa cerâmica não esmaltada extrudada para área com altas temperaturas, de alta resistência química e mecânica, espessura mínima de 13 mm, uso industrial e cozinhas profissionais, assentado com argamassa industrializada</t>
  </si>
  <si>
    <t>18.07.170</t>
  </si>
  <si>
    <t>Rodapé em placa cerâmica não esmaltada extrudada para área com altas temperaturas, de alta resistência química e mecânica, altura de 10cm, uso industrial e cozinhas profissionais, assentado com argamassa industrializada</t>
  </si>
  <si>
    <t>18.07.200</t>
  </si>
  <si>
    <t>Rejuntamento em placa cerâmica extrudada antiácida de 9 mm, com argamassa industrializada bicomponente à base de resina furânica, juntas acima de 3 até 6 mm</t>
  </si>
  <si>
    <t>18.07.210</t>
  </si>
  <si>
    <t>Rejuntamento de placa cerâmica extrudada de 9 mm, com argamassa sintética industrializada tricomponente à base de resina epóxi, juntas acima de 3 até 6 mm</t>
  </si>
  <si>
    <t>18.07.220</t>
  </si>
  <si>
    <t>Rejuntamento em placa cerâmica extrudada antiácida, espessura de 14 mm, com argamassa industrializada bicomponente, à base de resina furânica, juntas acima de 3 até 6 mm</t>
  </si>
  <si>
    <t>18.07.230</t>
  </si>
  <si>
    <t>Rejuntamento em placa cerâmica extrudada antiácida de 14 mm, com argamassa sintética industrializada tricomponente, à base de resina epóxi, juntas de 3 até 6 mm</t>
  </si>
  <si>
    <t>18.07.250</t>
  </si>
  <si>
    <t>Rejuntamento em placa cerâmica extrudada antiácida, com argamassa industrializada anticorrosiva bicomponente à base de bauxita, para área de altas temperaturas, juntas acima de 3 até 6 mm</t>
  </si>
  <si>
    <t>18.07.300</t>
  </si>
  <si>
    <t>Rejuntamento de rodapé em placa cerâmica extrudada antiácida de 9 mm, com argamassa industrializada bicomponente à base de resina furânica, juntas acima de 3 até 6 mm</t>
  </si>
  <si>
    <t>18.07.310</t>
  </si>
  <si>
    <t>Rejuntamento de rodapé em placa cerâmica extrudada antiácida de 9 mm, com argamassa sintética  industrializada tricomponente à base de resina epóxi, juntas acima de 3 até 6 mm</t>
  </si>
  <si>
    <t>18.08</t>
  </si>
  <si>
    <t>Revestimento em porcelanato</t>
  </si>
  <si>
    <t>18.08.032</t>
  </si>
  <si>
    <t>Revestimento em porcelanato esmaltado antiderrapante para área externa e ambiente com alto tráfego, grupo de absorção BIa, assentado com argamassa colante industrializada, rejuntado</t>
  </si>
  <si>
    <t>18.08.042</t>
  </si>
  <si>
    <t>Rodapé em porcelanato esmaltado antiderrapante para área externa e ambiente com alto tráfego, grupo de absorção BIa, assentado com argamassa colante industrializada, rejuntado</t>
  </si>
  <si>
    <t>18.08.062</t>
  </si>
  <si>
    <t>Revestimento em porcelanato esmaltado polido para área interna e ambiente com tráfego médio, grupo de absorção BIa, assentado com argamassa colante industrializada, rejuntado</t>
  </si>
  <si>
    <t>18.08.072</t>
  </si>
  <si>
    <t>Rodapé em porcelanato esmaltado polido para área interna e ambiente com tráfego médio, grupo de absorção BIa, assentado com argamassa colante industrializada, rejuntado</t>
  </si>
  <si>
    <t>18.08.090</t>
  </si>
  <si>
    <t>Revestimento em porcelanato esmaltado acetinado para área interna e ambiente com acesso ao exterior, grupo de absorção BIa, resistência química B, assentado com argamassa colante industrializada, rejuntado</t>
  </si>
  <si>
    <t>18.08.100</t>
  </si>
  <si>
    <t>Rodapé em porcelanato esmaltado acetinado para área interna e ambiente com acesso ao exterior, grupo de absorção BIa, resistência química B, assentado com argamassa colante industrializada, rejuntado</t>
  </si>
  <si>
    <t>18.08.110</t>
  </si>
  <si>
    <t>Revestimento em porcelanato técnico antiderrapante para área externa, grupo de absorção BIa, assentado com argamassa colante industrializada, rejuntado</t>
  </si>
  <si>
    <t>18.08.120</t>
  </si>
  <si>
    <t>Rodapé em porcelanato técnico antiderrapante para área interna, grupo de absorção BIa, assentado com argamassa colante industrializada, rejuntado</t>
  </si>
  <si>
    <t>18.08.152</t>
  </si>
  <si>
    <t>Revestimento em porcelanato técnico natural para área interna e ambiente com acesso ao exterior, grupo de absorção BIa, assentado com argamassa colante industrializada, rejuntado</t>
  </si>
  <si>
    <t>18.08.162</t>
  </si>
  <si>
    <t>Rodapé em porcelanato técnico natural, para área interna e ambiente com acesso ao exterior, grupo de absorção BIa, assentado com argamassa colante industrializada, rejuntado</t>
  </si>
  <si>
    <t>18.08.170</t>
  </si>
  <si>
    <t>Revestimento em porcelanato técnico polido para área interna e ambiente de médio tráfego, grupo de absorção BIa, coeficiente de atrito I, assentado com argamassa colante industrializada, rejuntado</t>
  </si>
  <si>
    <t>18.08.180</t>
  </si>
  <si>
    <t>Rodapé em porcelanato técnico polido para área interna e ambiente de médio tráfego, grupo de absorção BIa, assentado com argamassa colante industrializada, rejuntado</t>
  </si>
  <si>
    <t>18.11</t>
  </si>
  <si>
    <t>Revestimento em placa ceramica esmaltada</t>
  </si>
  <si>
    <t>18.11.012</t>
  </si>
  <si>
    <t>Revestimento em placa cerâmica esmaltada de 7,5x7,5 cm, assentado e rejuntado com argamassa industrializada</t>
  </si>
  <si>
    <t>18.11.022</t>
  </si>
  <si>
    <t>Revestimento em placa cerâmica esmaltada de 10x10 cm, assentado e rejuntado com argamassa industrializada</t>
  </si>
  <si>
    <t>18.11.032</t>
  </si>
  <si>
    <t>Revestimento em placa cerâmica esmaltada de 15x15 cm, tipo monocolor, assentado e rejuntado com argamassa industrializada</t>
  </si>
  <si>
    <t>18.11.042</t>
  </si>
  <si>
    <t>Revestimento em placa cerâmica esmaltada de 20x20 cm, tipo monocolor, assentado e rejuntado com argamassa industrializada</t>
  </si>
  <si>
    <t>18.11.052</t>
  </si>
  <si>
    <t>Revestimento em placa cerâmica esmaltada, tipo monoporosa, assentado e rejuntado com argamassa industrializada</t>
  </si>
  <si>
    <t>18.12</t>
  </si>
  <si>
    <t>Revestimento em pastilha e mosaico</t>
  </si>
  <si>
    <t>18.12.020</t>
  </si>
  <si>
    <t>Revestimento em pastilha de porcelana natural ou esmaltada de 5x5 cm, assentado e rejuntado com argamassa colante industrializada</t>
  </si>
  <si>
    <t>18.12.120</t>
  </si>
  <si>
    <t>Revestimento em pastilha de porcelana natural ou esmaltada de 2,5x2,5 cm, assentado e rejuntado com argamassa colante industrializada</t>
  </si>
  <si>
    <t>18.12.140</t>
  </si>
  <si>
    <t>Revestimento em pastilha de porcelana natural ou esmaltada de 2,5x5 cm, assentado e rejuntado com argamassa colante industrializada</t>
  </si>
  <si>
    <t>18.13</t>
  </si>
  <si>
    <t>Revestimento ceramico nao esmaltado extrudado</t>
  </si>
  <si>
    <t>18.13.010</t>
  </si>
  <si>
    <t>Revestimento em placa cerâmica não esmaltada extrudada, de alta resistência química e mecânica, espessura de 9 mm, assentado com argamassa colante industrializada</t>
  </si>
  <si>
    <t>18.13.020</t>
  </si>
  <si>
    <t>Revestimento em placa cerâmica extrudada de alta resistência química e mecânica, espessura entre 9 e 10 mm, assentado com argamassa industrializada de alta aderência</t>
  </si>
  <si>
    <t>18.13.202</t>
  </si>
  <si>
    <t>Rejuntamento em placa cerâmica extrudada, espessura entre 9 e 10 mm, com argamassa industrial anticorrosiva à base de resina epóxi, juntas de 6 a 10 mm</t>
  </si>
  <si>
    <t>19</t>
  </si>
  <si>
    <t>REVESTIMENTO EM PEDRA</t>
  </si>
  <si>
    <t>19.01</t>
  </si>
  <si>
    <t>Granito</t>
  </si>
  <si>
    <t>19.01.022</t>
  </si>
  <si>
    <t>Revestimento em granito, espessura de 2 cm, acabamento polido</t>
  </si>
  <si>
    <t>19.01.062</t>
  </si>
  <si>
    <t>Peitoril e/ou soleira em granito, espessura de 2 cm e largura até 20 cm, acabamento polido</t>
  </si>
  <si>
    <t>19.01.064</t>
  </si>
  <si>
    <t>Peitoril e/ou soleira em granito, espessura de 2 cm e largura de 21 cm até 30 cm, acabamento polido</t>
  </si>
  <si>
    <t>19.01.122</t>
  </si>
  <si>
    <t>Degrau e espelho de granito, espessura de 2 cm, acabamento polido</t>
  </si>
  <si>
    <t>19.01.322</t>
  </si>
  <si>
    <t>Rodapé em granito, espessura de 2 cm e altura de 7 cm, acabamento polido</t>
  </si>
  <si>
    <t>19.01.324</t>
  </si>
  <si>
    <t>Rodapé em granito, espessura de 2 cm e altura de 7,1 cm até 10 cm, acabamento polido</t>
  </si>
  <si>
    <t>19.02</t>
  </si>
  <si>
    <t>Marmore</t>
  </si>
  <si>
    <t>19.02.020</t>
  </si>
  <si>
    <t>Revestimento em mármore branco, espessura de 2 cm, assente com massa</t>
  </si>
  <si>
    <t>19.02.040</t>
  </si>
  <si>
    <t>Revestimento em mármore travertino nacional, espessura de 2 cm, assente com massa</t>
  </si>
  <si>
    <t>19.02.060</t>
  </si>
  <si>
    <t>Revestimento em mármore branco, espessura de 3 cm, assente com massa</t>
  </si>
  <si>
    <t>19.02.080</t>
  </si>
  <si>
    <t>Revestimento em mármore travertino nacional, espessura de 3 cm, assente com massa</t>
  </si>
  <si>
    <t>19.02.220</t>
  </si>
  <si>
    <t>Degrau e espelho em mármore branco, espessura de 2 cm</t>
  </si>
  <si>
    <t>19.02.240</t>
  </si>
  <si>
    <t>Degrau e espelho em mármore travertino nacional, espessura de 2 cm</t>
  </si>
  <si>
    <t>19.02.250</t>
  </si>
  <si>
    <t>Rodapé em mármore branco, espessura de 2 cm e altura de 7 cm</t>
  </si>
  <si>
    <t>19.03</t>
  </si>
  <si>
    <t>Pedra</t>
  </si>
  <si>
    <t>19.03.020</t>
  </si>
  <si>
    <t>Revestimento em pedra tipo arenito comum</t>
  </si>
  <si>
    <t>19.03.060</t>
  </si>
  <si>
    <t>Revestimento em pedra mineira comum</t>
  </si>
  <si>
    <t>19.03.090</t>
  </si>
  <si>
    <t>Revestimento em pedra Miracema</t>
  </si>
  <si>
    <t>19.03.100</t>
  </si>
  <si>
    <t>Rodapé em pedra Miracema, altura de 5,75 cm</t>
  </si>
  <si>
    <t>19.03.110</t>
  </si>
  <si>
    <t>Rodapé em pedra Miracema, altura de 11,5 cm</t>
  </si>
  <si>
    <t>19.03.220</t>
  </si>
  <si>
    <t>Rodapé em pedra mineira simples, altura de 10 cm</t>
  </si>
  <si>
    <t>19.03.260</t>
  </si>
  <si>
    <t>Revestimento em pedra ardósia selecionada</t>
  </si>
  <si>
    <t>19.03.270</t>
  </si>
  <si>
    <t>Rodapé em pedra ardósia, altura de 7 cm</t>
  </si>
  <si>
    <t>19.03.290</t>
  </si>
  <si>
    <t>Peitoril e/ou soleira em ardósia, espessura de 2 cm e largura até 20 cm</t>
  </si>
  <si>
    <t>19.20</t>
  </si>
  <si>
    <t>Reparos, conservacoes e complementos - GRUPO 19</t>
  </si>
  <si>
    <t>19.20.020</t>
  </si>
  <si>
    <t>Recolocação de mármore, pedras e granitos, assentes com massa</t>
  </si>
  <si>
    <t>20</t>
  </si>
  <si>
    <t>REVESTIMENTO EM MADEIRA</t>
  </si>
  <si>
    <t>20.01</t>
  </si>
  <si>
    <t>Lambris de madeira</t>
  </si>
  <si>
    <t>20.01.040</t>
  </si>
  <si>
    <t>Lambril em madeira macho/fêmea tarugado, exceto pinus</t>
  </si>
  <si>
    <t>20.03</t>
  </si>
  <si>
    <t>Soalho de madeira</t>
  </si>
  <si>
    <t>20.03.010</t>
  </si>
  <si>
    <t>Soalho em tábua de madeira aparelhada</t>
  </si>
  <si>
    <t>20.04</t>
  </si>
  <si>
    <t>Tacos</t>
  </si>
  <si>
    <t>20.04.020</t>
  </si>
  <si>
    <t>Piso em tacos de Ipê colado</t>
  </si>
  <si>
    <t>20.10</t>
  </si>
  <si>
    <t>Rodape de madeira</t>
  </si>
  <si>
    <t>20.10.040</t>
  </si>
  <si>
    <t>Rodapé de madeira de 7 x 1,5 cm</t>
  </si>
  <si>
    <t>20.10.120</t>
  </si>
  <si>
    <t>Cordão de madeira</t>
  </si>
  <si>
    <t>20.20</t>
  </si>
  <si>
    <t>Reparos, conservacoes e complementos - GRUPO 20</t>
  </si>
  <si>
    <t>20.20.020</t>
  </si>
  <si>
    <t>Recolocação de soalho em madeira</t>
  </si>
  <si>
    <t>20.20.040</t>
  </si>
  <si>
    <t>Recolocação de tacos soltos com cola</t>
  </si>
  <si>
    <t>20.20.100</t>
  </si>
  <si>
    <t>Recolocação de rodapé e cordão de madeira</t>
  </si>
  <si>
    <t>20.20.202</t>
  </si>
  <si>
    <t>Raspagem com calafetação e aplicação de verniz</t>
  </si>
  <si>
    <t>21</t>
  </si>
  <si>
    <t>REVESTIMENTO SINTETICO E METALICO</t>
  </si>
  <si>
    <t>21.01</t>
  </si>
  <si>
    <t>Revestimento em borracha</t>
  </si>
  <si>
    <t>21.01.100</t>
  </si>
  <si>
    <t>Revestimento em borracha sintética preta, espessura de 4 mm - colado</t>
  </si>
  <si>
    <t>21.01.160</t>
  </si>
  <si>
    <t>Revestimento em grama sintética, com espessura de 20 a 32 mm</t>
  </si>
  <si>
    <t>21.02</t>
  </si>
  <si>
    <t>Revestimento vinilico</t>
  </si>
  <si>
    <t>21.02.050</t>
  </si>
  <si>
    <t>Revestimento vinílico, espessura de 2 mm, para tráfego médio, com impermeabilizante acrílico</t>
  </si>
  <si>
    <t>21.02.060</t>
  </si>
  <si>
    <t>Revestimento vinílico, espessura de 3,2 mm, para tráfego intenso, com impermeabilizante acrílico</t>
  </si>
  <si>
    <t>21.02.071</t>
  </si>
  <si>
    <t>Revestimento vinílico em manta, espessura total de 2mm, resistente a lavagem com hipoclorito</t>
  </si>
  <si>
    <t>21.02.271</t>
  </si>
  <si>
    <t>Revestimento vinílico em manta heterogênea, espessura de 2 mm, com impermeabilizante acrílico</t>
  </si>
  <si>
    <t>21.02.281</t>
  </si>
  <si>
    <t>Revestimento vinílico flexível em manta homogênea, espessura de 2 mm, com impermeabilizante acrílico</t>
  </si>
  <si>
    <t>21.02.291</t>
  </si>
  <si>
    <t>Revestimento vinílico heterogêneo flexível em réguas, espessura de 3 mm, com impermeabilizante acrílico</t>
  </si>
  <si>
    <t>21.02.310</t>
  </si>
  <si>
    <t>Revestimento vinílico autoportante acústico, espessura de 4,5 mm, com impermeabilizante acrílico</t>
  </si>
  <si>
    <t>21.02.311</t>
  </si>
  <si>
    <t>Revestimento vinílico autoportante, espessura de 4 mm, com impermeabilizante acrílico</t>
  </si>
  <si>
    <t>21.02.320</t>
  </si>
  <si>
    <t>Revestimento vinílico antiestático acústico, espessura de 5 mm, com impermeabilizante acrílico</t>
  </si>
  <si>
    <t>21.03</t>
  </si>
  <si>
    <t>Revestimento metalico</t>
  </si>
  <si>
    <t>21.03.010</t>
  </si>
  <si>
    <t>Revestimento em aço inoxidável AISI 304, liga 18,8, chapa 20, espessura de 1 mm, acabamento escovado com grana especial</t>
  </si>
  <si>
    <t>21.03.090</t>
  </si>
  <si>
    <t>Piso elevado tipo telescópico em chapa de aço, sem revestimento</t>
  </si>
  <si>
    <t>21.04</t>
  </si>
  <si>
    <t>Forracao e carpete</t>
  </si>
  <si>
    <t>21.04.100</t>
  </si>
  <si>
    <t>Revestimento com carpete para tráfego moderado, uso comercial, tipo bouclê de 5,4 até 8 mm</t>
  </si>
  <si>
    <t>21.04.110</t>
  </si>
  <si>
    <t>Revestimento com carpete para tráfego intenso, uso comercial, tipo bouclê de 6 mm</t>
  </si>
  <si>
    <t>21.05</t>
  </si>
  <si>
    <t>Revestimento em cimento reforcado com fio sintetico (CRFS)</t>
  </si>
  <si>
    <t>21.05.010</t>
  </si>
  <si>
    <t>Piso em painel com miolo de madeira contraplacado por lâminas de madeira e externamente por chapas em CRFS, espessura de 40 mm</t>
  </si>
  <si>
    <t>21.05.100</t>
  </si>
  <si>
    <t>Piso elevado de concreto em placas de 600 x 600 mm, antiderrapante, sem acabamento</t>
  </si>
  <si>
    <t>21.07</t>
  </si>
  <si>
    <t>Revestimento sintetico</t>
  </si>
  <si>
    <t>21.07.010</t>
  </si>
  <si>
    <t>Revestimento em laminado melamínico dissipativo</t>
  </si>
  <si>
    <t>21.10</t>
  </si>
  <si>
    <t>Rodape sintetico</t>
  </si>
  <si>
    <t>21.10.050</t>
  </si>
  <si>
    <t>Rodapé de poliestireno, espessura de 7 cm</t>
  </si>
  <si>
    <t>21.10.051</t>
  </si>
  <si>
    <t>Rodapé de poliestireno, espessura de 8 cm</t>
  </si>
  <si>
    <t>21.10.061</t>
  </si>
  <si>
    <t>Rodapé para piso vinílico em PVC, espessura de 2 mm e altura de 5 cm, curvo/plano, com impermeabilizante acrílico</t>
  </si>
  <si>
    <t>21.10.071</t>
  </si>
  <si>
    <t>Rodapé flexível para piso vinílico em PVC, espessura de 2 mm e altura de 7,5 cm, curvo/plano, com impermeabilizante acrílico</t>
  </si>
  <si>
    <t>21.10.081</t>
  </si>
  <si>
    <t>Rodapé hospitalar flexível em PVC para piso vinílico, espessura de 2 mm e altura de 7,5 cm, com impermeabilizante acrílico</t>
  </si>
  <si>
    <t>21.10.210</t>
  </si>
  <si>
    <t>Rodapé em borracha sintética preta, altura até 7 cm - colado</t>
  </si>
  <si>
    <t>21.10.220</t>
  </si>
  <si>
    <t>Rodapé de cordão de poliamida</t>
  </si>
  <si>
    <t>21.10.250</t>
  </si>
  <si>
    <t>Rodapé em laminado melamínico dissipativo, espessura de 2 mm e altura de 10 cm</t>
  </si>
  <si>
    <t>21.11</t>
  </si>
  <si>
    <t>Degrau sintetico</t>
  </si>
  <si>
    <t>21.11.050</t>
  </si>
  <si>
    <t>Degrau (piso e espelho) em borracha sintética preta com testeira - colado</t>
  </si>
  <si>
    <t>21.11.131</t>
  </si>
  <si>
    <t>Testeira flexível para arremate de degrau vinílico em PVC, espessura de 2 mm, com impermeabilizante acrílico</t>
  </si>
  <si>
    <t>21.20</t>
  </si>
  <si>
    <t>Reparos, conservacoes e complementos - GRUPO 21</t>
  </si>
  <si>
    <t>21.20.020</t>
  </si>
  <si>
    <t>Recolocação de piso sintético com cola</t>
  </si>
  <si>
    <t>21.20.040</t>
  </si>
  <si>
    <t>Recolocação de piso sintético argamassado</t>
  </si>
  <si>
    <t>21.20.050</t>
  </si>
  <si>
    <t>Recolocação de piso elevado telescópico metálico, inclusive estrutura de sustentação</t>
  </si>
  <si>
    <t>21.20.060</t>
  </si>
  <si>
    <t>Furação de piso elevado telescópico em chapa de aço</t>
  </si>
  <si>
    <t>21.20.100</t>
  </si>
  <si>
    <t>Recolocação de rodapé e cordões sintéticos</t>
  </si>
  <si>
    <t>21.20.300</t>
  </si>
  <si>
    <t>Fita adesiva antiderrapante com largura de 5 cm</t>
  </si>
  <si>
    <t>21.20.302</t>
  </si>
  <si>
    <t>Fita adesiva antiderrapante fosforescente, alto tráfego, largura de 5 cm</t>
  </si>
  <si>
    <t>21.20.410</t>
  </si>
  <si>
    <t>Cantoneira de sobrepor em PVC de 4 x 4 cm</t>
  </si>
  <si>
    <t>21.20.460</t>
  </si>
  <si>
    <t>Canto externo de acabamento em PVC</t>
  </si>
  <si>
    <t>21.20.500</t>
  </si>
  <si>
    <t>Cantoneira em alumínio antiderrapante de 50 x 30 mm</t>
  </si>
  <si>
    <t>22</t>
  </si>
  <si>
    <t>FORRO, BRISE E FACHADA</t>
  </si>
  <si>
    <t>22.01</t>
  </si>
  <si>
    <t>Forro de madeira</t>
  </si>
  <si>
    <t>22.01.010</t>
  </si>
  <si>
    <t>Forro em tábuas aparelhadas macho e fêmea de pinus</t>
  </si>
  <si>
    <t>22.01.020</t>
  </si>
  <si>
    <t>Forro em tábuas aparelhadas macho e fêmea de pinus tarugado</t>
  </si>
  <si>
    <t>22.01.080</t>
  </si>
  <si>
    <t>Forro xadrez em ripas de angelim-vermelho / bacuri / maçaranduba tarugado</t>
  </si>
  <si>
    <t>22.01.210</t>
  </si>
  <si>
    <t>Testeira em tábua aparelhada, largura até 20cm</t>
  </si>
  <si>
    <t>22.01.220</t>
  </si>
  <si>
    <t>Beiral em tábua de angelim-vermelho / bacuri / maçaranduba macho e fêmea com tarugamento</t>
  </si>
  <si>
    <t>22.01.240</t>
  </si>
  <si>
    <t>Beiral em tábua de angelim-vermelho / bacuri / maçaranduba macho e fêmea</t>
  </si>
  <si>
    <t>22.02</t>
  </si>
  <si>
    <t>Forro de gesso</t>
  </si>
  <si>
    <t>22.02.010</t>
  </si>
  <si>
    <t>Forro em placa de gesso liso fixo</t>
  </si>
  <si>
    <t>22.02.030</t>
  </si>
  <si>
    <t>Forro em painéis de gesso acartonado, espessura de 12,5mm, fixo</t>
  </si>
  <si>
    <t>22.02.100</t>
  </si>
  <si>
    <t>Forro em painéis de gesso acartonado, acabamento liso com película em PVC - removível</t>
  </si>
  <si>
    <t>22.03</t>
  </si>
  <si>
    <t>Forro sintetico</t>
  </si>
  <si>
    <t>22.03.020</t>
  </si>
  <si>
    <t>Forro em lã de vidro revestido em PVC, espessura de 20mm</t>
  </si>
  <si>
    <t>22.03.030</t>
  </si>
  <si>
    <t>Forro em fibra mineral NRC 0.55 acústico, revestido em látex</t>
  </si>
  <si>
    <t>22.03.040</t>
  </si>
  <si>
    <t>Forro modular removível em PVC de 618mm x 1243mm</t>
  </si>
  <si>
    <t>22.03.050</t>
  </si>
  <si>
    <t>Forro em fibra mineral NRC 0.50, revestido em látex</t>
  </si>
  <si>
    <t>22.03.070</t>
  </si>
  <si>
    <t>Forro em lâmina de PVC</t>
  </si>
  <si>
    <t>22.03.122</t>
  </si>
  <si>
    <t>Forro em fibra mineral NRC 0.85, em placas acústicas removíveis de 625mm x 1250mm</t>
  </si>
  <si>
    <t>22.03.140</t>
  </si>
  <si>
    <t>Forro em fibra mineral NRC 0.65, em placas acústicas removíveis de 625mm x 625mm</t>
  </si>
  <si>
    <t>22.03.200</t>
  </si>
  <si>
    <t>Forro em fibra mineral NRC 0.70, em placas acústicas removíveis</t>
  </si>
  <si>
    <t>22.04</t>
  </si>
  <si>
    <t>Forro metalico</t>
  </si>
  <si>
    <t>22.04.020</t>
  </si>
  <si>
    <t>Forro metálico removível, em painéis de 625mm x 625mm, tipo colmeia</t>
  </si>
  <si>
    <t>22.04.030</t>
  </si>
  <si>
    <t>Forro metálico removível, em painéis de 625mm x 625mm, tile tegular perfurada</t>
  </si>
  <si>
    <t>22.06</t>
  </si>
  <si>
    <t>Brise-soleil</t>
  </si>
  <si>
    <t>22.06.130</t>
  </si>
  <si>
    <t>Brise em placa cimentícia, montado em perfil e chapa metálica</t>
  </si>
  <si>
    <t>22.06.240</t>
  </si>
  <si>
    <t>Brise metálico fixo em chapa lisa aluzinc pré-pintada, formato ogiva, lâmina frontal de 200mm</t>
  </si>
  <si>
    <t>22.06.300</t>
  </si>
  <si>
    <t>Brise metálico curvo e móvel em chapa microperfurada de alumínio pré-pintada</t>
  </si>
  <si>
    <t>22.06.350</t>
  </si>
  <si>
    <t>Brise metálico curvo e móvel termoacústico em chapa lisa de alumínio pré-pintada</t>
  </si>
  <si>
    <t>22.20</t>
  </si>
  <si>
    <t>Reparos, conservacoes e complementos - GRUPO 22</t>
  </si>
  <si>
    <t>22.20.011</t>
  </si>
  <si>
    <t>Placa em lã de vidro revestida em PVC, auto extinguível</t>
  </si>
  <si>
    <t>22.20.020</t>
  </si>
  <si>
    <t>Recolocação de forros fixados</t>
  </si>
  <si>
    <t>22.20.040</t>
  </si>
  <si>
    <t>Recolocação de forros apoiados ou encaixados</t>
  </si>
  <si>
    <t>22.20.050</t>
  </si>
  <si>
    <t>Moldura de gesso simples, largura até 6,0cm</t>
  </si>
  <si>
    <t>22.20.090</t>
  </si>
  <si>
    <t>Abertura para vão de luminária em forro de PVC modular</t>
  </si>
  <si>
    <t>23</t>
  </si>
  <si>
    <t>ESQUADRIA, MARCENARIA E ELEMENTO EM MADEIRA</t>
  </si>
  <si>
    <t>23.01</t>
  </si>
  <si>
    <t>Janela e veneziana em madeira</t>
  </si>
  <si>
    <t>23.01.050</t>
  </si>
  <si>
    <t>Caixilho em madeira maxim-ar</t>
  </si>
  <si>
    <t>23.01.060</t>
  </si>
  <si>
    <t>Caixilho em madeira tipo veneziana de correr</t>
  </si>
  <si>
    <t>23.02</t>
  </si>
  <si>
    <t>Porta macho / femea montada com batente</t>
  </si>
  <si>
    <t>23.02.010</t>
  </si>
  <si>
    <t>Acréscimo de bandeira - porta macho e fêmea com batente de madeira</t>
  </si>
  <si>
    <t>23.02.030</t>
  </si>
  <si>
    <t>Porta macho e fêmea com batente de madeira - 70 x 210 cm</t>
  </si>
  <si>
    <t>23.02.040</t>
  </si>
  <si>
    <t>Porta macho e fêmea com batente de madeira - 80 x 210 cm</t>
  </si>
  <si>
    <t>23.02.050</t>
  </si>
  <si>
    <t>Porta macho e fêmea com batente de madeira - 90 x 210 cm</t>
  </si>
  <si>
    <t>23.02.060</t>
  </si>
  <si>
    <t>Porta macho e fêmea com batente de madeira - 120 x 210 cm</t>
  </si>
  <si>
    <t>23.04</t>
  </si>
  <si>
    <t>Porta lisa laminada montada com batente</t>
  </si>
  <si>
    <t>23.04.070</t>
  </si>
  <si>
    <t>Porta em laminado fenólico melamínico com batente em alumínio - 80 x 180 cm</t>
  </si>
  <si>
    <t>23.04.080</t>
  </si>
  <si>
    <t>Porta em laminado fenólico melamínico com batente em alumínio - 60 x 160 cm</t>
  </si>
  <si>
    <t>23.04.090</t>
  </si>
  <si>
    <t>Porta em laminado fenólico melamínico com acabamento liso, batente de madeira sem revestimento - 70 x 210 cm</t>
  </si>
  <si>
    <t>23.04.100</t>
  </si>
  <si>
    <t>Porta em laminado fenólico melamínico com acabamento liso, batente de madeira sem revestimento - 80 x 210 cm</t>
  </si>
  <si>
    <t>23.04.110</t>
  </si>
  <si>
    <t>Porta em laminado fenólico melamínico com acabamento liso, batente de madeira sem revestimento - 90 x 210 cm</t>
  </si>
  <si>
    <t>23.04.120</t>
  </si>
  <si>
    <t>Porta em laminado fenólico melamínico com acabamento liso, batente de madeira sem revestimento - 120 x 210 cm</t>
  </si>
  <si>
    <t>23.04.130</t>
  </si>
  <si>
    <t>Porta em laminado fenólico melamínico com acabamento liso, batente de madeira sem revestimento - 140 x 210 cm</t>
  </si>
  <si>
    <t>23.04.140</t>
  </si>
  <si>
    <t>Porta em laminado fenólico melamínico com acabamento liso, batente de madeira sem revestimento - 220 x 210 cm</t>
  </si>
  <si>
    <t>23.04.570</t>
  </si>
  <si>
    <t>Porta em laminado melamínico estrutural com acabamento texturizado, batente em alumínio com ferragens - 60 x 180 cm</t>
  </si>
  <si>
    <t>23.04.580</t>
  </si>
  <si>
    <t>Porta em laminado fenólico melamínico com acabamento liso, batente metálico - 60 x 160 cm</t>
  </si>
  <si>
    <t>23.04.590</t>
  </si>
  <si>
    <t>Porta em laminado fenólico melamínico com acabamento liso, batente metálico - 70 x 210 cm</t>
  </si>
  <si>
    <t>23.04.600</t>
  </si>
  <si>
    <t>Porta em laminado fenólico melamínico com acabamento liso, batente metálico - 80 x 210 cm</t>
  </si>
  <si>
    <t>23.04.610</t>
  </si>
  <si>
    <t>Porta em laminado fenólico melamínico com acabamento liso, batente metálico - 90 x 210 cm</t>
  </si>
  <si>
    <t>23.04.620</t>
  </si>
  <si>
    <t>Porta em laminado fenólico melamínico com acabamento liso, batente metálico - 120 x 210 cm</t>
  </si>
  <si>
    <t>23.08</t>
  </si>
  <si>
    <t>Marcenaria em geral</t>
  </si>
  <si>
    <t>23.08.010</t>
  </si>
  <si>
    <t>Estrado em madeira</t>
  </si>
  <si>
    <t>23.08.020</t>
  </si>
  <si>
    <t>Faixa/batedor de proteção em madeira aparelhada natural de 10 x 2,5 cm</t>
  </si>
  <si>
    <t>23.08.030</t>
  </si>
  <si>
    <t>Faixa/batedor de proteção em madeira de 20 x 5 cm, com acabamento em laminado fenólico melamínico</t>
  </si>
  <si>
    <t>23.08.040</t>
  </si>
  <si>
    <t>Armário/gabinete embutido em MDF sob medida, revestido em laminado melamínico, com portas e prateleiras</t>
  </si>
  <si>
    <t>23.08.060</t>
  </si>
  <si>
    <t>Tampo sob medida em compensado, revestido na face superior em laminado fenólico melamínico</t>
  </si>
  <si>
    <t>23.08.080</t>
  </si>
  <si>
    <t>Prateleira sob medida em compensado, revestida nas duas faces em laminado fenólico melamínico</t>
  </si>
  <si>
    <t>23.08.100</t>
  </si>
  <si>
    <t>Armário tipo prateleira com subdivisão em compensado, revestido totalmente em laminado fenólico melamínico</t>
  </si>
  <si>
    <t>23.08.110</t>
  </si>
  <si>
    <t>Painel em compensado naval, espessura de 25 mm</t>
  </si>
  <si>
    <t>23.08.160</t>
  </si>
  <si>
    <t>Porta lisa com balcão, batente de madeira, completa - 80 x 210 cm</t>
  </si>
  <si>
    <t>23.08.170</t>
  </si>
  <si>
    <t>Lousa em laminado melamínico, branco - linha comercial</t>
  </si>
  <si>
    <t>23.08.210</t>
  </si>
  <si>
    <t>Armário sob medida em compensado de madeira totalmente revestido em folheado de madeira, completo</t>
  </si>
  <si>
    <t>23.08.220</t>
  </si>
  <si>
    <t>Armário sob medida em compensado de madeira totalmente revestido em laminado melamínico texturizado, completo</t>
  </si>
  <si>
    <t>23.08.242</t>
  </si>
  <si>
    <t>Porta lisa de correr suspensa em madeira com batente</t>
  </si>
  <si>
    <t>23.08.244</t>
  </si>
  <si>
    <t>Porta articulada em MDF revestida com laminado melamínico, batente em alumínio - completa</t>
  </si>
  <si>
    <t>23.08.320</t>
  </si>
  <si>
    <t>Porta acústica de madeira</t>
  </si>
  <si>
    <t>23.08.380</t>
  </si>
  <si>
    <t>Faixa/batedor de proteção em madeira de 290 x 15 mm, com acabamento em laminado fenólico melamínico</t>
  </si>
  <si>
    <t>23.09</t>
  </si>
  <si>
    <t>Porta lisa comum montada com batente</t>
  </si>
  <si>
    <t>23.09.010</t>
  </si>
  <si>
    <t>Acréscimo de bandeira - porta lisa comum com batente de madeira</t>
  </si>
  <si>
    <t>23.09.020</t>
  </si>
  <si>
    <t>Porta lisa com batente madeira - 60 x 210 cm</t>
  </si>
  <si>
    <t>23.09.030</t>
  </si>
  <si>
    <t>Porta lisa com batente madeira - 70 x 210 cm</t>
  </si>
  <si>
    <t>23.09.040</t>
  </si>
  <si>
    <t>Porta lisa com batente madeira - 80 x 210 cm</t>
  </si>
  <si>
    <t>23.09.050</t>
  </si>
  <si>
    <t>Porta lisa com batente madeira - 90 x 210 cm</t>
  </si>
  <si>
    <t>23.09.052</t>
  </si>
  <si>
    <t>Porta lisa com batente madeira - 110 x 210 cm</t>
  </si>
  <si>
    <t>23.09.060</t>
  </si>
  <si>
    <t>Porta lisa com batente madeira - 120 x 210 cm</t>
  </si>
  <si>
    <t>23.09.100</t>
  </si>
  <si>
    <t>Porta lisa com batente madeira - 160 x 210 cm</t>
  </si>
  <si>
    <t>23.09.420</t>
  </si>
  <si>
    <t>Porta lisa com batente em alumínio, largura 60 cm, altura de 105 a 200 cm</t>
  </si>
  <si>
    <t>23.09.430</t>
  </si>
  <si>
    <t>Porta lisa com batente em alumínio, largura 80 cm, altura de 105 a 200 cm</t>
  </si>
  <si>
    <t>23.09.440</t>
  </si>
  <si>
    <t>Porta lisa com batente em alumínio, largura 90 cm, altura de 105 a 200 cm</t>
  </si>
  <si>
    <t>23.09.520</t>
  </si>
  <si>
    <t>Porta lisa com batente metálico - 60 x 160 cm</t>
  </si>
  <si>
    <t>23.09.530</t>
  </si>
  <si>
    <t>Porta lisa com batente metálico - 80 x 160 cm</t>
  </si>
  <si>
    <t>23.09.540</t>
  </si>
  <si>
    <t>Porta lisa com batente metálico - 70 x 210 cm</t>
  </si>
  <si>
    <t>23.09.550</t>
  </si>
  <si>
    <t>Porta lisa com batente metálico - 80 x 210 cm</t>
  </si>
  <si>
    <t>23.09.560</t>
  </si>
  <si>
    <t>Porta lisa com batente metálico - 90 x 210 cm</t>
  </si>
  <si>
    <t>23.09.570</t>
  </si>
  <si>
    <t>Porta lisa com batente metálico - 120 x 210 cm</t>
  </si>
  <si>
    <t>23.09.590</t>
  </si>
  <si>
    <t>Porta lisa com batente metálico - 160 x 210 cm</t>
  </si>
  <si>
    <t>23.09.600</t>
  </si>
  <si>
    <t>Porta lisa com batente metálico - 60 x 180 cm</t>
  </si>
  <si>
    <t>23.09.610</t>
  </si>
  <si>
    <t>Porta lisa com batente metálico - 60 x 210 cm</t>
  </si>
  <si>
    <t>23.09.630</t>
  </si>
  <si>
    <t>Porta lisa com batente madeira, 2 folhas - 140 x 210 cm</t>
  </si>
  <si>
    <t>23.11</t>
  </si>
  <si>
    <t>Porta lisa para acabamento em verniz montada com batente</t>
  </si>
  <si>
    <t>23.11.010</t>
  </si>
  <si>
    <t>Acréscimo de bandeira - porta lisa para acabamento em verniz, com batente de madeira</t>
  </si>
  <si>
    <t>23.11.030</t>
  </si>
  <si>
    <t>Porta lisa para acabamento em verniz, com batente de madeira - 70 x 210 cm</t>
  </si>
  <si>
    <t>23.11.040</t>
  </si>
  <si>
    <t>Porta lisa para acabamento em verniz, com batente de madeira - 80 x 210 cm</t>
  </si>
  <si>
    <t>23.11.050</t>
  </si>
  <si>
    <t>Porta lisa para acabamento em verniz, com batente de madeira - 90 x 210 cm</t>
  </si>
  <si>
    <t>23.12</t>
  </si>
  <si>
    <t>Porta comum completa - uso coletivo (padrao dimensional medio)</t>
  </si>
  <si>
    <t>23.12.001</t>
  </si>
  <si>
    <t>Porta lisa de madeira, interna "PIM", para acabamento em pintura, padrão dimensional médio, com ferragens, completo - 80 x 210 cm</t>
  </si>
  <si>
    <t>23.13</t>
  </si>
  <si>
    <t>Porta comum completa - uso publico (padrao dimensional medio/pesado)</t>
  </si>
  <si>
    <t>23.13.001</t>
  </si>
  <si>
    <t>Porta lisa de madeira, interna "PIM", para acabamento em pintura, padrão dimensional médio/pesado, com ferragens, completo - 80 x 210 cm</t>
  </si>
  <si>
    <t>23.13.002</t>
  </si>
  <si>
    <t>Porta lisa de madeira, interna "PIM", para acabamento em pintura, padrão dimensional médio/pesado, com ferragens, completo - 90 x 210 cm</t>
  </si>
  <si>
    <t>23.13.020</t>
  </si>
  <si>
    <t>Porta lisa de madeira, interna, resistente a umidade "PIM RU", para acabamento em pintura, padrão dimensional médio/pesado, com ferragens, completo - 80 x 210 cm</t>
  </si>
  <si>
    <t>23.13.040</t>
  </si>
  <si>
    <t>Porta lisa de madeira, interna, resistente a umidade "PIM RU", para acabamento revestido ou em pintura, para divisória sanitária, padrão dimensional médio/pesado, com ferragens, completo - 80 x 190 cm</t>
  </si>
  <si>
    <t>23.13.052</t>
  </si>
  <si>
    <t>Porta lisa de madeira, interna, resistente a umidade "PIM RU", para acabamento em pintura, tipo acessível, padrão dimensional médio/pesado, com ferragens, completo - 90 x 210 cm</t>
  </si>
  <si>
    <t>23.13.064</t>
  </si>
  <si>
    <t>Porta lisa de madeira, interna, resistente a umidade "PIM RU", para acabamento em pintura, de correr ou deslizante, tipo acessível, padrão dimensional pesado, com sistema deslizante e ferragens, completo - 100 x 210 cm</t>
  </si>
  <si>
    <t>23.20</t>
  </si>
  <si>
    <t>Reparos, conservacoes e complementos - GRUPO 23</t>
  </si>
  <si>
    <t>23.20.020</t>
  </si>
  <si>
    <t>Recolocação de batentes de madeira</t>
  </si>
  <si>
    <t>23.20.040</t>
  </si>
  <si>
    <t>Recolocação de folhas de porta ou janela</t>
  </si>
  <si>
    <t>23.20.060</t>
  </si>
  <si>
    <t>Recolocação de guarnição ou molduras</t>
  </si>
  <si>
    <t>23.20.100</t>
  </si>
  <si>
    <t>Batente de madeira para porta</t>
  </si>
  <si>
    <t>23.20.110</t>
  </si>
  <si>
    <t>Visor fixo e requadro de madeira para porta, para receber vidro</t>
  </si>
  <si>
    <t>23.20.120</t>
  </si>
  <si>
    <t>Guarnição de madeira</t>
  </si>
  <si>
    <t>23.20.140</t>
  </si>
  <si>
    <t>Acréscimo de visor completo em porta de madeira</t>
  </si>
  <si>
    <t>23.20.160</t>
  </si>
  <si>
    <t>Folha de porta veneziana maciça, sob medida</t>
  </si>
  <si>
    <t>23.20.170</t>
  </si>
  <si>
    <t>Folha de porta lisa folheada com madeira, sob medida</t>
  </si>
  <si>
    <t>23.20.180</t>
  </si>
  <si>
    <t>Folha de porta em madeira para receber vidro, sob medida</t>
  </si>
  <si>
    <t>23.20.310</t>
  </si>
  <si>
    <t>Folha de porta lisa comum - 60 x 210 cm</t>
  </si>
  <si>
    <t>23.20.320</t>
  </si>
  <si>
    <t>Folha de porta lisa comum - 70 x 210 cm</t>
  </si>
  <si>
    <t>23.20.330</t>
  </si>
  <si>
    <t>Folha de porta lisa comum - 80 x 210 cm</t>
  </si>
  <si>
    <t>23.20.340</t>
  </si>
  <si>
    <t>Folha de porta lisa comum - 90 x 210 cm</t>
  </si>
  <si>
    <t>23.20.450</t>
  </si>
  <si>
    <t>Folha de porta em laminado fenólico melamínico com acabamento liso - 70 x 210 cm</t>
  </si>
  <si>
    <t>23.20.460</t>
  </si>
  <si>
    <t>Folha de porta em laminado fenólico melamínico com acabamento liso - 90 x 210 cm</t>
  </si>
  <si>
    <t>23.20.550</t>
  </si>
  <si>
    <t>Folha de porta em laminado fenólico melamínico com acabamento liso - 80 x 210 cm</t>
  </si>
  <si>
    <t>23.20.600</t>
  </si>
  <si>
    <t>Folha de porta em madeira com tela de proteção tipo mosqueteira</t>
  </si>
  <si>
    <t>24</t>
  </si>
  <si>
    <t>ESQUADRIA, SERRALHERIA E ELEMENTO EM FERRO</t>
  </si>
  <si>
    <t>24.01</t>
  </si>
  <si>
    <t>Caixilho em ferro</t>
  </si>
  <si>
    <t>24.01.010</t>
  </si>
  <si>
    <t>Caixilho em ferro fixo, sob medida</t>
  </si>
  <si>
    <t>24.01.030</t>
  </si>
  <si>
    <t>Caixilho em ferro basculante, sob medida</t>
  </si>
  <si>
    <t>24.01.070</t>
  </si>
  <si>
    <t>Caixilho em ferro de correr, sob medida</t>
  </si>
  <si>
    <t>24.01.090</t>
  </si>
  <si>
    <t>Caixilho em ferro com ventilação permanente, sob medida</t>
  </si>
  <si>
    <t>24.01.100</t>
  </si>
  <si>
    <t>Caixilho em ferro tipo veneziana, linha comercial</t>
  </si>
  <si>
    <t>24.01.110</t>
  </si>
  <si>
    <t>Caixilho em ferro tipo veneziana, sob medida</t>
  </si>
  <si>
    <t>24.01.120</t>
  </si>
  <si>
    <t>Caixilho tipo veneziana industrial com montantes em aço galvanizado e aletas em fibra de vidro</t>
  </si>
  <si>
    <t>24.01.180</t>
  </si>
  <si>
    <t>Caixilho removível em tela de aço galvanizado, tipo ondulada com malha de 1", fio 12, com requadro tubular de aço carbono, sob medida</t>
  </si>
  <si>
    <t>24.01.190</t>
  </si>
  <si>
    <t>Caixilho fixo em tela de aço galvanizado tipo ondulada com malha de 1/2", fio 12, com requadro em cantoneira de aço carbono, sob medida</t>
  </si>
  <si>
    <t>24.01.200</t>
  </si>
  <si>
    <t>Caixilho fixo em aço SAE 1010/1020 para vidro à prova de bala, sob medida</t>
  </si>
  <si>
    <t>24.01.280</t>
  </si>
  <si>
    <t>Caixilho tipo guichê em chapa de aço</t>
  </si>
  <si>
    <t>24.02</t>
  </si>
  <si>
    <t>Portas, portoes e gradis</t>
  </si>
  <si>
    <t>24.02.010</t>
  </si>
  <si>
    <t>Porta em ferro de abrir, para receber vidro, sob medida</t>
  </si>
  <si>
    <t>Porta/portão tipo gradil sob medida</t>
  </si>
  <si>
    <t>24.02.050</t>
  </si>
  <si>
    <t>Porta corta-fogo classe P.90 de 90 x 210 cm, completa, com maçaneta tipo alavanca</t>
  </si>
  <si>
    <t>24.02.052</t>
  </si>
  <si>
    <t>Porta corta-fogo classe P.90 de 100 x 210 cm, completa, com maçaneta tipo alavanca</t>
  </si>
  <si>
    <t>24.02.054</t>
  </si>
  <si>
    <t>Porta corta-fogo classe P.90, com barra antipânico numa face e maçaneta na outra, completa</t>
  </si>
  <si>
    <t>24.02.056</t>
  </si>
  <si>
    <t>Porta corta-fogo classe P.120 de 80 x 210 cm, com uma folha de abrir, completa</t>
  </si>
  <si>
    <t>24.02.058</t>
  </si>
  <si>
    <t>Porta corta-fogo classe P.120 de 90 x 210 cm, com uma folha de abrir, completa</t>
  </si>
  <si>
    <t>24.02.060</t>
  </si>
  <si>
    <t>Porta/portão de abrir em chapa, sob medida</t>
  </si>
  <si>
    <t>24.02.070</t>
  </si>
  <si>
    <t>Porta de ferro de abrir tipo veneziana, linha comercial</t>
  </si>
  <si>
    <t>24.02.080</t>
  </si>
  <si>
    <t>Porta/portão de abrir em veneziana de ferro, sob medida</t>
  </si>
  <si>
    <t>24.02.100</t>
  </si>
  <si>
    <t>Portão tubular em tela de aço galvanizado até 2,50 m de altura, completo</t>
  </si>
  <si>
    <t>24.02.270</t>
  </si>
  <si>
    <t>Portão de 2 folhas, tubular em tela de aço galvanizado acima de 2,50 m de altura, completo</t>
  </si>
  <si>
    <t>24.02.280</t>
  </si>
  <si>
    <t>Porta/portão de correr em tela ondulada de aço galvanizado, sob medida</t>
  </si>
  <si>
    <t>24.02.290</t>
  </si>
  <si>
    <t>Porta/portão de correr em chapa cega dupla, sob medida</t>
  </si>
  <si>
    <t>24.02.410</t>
  </si>
  <si>
    <t>Porta em ferro de correr, para receber vidro, sob medida</t>
  </si>
  <si>
    <t>24.02.430</t>
  </si>
  <si>
    <t>Porta em ferro de abrir, parte inferior chapeada, parte superior para receber vidro, sob medida</t>
  </si>
  <si>
    <t>24.02.450</t>
  </si>
  <si>
    <t>Grade de proteção para caixilhos</t>
  </si>
  <si>
    <t>24.02.460</t>
  </si>
  <si>
    <t>Porta de abrir em tela ondulada de aço galvanizado, completa</t>
  </si>
  <si>
    <t>24.02.470</t>
  </si>
  <si>
    <t>Portinhola de correr em chapa, para ´passa pacote´, completa, sob medida</t>
  </si>
  <si>
    <t>24.02.480</t>
  </si>
  <si>
    <t>Portinhola de abrir em chapa, para ´passa pacote´, completa, sob medida</t>
  </si>
  <si>
    <t>24.02.490</t>
  </si>
  <si>
    <t>Grade em barra chata soldada de 1 1/2´ x 1/4´, sob medida</t>
  </si>
  <si>
    <t>24.02.590</t>
  </si>
  <si>
    <t>Porta de enrolar manual, cega ou vazada</t>
  </si>
  <si>
    <t>24.02.630</t>
  </si>
  <si>
    <t>Portão de 2 folhas tubular diâmetro de 3´, com tela em aço galvanizado de 2´, altura acima de 3,00 m, completo</t>
  </si>
  <si>
    <t>24.02.810</t>
  </si>
  <si>
    <t>Porta/portão de abrir em chapa cega com isolamento acústico, sob medida</t>
  </si>
  <si>
    <t>24.02.811</t>
  </si>
  <si>
    <t>Porta de ferro acústica, espessura de 80mm, batente tripla vedação 185mm, com fechadura e maçaneta - 50 dB</t>
  </si>
  <si>
    <t>24.02.840</t>
  </si>
  <si>
    <t>Portão basculante em chapa metálica, estruturado com perfis metálicos</t>
  </si>
  <si>
    <t>24.02.900</t>
  </si>
  <si>
    <t>Porta de abrir em chapa dupla com visor, batente envolvente, completa</t>
  </si>
  <si>
    <t>24.02.930</t>
  </si>
  <si>
    <t>Portão de 2 folhas tubular, com tela em aço galvanizado de 2´ e fio 10, completo</t>
  </si>
  <si>
    <t>24.03</t>
  </si>
  <si>
    <t>Elementos em ferro</t>
  </si>
  <si>
    <t>24.03.040</t>
  </si>
  <si>
    <t>Guarda-corpo tubular com tela em aço galvanizado, diâmetro de 1 1/2´</t>
  </si>
  <si>
    <t>24.03.060</t>
  </si>
  <si>
    <t>Escada marinheiro (em aço galvanizado)</t>
  </si>
  <si>
    <t>24.03.080</t>
  </si>
  <si>
    <t>Escada marinheiro com guarda corpo (em aço galvanizado)</t>
  </si>
  <si>
    <t>24.03.100</t>
  </si>
  <si>
    <t>Alçapão/tampa em chapa de ferro com porta cadeado</t>
  </si>
  <si>
    <t>24.03.200</t>
  </si>
  <si>
    <t>Tela de proteção tipo mosquiteira em aço galvanizado, com requadro em perfis de ferro</t>
  </si>
  <si>
    <t>24.03.210</t>
  </si>
  <si>
    <t>Tela de proteção em malha ondulada de 1´, fio 10 (BWG), com requadro</t>
  </si>
  <si>
    <t>24.03.290</t>
  </si>
  <si>
    <t>Fechamento em chapa de aço galvanizada nº 14 MSG, perfurada com diâmetro de 12,7 mm, requadro em chapa dobrada</t>
  </si>
  <si>
    <t>24.03.300</t>
  </si>
  <si>
    <t>Fechamento em chapa expandida losangular de 10 x 20 mm, com requadro em cantoneira de aço carbono</t>
  </si>
  <si>
    <t>24.03.310</t>
  </si>
  <si>
    <t>Corrimão tubular em aço galvanizado, diâmetro 1 1/2´</t>
  </si>
  <si>
    <t>24.03.320</t>
  </si>
  <si>
    <t>Corrimão tubular em aço galvanizado, diâmetro 2´</t>
  </si>
  <si>
    <t>24.03.340</t>
  </si>
  <si>
    <t>Tampa em chapa de segurança tipo xadrez, aço galvanizado a fogo antiderrapante de 1/4´</t>
  </si>
  <si>
    <t>24.03.410</t>
  </si>
  <si>
    <t>Fechamento em chapa perfurada, furos quadrados 4 x 4 mm, com requadro em cantoneira de aço carbono</t>
  </si>
  <si>
    <t>24.03.680</t>
  </si>
  <si>
    <t>Grade para piso eletrofundida, malha 30 x 100 mm, com barra de 40 x 2 mm</t>
  </si>
  <si>
    <t>24.03.690</t>
  </si>
  <si>
    <t>Grade para forro eletrofundida, malha 25 x 100 mm, com barra de 25 x 2 mm</t>
  </si>
  <si>
    <t>24.03.930</t>
  </si>
  <si>
    <t>Porta de enrolar automatizada, em chapa de aço galvanizada microperfurada, com pintura eletrostática, com controle remoto</t>
  </si>
  <si>
    <t>24.04</t>
  </si>
  <si>
    <t>Esquadria, serralheria de seguranca</t>
  </si>
  <si>
    <t>24.04.150</t>
  </si>
  <si>
    <t>Porta de segurança de correr suspensa em grade de aço SAE 1045, diâmetro de 1´, completa, sem têmpera e revenimento</t>
  </si>
  <si>
    <t>24.04.220</t>
  </si>
  <si>
    <t>Grade de segurança em aço SAE 1045, diâmetro 1´, sem têmpera e revenimento</t>
  </si>
  <si>
    <t>24.04.230</t>
  </si>
  <si>
    <t>Grade de segurança em aço SAE 1045, para janela, diâmetro 1´, sem têmpera e revenimento</t>
  </si>
  <si>
    <t>24.04.240</t>
  </si>
  <si>
    <t>Grade de segurança em aço SAE 1045 chapeada, diâmetro 1´, sem têmpera e revenimento</t>
  </si>
  <si>
    <t>24.04.250</t>
  </si>
  <si>
    <t>Porta de segurança de abrir em grade de aço SAE 1045, diâmetro 1´, completa, sem têmpera e revenimento</t>
  </si>
  <si>
    <t>24.04.260</t>
  </si>
  <si>
    <t>Porta de segurança de abrir em grade de aço SAE 1045 chapeada, diâmetro 1´, completa, sem têmpera e revenimento</t>
  </si>
  <si>
    <t>24.04.270</t>
  </si>
  <si>
    <t>Porta de segurança de abrir em grade de aço SAE 1045, diâmetro 1´, com ferrolho longo embutido em caixa, completa, sem têmpera e revenimento</t>
  </si>
  <si>
    <t>24.04.280</t>
  </si>
  <si>
    <t>Portão de segurança de abrir em grade de aço SAE 1045 chapeado, para muralha, diâmetro 1´, completo, sem têmpera e revenimento</t>
  </si>
  <si>
    <t>24.04.300</t>
  </si>
  <si>
    <t>Grade de segurança em aço SAE 1045, diâmetro 1´, com têmpera e revenimento</t>
  </si>
  <si>
    <t>24.04.310</t>
  </si>
  <si>
    <t>Grade de segurança em aço SAE 1045, para janela, diâmetro 1´, com têmpera e revenimento</t>
  </si>
  <si>
    <t>24.04.320</t>
  </si>
  <si>
    <t>Grade de segurança em aço SAE 1045 chapeada, diâmetro 1´, com têmpera e revenimento</t>
  </si>
  <si>
    <t>24.04.330</t>
  </si>
  <si>
    <t>Porta de segurança de abrir em grade de aço SAE 1045, diâmetro 1´, completa, com têmpera e revenimento</t>
  </si>
  <si>
    <t>24.04.340</t>
  </si>
  <si>
    <t>Porta de segurança de abrir em grade de aço SAE 1045 chapeada, diâmetro 1´, completa, com têmpera e revenimento</t>
  </si>
  <si>
    <t>24.04.350</t>
  </si>
  <si>
    <t>Porta de segurança de abrir em grade de aço SAE 1045, diâmetro 1´, com ferrolho longo embutido em caixa, completa, com têmpera e revenimento</t>
  </si>
  <si>
    <t>24.04.360</t>
  </si>
  <si>
    <t>Porta de segurança de abrir em grade de aço SAE 1045 chapeada, com isolamento acústico, diâmetro 1´, completa, com têmpera e revenimento</t>
  </si>
  <si>
    <t>24.04.370</t>
  </si>
  <si>
    <t>Portão de segurança de abrir em grade de aço SAE 1045 chapeado, para muralha, diâmetro 1´, completo, com têmpera e revenimento</t>
  </si>
  <si>
    <t>24.04.380</t>
  </si>
  <si>
    <t>Porta de segurança de correr suspensa em grade de aço SAE 1045, chapeada, diâmetro de 1´, completa, sem têmpera e revenimento</t>
  </si>
  <si>
    <t>24.04.400</t>
  </si>
  <si>
    <t>Porta de segurança de correr em grade de aço SAE 1045, diâmetro de 1´, completa, com têmpera e revenimento</t>
  </si>
  <si>
    <t>24.04.410</t>
  </si>
  <si>
    <t>Porta de segurança de correr suspensa em grade de aço SAE 1045 chapeada, diâmetro de 1´, completa, com têmpera e revenimento</t>
  </si>
  <si>
    <t>24.04.420</t>
  </si>
  <si>
    <t>Porta de segurança de correr em grade de aço SAE 1045 chapeada, diâmetro de 1´, completa, sem têmpera e revenimento</t>
  </si>
  <si>
    <t>Porta de segurança de correr em grade de aço SAE 1045, diâmetro de 1´, completa, sem têmpera e revenimento</t>
  </si>
  <si>
    <t>24.04.610</t>
  </si>
  <si>
    <t>Caixilho de segurança em aço SAE 1010/1020 tipo fixo e de correr, para receber vidro, com bandeira tipo veneziana</t>
  </si>
  <si>
    <t>24.04.620</t>
  </si>
  <si>
    <t>Guichê de segurança em grade de aço SAE 1045, diâmetro de 1´', com têmpera e revenimento</t>
  </si>
  <si>
    <t>24.04.630</t>
  </si>
  <si>
    <t>Guichê de segurança em grade de aço SAE 1045, diâmetro de 1´', sem têmpera e revenimento</t>
  </si>
  <si>
    <t>24.06</t>
  </si>
  <si>
    <t>Esquadria, serralheria e elemento em ferro.</t>
  </si>
  <si>
    <t>24.06.030</t>
  </si>
  <si>
    <t>Guarda-corpo com vidro de 8 mm, em tubo de aço galvanizado, diâmetro 1 1/2´</t>
  </si>
  <si>
    <t>24.07</t>
  </si>
  <si>
    <t>Portas, portoes e gradis.</t>
  </si>
  <si>
    <t>24.07.030</t>
  </si>
  <si>
    <t>Porta de enrolar automatizado, em perfil meia cana perfurado, tipo transvision</t>
  </si>
  <si>
    <t>24.07.040</t>
  </si>
  <si>
    <t>Porta de abrir em chapa de aço galvanizado, com requadro em tela ondulada malha 2´ e fio 12</t>
  </si>
  <si>
    <t>24.08</t>
  </si>
  <si>
    <t>Esquadria, serralheria e elemento em aco inoxidavel</t>
  </si>
  <si>
    <t>24.08.020</t>
  </si>
  <si>
    <t>Corrimão duplo em tubo de aço inoxidável escovado, com diâmetro de 1 1/2´ e montantes com diâmetro de 2´</t>
  </si>
  <si>
    <t>24.08.031</t>
  </si>
  <si>
    <t>Corrimão em tubo de aço inoxidável escovado, diâmetro de 1 1/2"</t>
  </si>
  <si>
    <t>24.08.040</t>
  </si>
  <si>
    <t>Corrimão em tubo de aço inoxidável escovado, diâmetro de 1 1/2´ e montantes com diâmetro de 2´</t>
  </si>
  <si>
    <t>24.20</t>
  </si>
  <si>
    <t>Reparos, conservacoes e complementos - GRUPO 24</t>
  </si>
  <si>
    <t>24.20.020</t>
  </si>
  <si>
    <t>Recolocação de esquadrias metálicas</t>
  </si>
  <si>
    <t>24.20.040</t>
  </si>
  <si>
    <t>Recolocação de batentes</t>
  </si>
  <si>
    <t>24.20.060</t>
  </si>
  <si>
    <t>Recolocação de escada de marinheiro</t>
  </si>
  <si>
    <t>24.20.100</t>
  </si>
  <si>
    <t>Brete para instalação lateral em grade de segurança</t>
  </si>
  <si>
    <t>24.20.120</t>
  </si>
  <si>
    <t>Batente em chapa dobrada para portas</t>
  </si>
  <si>
    <t>24.20.140</t>
  </si>
  <si>
    <t>Batente em chapa de aço SAE 1010/1020, espessura de 3/16´, para obras de segurança</t>
  </si>
  <si>
    <t>Chapa de ferro nº 14, inclusive soldagem</t>
  </si>
  <si>
    <t>24.20.230</t>
  </si>
  <si>
    <t>Tela ondulada em aço galvanizado fio 10 BWG, malha de 1´</t>
  </si>
  <si>
    <t>24.20.270</t>
  </si>
  <si>
    <t>Tela em aço galvanizado fio 16 BWG, malha de 1´ - tipo alambrado</t>
  </si>
  <si>
    <t>24.20.300</t>
  </si>
  <si>
    <t>Chapa perfurada em aço SAE 1020, furos redondos de diâmetro 7,5 mm, espessura 1/8´ - soldagem tipo MIG</t>
  </si>
  <si>
    <t>24.20.310</t>
  </si>
  <si>
    <t>Chapa perfurada em aço SAE 1020, furos redondos de diâmetro 25 mm, espessura 1/4´ - inclusive soldagem</t>
  </si>
  <si>
    <t>25</t>
  </si>
  <si>
    <t>ESQUADRIA, SERRALHERIA E ELEMENTO EM ALUMINIO</t>
  </si>
  <si>
    <t>25.01</t>
  </si>
  <si>
    <t>Caixilho em aluminio</t>
  </si>
  <si>
    <t>25.01.020</t>
  </si>
  <si>
    <t>Caixilho em alumínio fixo, sob medida</t>
  </si>
  <si>
    <t>25.01.030</t>
  </si>
  <si>
    <t>Caixilho em alumínio basculante com vidro, linha comercial</t>
  </si>
  <si>
    <t>25.01.040</t>
  </si>
  <si>
    <t>Caixilho em alumínio basculante, sob medida</t>
  </si>
  <si>
    <t>25.01.050</t>
  </si>
  <si>
    <t>Caixilho em alumínio maxim-ar com vidro, linha comercial</t>
  </si>
  <si>
    <t>25.01.060</t>
  </si>
  <si>
    <t>Caixilho em alumínio maxim-ar, sob medida</t>
  </si>
  <si>
    <t>25.01.070</t>
  </si>
  <si>
    <t>Caixilho em alumínio de correr com vidro, linha comercial</t>
  </si>
  <si>
    <t>25.01.080</t>
  </si>
  <si>
    <t>Caixilho em alumínio de correr, sob medida</t>
  </si>
  <si>
    <t>25.01.090</t>
  </si>
  <si>
    <t>Caixilho em alumínio tipo veneziana com vidro, linha comercial</t>
  </si>
  <si>
    <t>25.01.100</t>
  </si>
  <si>
    <t>Caixilho em alumínio tipo veneziana, sob medida</t>
  </si>
  <si>
    <t>25.01.110</t>
  </si>
  <si>
    <t>Caixilho guilhotina em alumínio anodizado, sob medida</t>
  </si>
  <si>
    <t>25.01.120</t>
  </si>
  <si>
    <t>Caixilho tipo veneziana industrial com montantes em alumínio e aletas em fibra de vidro</t>
  </si>
  <si>
    <t>25.01.240</t>
  </si>
  <si>
    <t>Caixilho fixo em alumínio, sob medida - branco</t>
  </si>
  <si>
    <t>25.01.361</t>
  </si>
  <si>
    <t>Caixilho em alumínio maxim-ar com vidro - branco</t>
  </si>
  <si>
    <t>25.01.371</t>
  </si>
  <si>
    <t>Caixilho em alumínio basculante com vidro - branco</t>
  </si>
  <si>
    <t>25.01.380</t>
  </si>
  <si>
    <t>Caixilho em alumínio de correr com vidro - branco</t>
  </si>
  <si>
    <t>25.01.400</t>
  </si>
  <si>
    <t>Caixilho em alumínio anodizado fixo</t>
  </si>
  <si>
    <t>25.01.410</t>
  </si>
  <si>
    <t>Caixilho em alumínio anodizado maxim-ar</t>
  </si>
  <si>
    <t>25.01.430</t>
  </si>
  <si>
    <t>Caixilho em alumínio fixo, tipo fachada</t>
  </si>
  <si>
    <t>25.01.440</t>
  </si>
  <si>
    <t>Caixilho em alumínio maxim-ar, tipo fachada</t>
  </si>
  <si>
    <t>25.01.450</t>
  </si>
  <si>
    <t>Caixilho em alumínio para pele de vidro, tipo fachada</t>
  </si>
  <si>
    <t>25.01.460</t>
  </si>
  <si>
    <t>Gradil em alumínio natural, sob medida</t>
  </si>
  <si>
    <t>25.01.470</t>
  </si>
  <si>
    <t>Caixilho fixo tipo veneziana em alumínio anodizado, sob medida - branco</t>
  </si>
  <si>
    <t>25.01.480</t>
  </si>
  <si>
    <t>Caixilho em alumínio com pintura eletrostática, basculante, sob medida - branco</t>
  </si>
  <si>
    <t>25.01.490</t>
  </si>
  <si>
    <t>Caixilho em alumínio com pintura eletrostática, maxim-ar, sob medida - branco</t>
  </si>
  <si>
    <t>25.01.500</t>
  </si>
  <si>
    <t>Caixilho em alumínio anodizado fixo, sob medida - bronze/preto</t>
  </si>
  <si>
    <t>25.01.510</t>
  </si>
  <si>
    <t>Caixilho em alumínio anodizado basculante, sob medida - bronze/preto</t>
  </si>
  <si>
    <t>25.01.520</t>
  </si>
  <si>
    <t>Caixilho em alumínio anodizado maxim-ar, sob medida - bronze/preto</t>
  </si>
  <si>
    <t>25.01.530</t>
  </si>
  <si>
    <t>Caixilho em alumínio anodizado de correr, sob medida - bronze/preto</t>
  </si>
  <si>
    <t>25.02</t>
  </si>
  <si>
    <t>Porta em aluminio</t>
  </si>
  <si>
    <t>25.02.010</t>
  </si>
  <si>
    <t>Porta de entrada de abrir em alumínio com vidro, linha comercial</t>
  </si>
  <si>
    <t>25.02.020</t>
  </si>
  <si>
    <t>Porta de entrada de abrir em alumínio, sob medida</t>
  </si>
  <si>
    <t>25.02.040</t>
  </si>
  <si>
    <t>Porta de entrada de correr em alumínio, sob medida</t>
  </si>
  <si>
    <t>25.02.042</t>
  </si>
  <si>
    <t>Porta de correr em alumínio tipo lambri branco, sob medida</t>
  </si>
  <si>
    <t>25.02.050</t>
  </si>
  <si>
    <t>Porta veneziana de abrir em alumínio, linha comercial</t>
  </si>
  <si>
    <t>25.02.060</t>
  </si>
  <si>
    <t>25.02.070</t>
  </si>
  <si>
    <t>25.02.110</t>
  </si>
  <si>
    <t>Porta veneziana de abrir em alumínio, sob medida</t>
  </si>
  <si>
    <t>25.02.211</t>
  </si>
  <si>
    <t>Porta veneziana de abrir em alumínio - cor branca</t>
  </si>
  <si>
    <t>25.02.221</t>
  </si>
  <si>
    <t>Porta de correr em alumínio com veneziana e vidro - cor branca</t>
  </si>
  <si>
    <t>25.02.230</t>
  </si>
  <si>
    <t>Porta em alumínio anodizado de abrir, sob medida - bronze/preto</t>
  </si>
  <si>
    <t>25.02.240</t>
  </si>
  <si>
    <t>Porta em alumínio anodizado de correr, sob medida - bronze/preto</t>
  </si>
  <si>
    <t>25.02.250</t>
  </si>
  <si>
    <t>Porta em alumínio anodizado de abrir, tipo veneziana, sob medida - bronze/preto</t>
  </si>
  <si>
    <t>25.02.260</t>
  </si>
  <si>
    <t>Portinhola em alumínio anodizado de correr, tipo veneziana, sob medida - bronze/preto</t>
  </si>
  <si>
    <t>25.02.300</t>
  </si>
  <si>
    <t>Porta de abrir em alumínio com pintura eletrostática, sob medida - cor branca</t>
  </si>
  <si>
    <t>25.02.310</t>
  </si>
  <si>
    <t>Porta de abrir em alumínio tipo lambri, sob medida - cor branca</t>
  </si>
  <si>
    <t>25.20</t>
  </si>
  <si>
    <t>Reparos, conservacoes e complementos - GRUPO 25</t>
  </si>
  <si>
    <t>25.20.020</t>
  </si>
  <si>
    <t>Tela de proteção tipo mosquiteira removível, em fibra de vidro com revestimento em PVC e requadro em alumínio</t>
  </si>
  <si>
    <t>26</t>
  </si>
  <si>
    <t>ESQUADRIA E ELEMENTO EM VIDRO</t>
  </si>
  <si>
    <t>26.01</t>
  </si>
  <si>
    <t>Vidro comum e laminado</t>
  </si>
  <si>
    <t>26.01.020</t>
  </si>
  <si>
    <t>Vidro liso transparente de 3 mm</t>
  </si>
  <si>
    <t>26.01.040</t>
  </si>
  <si>
    <t>Vidro liso transparente de 4 mm</t>
  </si>
  <si>
    <t>26.01.080</t>
  </si>
  <si>
    <t>Vidro liso transparente de 6 mm</t>
  </si>
  <si>
    <t>26.01.140</t>
  </si>
  <si>
    <t>Vidro liso laminado colorido de 6 mm</t>
  </si>
  <si>
    <t>26.01.142</t>
  </si>
  <si>
    <t>Vidro liso laminado colorido de 8 mm</t>
  </si>
  <si>
    <t>26.01.155</t>
  </si>
  <si>
    <t>Vidro liso laminado colorido de 10 mm</t>
  </si>
  <si>
    <t>26.01.160</t>
  </si>
  <si>
    <t>Vidro liso laminado leitoso de 6 mm</t>
  </si>
  <si>
    <t>26.01.168</t>
  </si>
  <si>
    <t>Vidro liso laminado incolor de 6 mm</t>
  </si>
  <si>
    <t>26.01.169</t>
  </si>
  <si>
    <t>Vidro liso laminado incolor de 8 mm</t>
  </si>
  <si>
    <t>26.01.170</t>
  </si>
  <si>
    <t>Vidro liso laminado incolor de 10 mm</t>
  </si>
  <si>
    <t>26.01.230</t>
  </si>
  <si>
    <t>Vidro fantasia de 3/4 mm</t>
  </si>
  <si>
    <t>26.01.348</t>
  </si>
  <si>
    <t>Vidro multilaminado de alta segurança, proteção balística nível III</t>
  </si>
  <si>
    <t>26.01.350</t>
  </si>
  <si>
    <t>Vidro multilaminado de alta segurança em policarbonato, proteção balística nível III</t>
  </si>
  <si>
    <t>26.01.460</t>
  </si>
  <si>
    <t>Vidro float monolítico verde de 6 mm</t>
  </si>
  <si>
    <t>26.02</t>
  </si>
  <si>
    <t>Vidro temperado</t>
  </si>
  <si>
    <t>26.02.020</t>
  </si>
  <si>
    <t>Vidro temperado incolor de 6 mm</t>
  </si>
  <si>
    <t>26.02.040</t>
  </si>
  <si>
    <t>Vidro temperado incolor de 8 mm</t>
  </si>
  <si>
    <t>26.02.060</t>
  </si>
  <si>
    <t>Vidro temperado incolor de 10 mm</t>
  </si>
  <si>
    <t>26.02.120</t>
  </si>
  <si>
    <t>Vidro temperado cinza ou bronze de 6 mm</t>
  </si>
  <si>
    <t>26.02.140</t>
  </si>
  <si>
    <t>Vidro temperado cinza ou bronze de 8 mm</t>
  </si>
  <si>
    <t>26.02.160</t>
  </si>
  <si>
    <t>Vidro temperado cinza ou bronze de 10 mm</t>
  </si>
  <si>
    <t>26.02.170</t>
  </si>
  <si>
    <t>Vidro temperado serigrafado incolor de 8 mm</t>
  </si>
  <si>
    <t>26.02.300</t>
  </si>
  <si>
    <t>Vidro temperado neutro verde de 10 mm</t>
  </si>
  <si>
    <t>26.03</t>
  </si>
  <si>
    <t>Vidro especial</t>
  </si>
  <si>
    <t>26.03.070</t>
  </si>
  <si>
    <t>Vidro laminado temperado incolor de 8mm</t>
  </si>
  <si>
    <t>26.03.074</t>
  </si>
  <si>
    <t>Vidro laminado temperado incolor de 16 mm</t>
  </si>
  <si>
    <t>26.04</t>
  </si>
  <si>
    <t>Espelhos</t>
  </si>
  <si>
    <t>26.04.010</t>
  </si>
  <si>
    <t>Espelho em vidro cristal liso, espessura de 4 mm</t>
  </si>
  <si>
    <t>26.04.030</t>
  </si>
  <si>
    <t>Espelho comum de 3 mm com moldura em alumínio</t>
  </si>
  <si>
    <t>26.20</t>
  </si>
  <si>
    <t>Reparos, conservacoes e complementos - GRUPO 26</t>
  </si>
  <si>
    <t>Massa para vidro</t>
  </si>
  <si>
    <t>26.20.020</t>
  </si>
  <si>
    <t>Recolocação de vidro inclusive emassamento ou recolocação de baguetes</t>
  </si>
  <si>
    <t>27</t>
  </si>
  <si>
    <t>ESQUADRIA E ELEMENTO EM MATERIAL ESPECIAL</t>
  </si>
  <si>
    <t>27.02</t>
  </si>
  <si>
    <t>Policarbonato</t>
  </si>
  <si>
    <t>27.02.001</t>
  </si>
  <si>
    <t>Chapa em policarbonato compacta, fumê, espessura de 6 mm</t>
  </si>
  <si>
    <t>27.02.011</t>
  </si>
  <si>
    <t>Chapa em policarbonato compacta, cristal, espessura de 6 mm</t>
  </si>
  <si>
    <t>27.02.041</t>
  </si>
  <si>
    <t>Chapa em policarbonato compacta, cristal, espessura de 10 mm</t>
  </si>
  <si>
    <t>27.02.050</t>
  </si>
  <si>
    <t>Chapa de policarbonato alveolar de 6 mm</t>
  </si>
  <si>
    <t>27.03</t>
  </si>
  <si>
    <t>Chapa de fibra de vidro</t>
  </si>
  <si>
    <t>27.03.030</t>
  </si>
  <si>
    <t>Placa de poliéster reforçada com fibra de vidro de 3 mm</t>
  </si>
  <si>
    <t>27.04</t>
  </si>
  <si>
    <t>PVC / VINIL</t>
  </si>
  <si>
    <t>27.04.031</t>
  </si>
  <si>
    <t>Caixilho de correr em PVC com vidro e persiana</t>
  </si>
  <si>
    <t>27.04.040</t>
  </si>
  <si>
    <t>Corrimão, bate-maca ou protetor de parede em PVC, com amortecimento à impacto, altura de 131 mm</t>
  </si>
  <si>
    <t>27.04.050</t>
  </si>
  <si>
    <t>Protetor de parede ou bate-maca em PVC flexível, com amortecimento à impacto, altura de 150 mm</t>
  </si>
  <si>
    <t>27.04.051</t>
  </si>
  <si>
    <t>Faixa em vinil para proteção de paredes, com amortecimento à alto impacto, altura de 400 mm</t>
  </si>
  <si>
    <t>27.04.052</t>
  </si>
  <si>
    <t>Cantoneira adesiva em vinil de alto impacto</t>
  </si>
  <si>
    <t>27.04.060</t>
  </si>
  <si>
    <t>Bate-maca ou protetor de parede curvo em PVC, com amortecimento à impacto, altura de 200 mm</t>
  </si>
  <si>
    <t>27.04.070</t>
  </si>
  <si>
    <t>Bate-maca ou protetor de parede em PVC, com amortecimento à impacto, altura de 200 mm</t>
  </si>
  <si>
    <t>28</t>
  </si>
  <si>
    <t>FERRAGEM COMPLEMENTAR PARA ESQUADRIAS</t>
  </si>
  <si>
    <t>28.01</t>
  </si>
  <si>
    <t>Ferragem para porta</t>
  </si>
  <si>
    <t>28.01.020</t>
  </si>
  <si>
    <t>Ferragem completa com maçaneta tipo alavanca, para porta externa com 1 folha</t>
  </si>
  <si>
    <t>28.01.030</t>
  </si>
  <si>
    <t>Ferragem completa com maçaneta tipo alavanca, para porta externa com 2 folhas</t>
  </si>
  <si>
    <t>28.01.040</t>
  </si>
  <si>
    <t>Ferragem completa com maçaneta tipo alavanca, para porta interna com 1 folha</t>
  </si>
  <si>
    <t>28.01.050</t>
  </si>
  <si>
    <t>Ferragem completa com maçaneta tipo alavanca, para porta interna com 2 folhas</t>
  </si>
  <si>
    <t>28.01.070</t>
  </si>
  <si>
    <t>Ferragem completa para porta de box de WC tipo livre/ocupado</t>
  </si>
  <si>
    <t>28.01.080</t>
  </si>
  <si>
    <t>Ferragem adicional para porta vão simples em divisória</t>
  </si>
  <si>
    <t>28.01.090</t>
  </si>
  <si>
    <t>Ferragem adicional para porta vão duplo em divisória</t>
  </si>
  <si>
    <t>28.01.146</t>
  </si>
  <si>
    <t>Fechadura eletromagnética para capacidade de atraque de 150 kgf</t>
  </si>
  <si>
    <t>28.01.150</t>
  </si>
  <si>
    <t>Fechadura elétrica de sobrepor para porta ou portão com peso até 400 kg</t>
  </si>
  <si>
    <t>28.01.160</t>
  </si>
  <si>
    <t>Mola aérea para porta, com esforço acima de 50 kg até 60 kg</t>
  </si>
  <si>
    <t>28.01.171</t>
  </si>
  <si>
    <t>Mola aérea para porta, com esforço acima de 60 kg até 80 kg</t>
  </si>
  <si>
    <t>28.01.180</t>
  </si>
  <si>
    <t>Mola aérea hidráulica, para porta com largura até 1,60 m</t>
  </si>
  <si>
    <t>28.01.210</t>
  </si>
  <si>
    <t>Fechadura tipo alavanca com chave para porta corta-fogo</t>
  </si>
  <si>
    <t>28.01.250</t>
  </si>
  <si>
    <t>Visor tipo olho mágico</t>
  </si>
  <si>
    <t>28.01.330</t>
  </si>
  <si>
    <t>Mola hidráulica de piso, para porta com largura até 1,10 m e peso até 120 kg</t>
  </si>
  <si>
    <t>28.01.400</t>
  </si>
  <si>
    <t>Ferrolho de segurança de 1,20 m, para adaptação em portas de celas, embutido em caixa</t>
  </si>
  <si>
    <t>28.01.550</t>
  </si>
  <si>
    <t>Fechadura com maçaneta tipo alavanca em aço inoxidável, para porta externa</t>
  </si>
  <si>
    <t>28.05</t>
  </si>
  <si>
    <t>Cadeado</t>
  </si>
  <si>
    <t>28.05.020</t>
  </si>
  <si>
    <t>Cadeado de latão com cilindro - trava dupla - 25/27mm</t>
  </si>
  <si>
    <t>28.05.040</t>
  </si>
  <si>
    <t>Cadeado de latão com cilindro - trava dupla - 35/36mm</t>
  </si>
  <si>
    <t>28.05.060</t>
  </si>
  <si>
    <t>Cadeado de latão com cilindro - trava dupla - 50mm</t>
  </si>
  <si>
    <t>28.05.070</t>
  </si>
  <si>
    <t>Cadeado de latão com cilindro de alta segurança, com 16 pinos e tetra-chave - 70mm</t>
  </si>
  <si>
    <t>28.05.080</t>
  </si>
  <si>
    <t>Cadeado de latão com cilindro - trava dupla - 60mm</t>
  </si>
  <si>
    <t>28.20</t>
  </si>
  <si>
    <t>Reparos, conservacoes e complementos - GRUPO 28</t>
  </si>
  <si>
    <t>28.20.020</t>
  </si>
  <si>
    <t>Recolocação de fechaduras de embutir</t>
  </si>
  <si>
    <t>28.20.030</t>
  </si>
  <si>
    <t>Barra antipânico de sobrepor para porta de 1 folha</t>
  </si>
  <si>
    <t>28.20.040</t>
  </si>
  <si>
    <t>Recolocação de fechaduras e fechos de sobrepor</t>
  </si>
  <si>
    <t>28.20.050</t>
  </si>
  <si>
    <t>Barra antipânico de sobrepor e maçaneta livre para porta de 1 folha</t>
  </si>
  <si>
    <t>28.20.060</t>
  </si>
  <si>
    <t>Recolocação de dobradiças</t>
  </si>
  <si>
    <t>28.20.070</t>
  </si>
  <si>
    <t>Ferragem para portão de tapume</t>
  </si>
  <si>
    <t>28.20.090</t>
  </si>
  <si>
    <t>Dobradiça tipo gonzo, diâmetro de 1 1/2´ com abas de 2´ x 3/8´</t>
  </si>
  <si>
    <t>28.20.170</t>
  </si>
  <si>
    <t>Brete para instalação superior em porta chapa/grade de segurança</t>
  </si>
  <si>
    <t>28.20.210</t>
  </si>
  <si>
    <t>Ferrolho de segurança para adaptação em portas de celas</t>
  </si>
  <si>
    <t>28.20.211</t>
  </si>
  <si>
    <t>Maçaneta tipo alavanca, acionamento com chave, para porta corta-fogo</t>
  </si>
  <si>
    <t>28.20.220</t>
  </si>
  <si>
    <t>Dobradiça inferior para porta de vidro temperado</t>
  </si>
  <si>
    <t>28.20.230</t>
  </si>
  <si>
    <t>Dobradiça superior para porta de vidro temperado</t>
  </si>
  <si>
    <t>28.20.360</t>
  </si>
  <si>
    <t>Suporte duplo para vidro temperado fixado em alvenaria</t>
  </si>
  <si>
    <t>28.20.411</t>
  </si>
  <si>
    <t>Dobradiça em aço cromado de 3 1/2", para porta de até 21 kg</t>
  </si>
  <si>
    <t>28.20.412</t>
  </si>
  <si>
    <t>Dobradiça em aço inoxidável de 3" x 2 1/2", para porta de até 25 kg</t>
  </si>
  <si>
    <t>28.20.413</t>
  </si>
  <si>
    <t>Dobradiça em latão cromado reforçada de 3 1/2" x 3", para porta de até 35 kg</t>
  </si>
  <si>
    <t>28.20.430</t>
  </si>
  <si>
    <t>Dobradiça em latão cromado, com mola tipo vai e vem, de 3"</t>
  </si>
  <si>
    <t>28.20.510</t>
  </si>
  <si>
    <t>Pivô superior lateral para porta em vidro temperado</t>
  </si>
  <si>
    <t>28.20.550</t>
  </si>
  <si>
    <t>Mancal inferior com rolamento para porta em vidro temperado</t>
  </si>
  <si>
    <t>28.20.590</t>
  </si>
  <si>
    <t>Contra fechadura de centro para porta em vidro temperado</t>
  </si>
  <si>
    <t>28.20.600</t>
  </si>
  <si>
    <t>Fechadura de centro com cilindro para porta em vidro temperado</t>
  </si>
  <si>
    <t>28.20.650</t>
  </si>
  <si>
    <t>Puxador duplo em aço inoxidável, para porta de madeira, alumínio ou vidro, de 350 mm</t>
  </si>
  <si>
    <t>28.20.655</t>
  </si>
  <si>
    <t>Puxador duplo em aço inoxidável de 300 mm, para porta</t>
  </si>
  <si>
    <t>28.20.750</t>
  </si>
  <si>
    <t>Capa de proteção para fechadura / ferrolho</t>
  </si>
  <si>
    <t>28.20.770</t>
  </si>
  <si>
    <t>Trinco de piso para porta em vidro temperado</t>
  </si>
  <si>
    <t>28.20.800</t>
  </si>
  <si>
    <t>Equipamento automatizador de portas deslizantes para folha dupla</t>
  </si>
  <si>
    <t>28.20.810</t>
  </si>
  <si>
    <t>Equipamento automatizador telescópico unilateral de portas deslizantes para folha dupla</t>
  </si>
  <si>
    <t>28.20.820</t>
  </si>
  <si>
    <t>Barra antipânico de sobrepor com maçaneta e chave, para porta em vidro de 1 folha</t>
  </si>
  <si>
    <t>28.20.830</t>
  </si>
  <si>
    <t>Barra antipânico de sobrepor com maçaneta e chave, para porta dupla em vidro</t>
  </si>
  <si>
    <t>28.20.840</t>
  </si>
  <si>
    <t>Barra antipânico para porta dupla com travamentos horizontal e vertical completa, com maçaneta tipo alavanca e chave, para vãos de 1,40 a 1,60 m</t>
  </si>
  <si>
    <t>28.20.850</t>
  </si>
  <si>
    <t>Barra antipânico para porta dupla com travamentos horizontal e vertical completa, com maçaneta tipo alavanca e chave, para vãos de 1,70 a 2,60 m</t>
  </si>
  <si>
    <t>28.20.860</t>
  </si>
  <si>
    <t>Veda porta/veda fresta com escova em alumínio branco</t>
  </si>
  <si>
    <t>29</t>
  </si>
  <si>
    <t>INSERTE METALICO</t>
  </si>
  <si>
    <t>29.01</t>
  </si>
  <si>
    <t>Cantoneira</t>
  </si>
  <si>
    <t>29.01.020</t>
  </si>
  <si>
    <t>Cantoneira em alumínio perfil sextavado</t>
  </si>
  <si>
    <t>29.01.030</t>
  </si>
  <si>
    <t>Perfil em alumínio natural</t>
  </si>
  <si>
    <t>29.01.040</t>
  </si>
  <si>
    <t>Cantoneira em alumínio perfil ´Y´</t>
  </si>
  <si>
    <t>29.01.210</t>
  </si>
  <si>
    <t>Cantoneira em aço galvanizado</t>
  </si>
  <si>
    <t>29.01.230</t>
  </si>
  <si>
    <t>Cantoneira e perfis em ferro</t>
  </si>
  <si>
    <t>29.03</t>
  </si>
  <si>
    <t>Cabos e cordoalhas</t>
  </si>
  <si>
    <t>29.03.010</t>
  </si>
  <si>
    <t>Cabo em aço galvanizado com alma de aço, diâmetro de 3/16´ (4,76 mm)</t>
  </si>
  <si>
    <t>29.03.020</t>
  </si>
  <si>
    <t>Cabo em aço galvanizado com alma de aço, diâmetro de 5/16´ (7,94 mm)</t>
  </si>
  <si>
    <t>29.03.030</t>
  </si>
  <si>
    <t>Cordoalha de aço galvanizado, diâmetro de 1/4´ (6,35 mm)</t>
  </si>
  <si>
    <t>29.03.040</t>
  </si>
  <si>
    <t>Cabo em aço galvanizado com alma de aço, diâmetro de 3/8´ (9,52 mm)</t>
  </si>
  <si>
    <t>29.20</t>
  </si>
  <si>
    <t>Reparos, conservacoes e complementos - GRUPO 29</t>
  </si>
  <si>
    <t>29.20.030</t>
  </si>
  <si>
    <t>Alumínio liso para complementos e reparos</t>
  </si>
  <si>
    <t>30</t>
  </si>
  <si>
    <t>ACESSIBILIDADE</t>
  </si>
  <si>
    <t>30.01</t>
  </si>
  <si>
    <t>Barra de apoio</t>
  </si>
  <si>
    <t>30.01.010</t>
  </si>
  <si>
    <t>Barra de apoio reta, para pessoas com mobilidade reduzida, em tubo de aço inoxidável de 1 1/2´</t>
  </si>
  <si>
    <t>30.01.020</t>
  </si>
  <si>
    <t>Barra de apoio reta, para pessoas com mobilidade reduzida, em tubo de aço inoxidável de 1 1/2´ x 500 mm</t>
  </si>
  <si>
    <t>30.01.030</t>
  </si>
  <si>
    <t>Barra de apoio reta, para pessoas com mobilidade reduzida, em tubo de aço inoxidável de 1 1/2´ x 800 mm</t>
  </si>
  <si>
    <t>30.01.061</t>
  </si>
  <si>
    <t>Barra de apoio lateral para lavatório, para pessoas com mobilidade reduzida, em tubo de aço inoxidável de 1.1/4", comprimento 25 a 30 cm</t>
  </si>
  <si>
    <t>30.01.080</t>
  </si>
  <si>
    <t>Barra de apoio reta, para pessoas com mobilidade reduzida, em tubo de alumínio, comprimento de 800 mm, acabamento com pintura epóxi</t>
  </si>
  <si>
    <t>30.01.090</t>
  </si>
  <si>
    <t>Barra de apoio em ângulo de 90°, para pessoas com mobilidade reduzida, em tubo de alumínio de 800 x 800 mm, acabamento com pintura epóxi</t>
  </si>
  <si>
    <t>30.01.110</t>
  </si>
  <si>
    <t>Barra de proteção para sifão, para pessoas com mobilidade reduzida, em tubo de alumínio, acabamento com pintura epóxi</t>
  </si>
  <si>
    <t>30.01.120</t>
  </si>
  <si>
    <t>Barra de apoio reta, para pessoas com mobilidade reduzida, em tubo de aço inoxidável de 1 1/4´ x 400 mm</t>
  </si>
  <si>
    <t>30.01.130</t>
  </si>
  <si>
    <t>Barra de proteção para lavatório, para pessoas com mobilidade reduzida, em tubo de alumínio acabamento com pintura epóxi</t>
  </si>
  <si>
    <t>30.03</t>
  </si>
  <si>
    <t>Aparelhos eletricos, hidraulicos e a gas</t>
  </si>
  <si>
    <t>30.03.032</t>
  </si>
  <si>
    <t>Purificador de pressão elétrico em chapa eletrozincado pré-pintada e tampo em aço inoxidável, capacidade de refrigeração de 2,75 l/h</t>
  </si>
  <si>
    <t>30.03.042</t>
  </si>
  <si>
    <t>Purificador de pressão elétrico em chapa eletrozincado pré-pintada e tampo em aço inoxidável, capacidade de refrigeração de 7,2 l/h</t>
  </si>
  <si>
    <t>30.04</t>
  </si>
  <si>
    <t>Revestimento</t>
  </si>
  <si>
    <t>30.04.010</t>
  </si>
  <si>
    <t>30.04.020</t>
  </si>
  <si>
    <t>30.04.030</t>
  </si>
  <si>
    <t>Piso em ladrilho hidráulico podotátil várias cores (25x25cm), assentado com argamassa mista</t>
  </si>
  <si>
    <t>30.04.040</t>
  </si>
  <si>
    <t>Faixa em policarbonato para sinalização visual fotoluminescente, para degraus, comprimento de 20 cm</t>
  </si>
  <si>
    <t>30.04.060</t>
  </si>
  <si>
    <t>Revestimento em chapa de aço inoxidável para proteção de portas, altura de 40 cm</t>
  </si>
  <si>
    <t>30.04.070</t>
  </si>
  <si>
    <t>Rejuntamento de piso em ladrilho hidráulico (25x25cm) com argamassa industrializada para rejunte, juntas de 2 mm</t>
  </si>
  <si>
    <t>30.04.090</t>
  </si>
  <si>
    <t>Sinalização visual de degraus com pintura esmalte epóxi, comprimento de 20 cm</t>
  </si>
  <si>
    <t>30.04.100</t>
  </si>
  <si>
    <t>30.06</t>
  </si>
  <si>
    <t>Comunicacao visual e sonora</t>
  </si>
  <si>
    <t>30.06.010</t>
  </si>
  <si>
    <t>Placa para sinalização tátil (início ou final) em braile para corrimão</t>
  </si>
  <si>
    <t>30.06.020</t>
  </si>
  <si>
    <t>Placa para sinalização tátil (pavimento) em braile para corrimão</t>
  </si>
  <si>
    <t>30.06.050</t>
  </si>
  <si>
    <t>Tinta acrílica para sinalização visual de piso, com acabamento microtexturizado e antiderrapante</t>
  </si>
  <si>
    <t>30.06.061</t>
  </si>
  <si>
    <t>Sistema de alarme PNE com indicador audiovisual, para pessoas com mobilidade reduzida ou cadeirante</t>
  </si>
  <si>
    <t>30.06.064</t>
  </si>
  <si>
    <t>Sistema de alarme PNE com indicador audiovisual, sistema sem fio (Wireless), para pessoas com mobilidade reduzida ou cadeirante</t>
  </si>
  <si>
    <t>30.06.080</t>
  </si>
  <si>
    <t>Placa de identificação em alumínio para WC, com desenho universal de acessibilidade</t>
  </si>
  <si>
    <t>30.06.090</t>
  </si>
  <si>
    <t>Placa de identificação para estacionamento, com desenho universal de acessibilidade, tipo pedestal</t>
  </si>
  <si>
    <t>30.06.100</t>
  </si>
  <si>
    <t>Sinalização com pictograma para vaga de estacionamento</t>
  </si>
  <si>
    <t>30.06.110</t>
  </si>
  <si>
    <t>Sinalização com pictograma para vaga de estacionamento, com faixas demarcatórias</t>
  </si>
  <si>
    <t>30.06.124</t>
  </si>
  <si>
    <t>Sinalização com pictograma autoadesivo em policarbonato para piso 80 cm x 120 cm - área de resgate</t>
  </si>
  <si>
    <t>30.06.132</t>
  </si>
  <si>
    <t>Placa de sinalização tátil em poliestireno com alto relevo em braile, para identificação de pavimentos</t>
  </si>
  <si>
    <t>30.08</t>
  </si>
  <si>
    <t>Aparelhos sanitarios</t>
  </si>
  <si>
    <t>30.08.030</t>
  </si>
  <si>
    <t>Assento articulado para banho, em alumínio com pintura epóxi de 700 x 450 mm</t>
  </si>
  <si>
    <t>30.08.040</t>
  </si>
  <si>
    <t>Lavatório de louça para canto sem coluna para pessoas com mobilidade reduzida</t>
  </si>
  <si>
    <t>30.08.050</t>
  </si>
  <si>
    <t>Trocador acessível em MDF com revestimento em laminado melamínico de 180x80 cm</t>
  </si>
  <si>
    <t>30.08.060</t>
  </si>
  <si>
    <t>Bacia sifonada de louça para pessoas com mobilidade reduzida - capacidade de 6 litros</t>
  </si>
  <si>
    <t>30.14</t>
  </si>
  <si>
    <t>Elevador e plataforma</t>
  </si>
  <si>
    <t>30.14.010</t>
  </si>
  <si>
    <t>Elevador de uso restrito a pessoas com mobilidade reduzida com 02 paradas, capacidade de 225 kg - uso interno em alvenaria</t>
  </si>
  <si>
    <t>30.14.020</t>
  </si>
  <si>
    <t>Elevador de uso restrito a pessoas com mobilidade reduzida com 03 paradas, capacidade de 225 kg - uso interno em alvenaria</t>
  </si>
  <si>
    <t>30.14.030</t>
  </si>
  <si>
    <t>Plataforma para elevação até 2,00 m, nas dimensões de 900 x 1400 mm, capacidade de 250 kg- percurso até 1,00 m de altura</t>
  </si>
  <si>
    <t>30.14.040</t>
  </si>
  <si>
    <t>Plataforma para elevação até 2,00 m, nas dimensões de 900 x 1400 mm, capacidade de 250 kg - percurso superior a 1,00 m de altura</t>
  </si>
  <si>
    <t>32</t>
  </si>
  <si>
    <t>IMPERMEABILIZACAO, PROTECAO E JUNTA</t>
  </si>
  <si>
    <t>32.06</t>
  </si>
  <si>
    <t>Isolamentos termicos / acusticos</t>
  </si>
  <si>
    <t>32.06.010</t>
  </si>
  <si>
    <t>Lã de vidro e/ou lã de rocha com espessura de 1´</t>
  </si>
  <si>
    <t>32.06.030</t>
  </si>
  <si>
    <t>Lã de vidro e/ou lã de rocha com espessura de 2´</t>
  </si>
  <si>
    <t>32.06.120</t>
  </si>
  <si>
    <t>Argila expandida</t>
  </si>
  <si>
    <t>32.06.130</t>
  </si>
  <si>
    <t>Espuma flexível de poliuretano poliéter/poliéster para absorção acústica, espessura de 50 mm</t>
  </si>
  <si>
    <t>32.06.151</t>
  </si>
  <si>
    <t>Lâmina refletiva revestida com dupla face em alumínio, dupla malha de reforço e laminação entre camadas, para isolação térmica</t>
  </si>
  <si>
    <t>32.06.231</t>
  </si>
  <si>
    <t>32.06.380</t>
  </si>
  <si>
    <t>Isolamento acústico em placas de espuma semirrígida, com uma camada de manta HD, espessura de 50 mm</t>
  </si>
  <si>
    <t>32.06.396</t>
  </si>
  <si>
    <t>Manta termoacústica em fibra cerâmica aluminizada, espessura de 38 mm</t>
  </si>
  <si>
    <t>32.06.400</t>
  </si>
  <si>
    <t>Isolamento acústico em placas de espuma semirrígida incombustível, com superfície em cunhas anecóicas, espessura de 50 mm</t>
  </si>
  <si>
    <t>32.07</t>
  </si>
  <si>
    <t>Junta de dilatacao</t>
  </si>
  <si>
    <t>32.07.040</t>
  </si>
  <si>
    <t>Junta plástica de 3/4´ x 1/8´</t>
  </si>
  <si>
    <t>32.07.060</t>
  </si>
  <si>
    <t>Junta de latão bitola de 1/8´</t>
  </si>
  <si>
    <t>32.07.090</t>
  </si>
  <si>
    <t>Junta de dilatação ou vedação com mastique de silicone, 1,0 x 0,5 cm - inclusive guia de apoio em polietileno</t>
  </si>
  <si>
    <t>32.07.110</t>
  </si>
  <si>
    <t>Junta a base de asfalto oxidado a quente</t>
  </si>
  <si>
    <t>CM3</t>
  </si>
  <si>
    <t>32.07.120</t>
  </si>
  <si>
    <t>Mangueira plástica flexível para junta de dilatação</t>
  </si>
  <si>
    <t>32.07.160</t>
  </si>
  <si>
    <t>Junta de dilatação elástica a base de poliuretano</t>
  </si>
  <si>
    <t>32.07.230</t>
  </si>
  <si>
    <t>Perfil de acabamento com borracha termoplástica vulcanizada contínua flexível, para junta de dilatação de embutir - piso-piso</t>
  </si>
  <si>
    <t>32.07.240</t>
  </si>
  <si>
    <t>Perfil de acabamento com borracha termoplástica vulcanizada contínua flexível, para junta de dilatação de embutir - piso-parede</t>
  </si>
  <si>
    <t>32.07.250</t>
  </si>
  <si>
    <t>Perfil de acabamento com borracha termoplástica vulcanizada contínua flexível, para junta de dilatação de embutir - parede-parede ou forro-forro</t>
  </si>
  <si>
    <t>32.07.260</t>
  </si>
  <si>
    <t>Perfil de acabamento com borracha termoplástica vulcanizada contínua flexível, para junta de dilatação de embutir - parede-parede ou forro-forro - canto</t>
  </si>
  <si>
    <t>32.08</t>
  </si>
  <si>
    <t>Junta de dilatacao estrutural</t>
  </si>
  <si>
    <t>32.08.010</t>
  </si>
  <si>
    <t>Junta estrutural com poliestireno expandido de alta densidade P-III, espessura de 10 mm</t>
  </si>
  <si>
    <t>32.08.030</t>
  </si>
  <si>
    <t>Junta estrutural com poliestireno expandido de alta densidade P-III, espessura de 20 mm</t>
  </si>
  <si>
    <t>32.08.050</t>
  </si>
  <si>
    <t>Junta estrutural com perfilado termoplástico em PVC, perfil O-12</t>
  </si>
  <si>
    <t>32.08.060</t>
  </si>
  <si>
    <t>Junta estrutural com perfilado termoplástico em PVC, perfil O-22</t>
  </si>
  <si>
    <t>32.08.070</t>
  </si>
  <si>
    <t>Junta estrutural com perfil elastomérico para fissuras, painéis e estruturas em geral, movimentação máxima 15 mm</t>
  </si>
  <si>
    <t>32.08.090</t>
  </si>
  <si>
    <t>Junta estrutural com perfil elastomérico para fissuras, painéis e estruturas em geral, movimentação máxima 30 mm</t>
  </si>
  <si>
    <t>32.08.110</t>
  </si>
  <si>
    <t>Junta estrutural com perfil elastomérico e lábios poliméricos para obras de arte, movimentação máxima 40 mm</t>
  </si>
  <si>
    <t>32.08.130</t>
  </si>
  <si>
    <t>Junta estrutural com perfil elastomérico e lábios poliméricos para obras de arte, movimentação máxima 55 mm</t>
  </si>
  <si>
    <t>32.08.160</t>
  </si>
  <si>
    <t>Junta elástica estrutural de neoprene</t>
  </si>
  <si>
    <t>32.09</t>
  </si>
  <si>
    <t>Apoios e afins</t>
  </si>
  <si>
    <t>32.09.020</t>
  </si>
  <si>
    <t>Chapa de aço em bitolas medias</t>
  </si>
  <si>
    <t>32.09.040</t>
  </si>
  <si>
    <t>Apoio em placa de neoprene fretado</t>
  </si>
  <si>
    <t>DM3</t>
  </si>
  <si>
    <t>32.10</t>
  </si>
  <si>
    <t>Envelope de concreto e protecao de tubos</t>
  </si>
  <si>
    <t>32.10.050</t>
  </si>
  <si>
    <t>Proteção anticorrosiva, a base de resina epóxi com alcatrão, para ramais sob a terra, com DN até 1´</t>
  </si>
  <si>
    <t>32.10.060</t>
  </si>
  <si>
    <t>Proteção anticorrosiva, a base de resina epóxi com alcatrão, para ramais sob a terra, com DN acima de 1´ até 2´</t>
  </si>
  <si>
    <t>32.10.070</t>
  </si>
  <si>
    <t>Proteção anticorrosiva, a base de resina epóxi com alcatrão, para ramais sob a terra, com DN acima de 2´ até 3´</t>
  </si>
  <si>
    <t>32.10.080</t>
  </si>
  <si>
    <t>Proteção anticorrosiva, a base de resina epóxi com alcatrão, para ramais sob a terra, com DN acima de 3´ até 4´</t>
  </si>
  <si>
    <t>32.10.082</t>
  </si>
  <si>
    <t>Proteção anticorrosiva, a base de resina epóxi com alcatrão, para ramais sob a terra, com DN acima de 5´ até 6´</t>
  </si>
  <si>
    <t>32.10.090</t>
  </si>
  <si>
    <t>Proteção anticorrosiva, com fita adesiva, para ramais sob a terra, com DN até 1´</t>
  </si>
  <si>
    <t>32.10.100</t>
  </si>
  <si>
    <t>Proteção anticorrosiva, com fita adesiva, para ramais sob a terra, com DN acima de 1´ até 2´</t>
  </si>
  <si>
    <t>32.10.110</t>
  </si>
  <si>
    <t>Proteção anticorrosiva, com fita adesiva, para ramais sob a terra, com DN acima de 2´ até 3´</t>
  </si>
  <si>
    <t>32.11</t>
  </si>
  <si>
    <t>Isolante termico para tubos e dutos</t>
  </si>
  <si>
    <t>32.11.150</t>
  </si>
  <si>
    <t>Proteção para isolamento térmico em alumínio</t>
  </si>
  <si>
    <t>32.11.200</t>
  </si>
  <si>
    <t>Isolamento térmico em polietileno expandido, espessura de 5 mm, para tubulação de 1/2´ (15 mm)</t>
  </si>
  <si>
    <t>32.11.210</t>
  </si>
  <si>
    <t>Isolamento térmico em polietileno expandido, espessura de 5 mm, para tubulação de 3/4´ (22 mm)</t>
  </si>
  <si>
    <t>32.11.220</t>
  </si>
  <si>
    <t>Isolamento térmico em polietileno expandido, espessura de 5 mm, para tubulação de 1´ (28 mm)</t>
  </si>
  <si>
    <t>32.11.230</t>
  </si>
  <si>
    <t>Isolamento térmico em polietileno expandido, espessura de 10 mm, para tubulação de 1 1/4´ (35 mm)</t>
  </si>
  <si>
    <t>32.11.240</t>
  </si>
  <si>
    <t>Isolamento térmico em polietileno expandido, espessura de 10 mm, para tubulação de 1 1/2´ (42 mm)</t>
  </si>
  <si>
    <t>32.11.250</t>
  </si>
  <si>
    <t>Isolamento térmico em polietileno expandido, espessura de 10 mm, para tubulação de 2´ (54 mm)</t>
  </si>
  <si>
    <t>32.11.270</t>
  </si>
  <si>
    <t>Isolamento térmico em espuma elastomérica, espessura de 9 a 12 mm, para tubulação de 1/4´ (cobre)</t>
  </si>
  <si>
    <t>32.11.280</t>
  </si>
  <si>
    <t>Isolamento térmico em espuma elastomérica, espessura de 9 a 12 mm, para tubulação de 1/2´ (cobre)</t>
  </si>
  <si>
    <t>32.11.290</t>
  </si>
  <si>
    <t>Isolamento térmico em espuma elastomérica, espessura de 9 a 12 mm, para tubulação de 5/8´ (cobre) ou 1/4´ (ferro)</t>
  </si>
  <si>
    <t>32.11.300</t>
  </si>
  <si>
    <t>Isolamento térmico em espuma elastomérica, espessura de 9 a 12 mm, para tubulação de 1´ (cobre)</t>
  </si>
  <si>
    <t>32.11.310</t>
  </si>
  <si>
    <t>Isolamento térmico em espuma elastomérica, espessura de 19 a 26 mm, para tubulação de 7/8´ (cobre) ou 1/2´ (ferro)</t>
  </si>
  <si>
    <t>32.11.320</t>
  </si>
  <si>
    <t>Isolamento térmico em espuma elastomérica, espessura de 19 a 26 mm, para tubulação de 1 1/8´ (cobre) ou 3/4´ (ferro)</t>
  </si>
  <si>
    <t>32.11.330</t>
  </si>
  <si>
    <t>Isolamento térmico em espuma elastomérica, espessura de 19 a 26 mm, para tubulação de 1 3/8´ (cobre) ou 1´ (ferro)</t>
  </si>
  <si>
    <t>32.11.340</t>
  </si>
  <si>
    <t>Isolamento térmico em espuma elastomérica, espessura de 19 a 26 mm, para tubulação de 1 5/8´ (cobre) ou 1 1/4´ (ferro)</t>
  </si>
  <si>
    <t>32.11.350</t>
  </si>
  <si>
    <t>Isolamento térmico em espuma elastomérica, espessura de 19 a 26 mm, para tubulação de 1 1/2´ (ferro)</t>
  </si>
  <si>
    <t>32.11.360</t>
  </si>
  <si>
    <t>Isolamento térmico em espuma elastomérica, espessura de 19 a 26 mm, para tubulação de 2´ (ferro)</t>
  </si>
  <si>
    <t>32.11.370</t>
  </si>
  <si>
    <t>Isolamento térmico em espuma elastomérica, espessura de 19 a 26 mm, para tubulação de 2 1/2´ (ferro)</t>
  </si>
  <si>
    <t>32.11.380</t>
  </si>
  <si>
    <t>Isolamento térmico em espuma elastomérica, espessura de 19 a 26 mm, para tubulação de 3 1/2´ (cobre) ou 3´ (ferro)</t>
  </si>
  <si>
    <t>32.11.390</t>
  </si>
  <si>
    <t>Isolamento térmico em espuma elastomérica, espessura de 19 a 26 mm, para tubulação de 4´ (ferro)</t>
  </si>
  <si>
    <t>32.11.400</t>
  </si>
  <si>
    <t>Isolamento térmico em espuma elastomérica, espessura de 19 a 26 mm, para tubulação de 5´ (ferro)</t>
  </si>
  <si>
    <t>32.11.410</t>
  </si>
  <si>
    <t>Isolamento térmico em espuma elastomérica, espessura de 19 a 26 mm, para tubulação de 6´ (ferro)</t>
  </si>
  <si>
    <t>32.11.420</t>
  </si>
  <si>
    <t>Manta em espuma elastomérica, espessura de 19 a 26 mm, para isolamento térmico de tubulação acima de 6´</t>
  </si>
  <si>
    <t>32.11.430</t>
  </si>
  <si>
    <t>Isolamento térmico em espuma elastomérica, espessura de 19 a 26 mm, para tubulação de 3/8" (cobre) ou 1/8" (ferro)</t>
  </si>
  <si>
    <t>32.11.440</t>
  </si>
  <si>
    <t>Isolamento térmico em espuma elastomérica, espessura de 19 a 26 mm, para tubulação de 3/4" (cobre) ou 3/8" (ferro)</t>
  </si>
  <si>
    <t>32.15</t>
  </si>
  <si>
    <t>Impermeabilizacao flexivel com manta</t>
  </si>
  <si>
    <t>32.15.030</t>
  </si>
  <si>
    <t>Impermeabilização em manta asfáltica com armadura, tipo III-B, espessura de 3 mm</t>
  </si>
  <si>
    <t>32.15.040</t>
  </si>
  <si>
    <t>Impermeabilização em manta asfáltica com armadura, tipo III-B, espessura de 4 mm</t>
  </si>
  <si>
    <t>32.15.080</t>
  </si>
  <si>
    <t>Impermeabilização em manta asfáltica tipo III-B, espessura de 3 mm, face exposta em geotêxtil, com membrana acrílica</t>
  </si>
  <si>
    <t>32.15.100</t>
  </si>
  <si>
    <t>Impermeabilização em manta asfáltica plastomérica com armadura, tipo III, espessura de 4 mm, face exposta em geotêxtil com membrana acrílica</t>
  </si>
  <si>
    <t>32.15.240</t>
  </si>
  <si>
    <t>Impermeabilização com manta asfáltica tipo III, anti raiz, espessura de 4 mm</t>
  </si>
  <si>
    <t>32.16</t>
  </si>
  <si>
    <t>Impermeabilizacao flexivel com membranas</t>
  </si>
  <si>
    <t>32.16.010</t>
  </si>
  <si>
    <t>Impermeabilização em pintura de asfalto oxidado com solventes orgânicos, sobre massa</t>
  </si>
  <si>
    <t>32.16.020</t>
  </si>
  <si>
    <t>Impermeabilização em pintura de asfalto oxidado com solventes orgânicos, sobre metal</t>
  </si>
  <si>
    <t>32.16.030</t>
  </si>
  <si>
    <t>Impermeabilização em membrana de asfalto modificado com elastômeros, na cor preta</t>
  </si>
  <si>
    <t>32.16.040</t>
  </si>
  <si>
    <t>Impermeabilização em membrana de asfalto modificado com elastômeros, na cor preta e reforço em tela poliéster</t>
  </si>
  <si>
    <t>32.16.050</t>
  </si>
  <si>
    <t>Impermeabilização em membrana à base de polímeros acrílicos, na cor branca</t>
  </si>
  <si>
    <t>32.16.060</t>
  </si>
  <si>
    <t>Impermeabilização em membrana à base de polímeros acrílicos, na cor branca e reforço em tela poliéster</t>
  </si>
  <si>
    <t>32.16.070</t>
  </si>
  <si>
    <t>Impermeabilização em membrana à base de resina termoplástica e cimentos aditivados com reforço em tela poliéster</t>
  </si>
  <si>
    <t>32.17</t>
  </si>
  <si>
    <t>Impermeabilizacao rigida</t>
  </si>
  <si>
    <t>32.17.010</t>
  </si>
  <si>
    <t>Impermeabilização em argamassa impermeável com aditivo hidrófugo</t>
  </si>
  <si>
    <t>32.17.012</t>
  </si>
  <si>
    <t>Impermeabilização em argamassa de concreto não estrutural com aditivo hidrófugo</t>
  </si>
  <si>
    <t>32.17.030</t>
  </si>
  <si>
    <t>Impermeabilização em argamassa polimérica para umidade e água de percolação</t>
  </si>
  <si>
    <t>32.17.040</t>
  </si>
  <si>
    <t>Impermeabilização em argamassa polimérica com reforço em tela poliéster para pressão hidrostática positiva</t>
  </si>
  <si>
    <t>32.17.070</t>
  </si>
  <si>
    <t>Impermeabilização anticorrosiva em membrana epoxídica com alcatrão de hulha, sobre massa</t>
  </si>
  <si>
    <t>32.20</t>
  </si>
  <si>
    <t>Reparos, conservacoes e complementos - GRUPO 32</t>
  </si>
  <si>
    <t>32.20.010</t>
  </si>
  <si>
    <t>Recolocação de argila expandida</t>
  </si>
  <si>
    <t>32.20.020</t>
  </si>
  <si>
    <t>Aplicação de papel Kraft</t>
  </si>
  <si>
    <t>32.20.050</t>
  </si>
  <si>
    <t>Tela em polietileno, malha hexagonal de 1/2´, para armadura de argamassa</t>
  </si>
  <si>
    <t>32.20.060</t>
  </si>
  <si>
    <t>Tela galvanizada fio 24 BWG, malha hexagonal de 1/2´, para armadura de argamassa</t>
  </si>
  <si>
    <t>33</t>
  </si>
  <si>
    <t>PINTURA</t>
  </si>
  <si>
    <t>33.01</t>
  </si>
  <si>
    <t>Preparo de base</t>
  </si>
  <si>
    <t>33.01.040</t>
  </si>
  <si>
    <t>Estucamento e lixamento de concreto deteriorado</t>
  </si>
  <si>
    <t>33.01.050</t>
  </si>
  <si>
    <t>Estucamento e lixamento de concreto</t>
  </si>
  <si>
    <t>33.01.060</t>
  </si>
  <si>
    <t>Imunizante para madeira</t>
  </si>
  <si>
    <t>33.01.280</t>
  </si>
  <si>
    <t>Reparo de trincas rasas até 5 mm de largura, na massa</t>
  </si>
  <si>
    <t>33.01.350</t>
  </si>
  <si>
    <t>Preparo de base para superfície metálica com fundo antioxidante</t>
  </si>
  <si>
    <t>33.02</t>
  </si>
  <si>
    <t>Massa corrida</t>
  </si>
  <si>
    <t>33.02.060</t>
  </si>
  <si>
    <t>Massa corrida a base de PVA</t>
  </si>
  <si>
    <t>33.02.080</t>
  </si>
  <si>
    <t>Massa corrida à base de resina acrílica</t>
  </si>
  <si>
    <t>33.03</t>
  </si>
  <si>
    <t>Pintura em superficies de concreto / massa / gesso / pedras</t>
  </si>
  <si>
    <t>33.03.220</t>
  </si>
  <si>
    <t>Tinta látex em elemento vazado</t>
  </si>
  <si>
    <t>33.03.350</t>
  </si>
  <si>
    <t>Pintura especial em esmalte para lousa cor verde</t>
  </si>
  <si>
    <t>33.03.740</t>
  </si>
  <si>
    <t>Resina acrílica plastificante</t>
  </si>
  <si>
    <t>33.03.750</t>
  </si>
  <si>
    <t>Verniz acrílico</t>
  </si>
  <si>
    <t>33.03.760</t>
  </si>
  <si>
    <t>Hidrorepelente incolor para fachada à base de silano-siloxano oligomérico disperso em água</t>
  </si>
  <si>
    <t>33.03.770</t>
  </si>
  <si>
    <t>Hidrorepelente incolor para fachada à base de silano-siloxano oligomérico disperso em solvente</t>
  </si>
  <si>
    <t>33.03.780</t>
  </si>
  <si>
    <t>Verniz de proteção antipichação</t>
  </si>
  <si>
    <t>33.05</t>
  </si>
  <si>
    <t>Pintura em superficies de madeira</t>
  </si>
  <si>
    <t>33.05.010</t>
  </si>
  <si>
    <t>Verniz fungicida para madeira</t>
  </si>
  <si>
    <t>33.05.120</t>
  </si>
  <si>
    <t>Esmalte em rodapés, baguetes ou molduras de madeira</t>
  </si>
  <si>
    <t>33.05.330</t>
  </si>
  <si>
    <t>Verniz em superfície de madeira</t>
  </si>
  <si>
    <t>33.05.360</t>
  </si>
  <si>
    <t>Verniz em rodapés, baguetes ou molduras de madeira</t>
  </si>
  <si>
    <t>33.06</t>
  </si>
  <si>
    <t>Pintura em pisos</t>
  </si>
  <si>
    <t>33.06.020</t>
  </si>
  <si>
    <t>Acrílico para quadras e pisos cimentados</t>
  </si>
  <si>
    <t>33.07</t>
  </si>
  <si>
    <t>Pintura em estruturas metalicas</t>
  </si>
  <si>
    <t>33.07.130</t>
  </si>
  <si>
    <t>Pintura epóxi bicomponente em estruturas metálicas</t>
  </si>
  <si>
    <t>33.07.140</t>
  </si>
  <si>
    <t>Pintura com esmalte alquídico em estrutura metálica</t>
  </si>
  <si>
    <t>33.07.303</t>
  </si>
  <si>
    <t>Proteção passiva contra incêndio com tinta intumescente, com tempo requerido de resistência ao fogo TRRF = 60 min - aplicação em estrutura metálica</t>
  </si>
  <si>
    <t>33.07.304</t>
  </si>
  <si>
    <t>Proteção passiva contra incêndio com tinta intumescente, com tempo requerido de resistência ao fogo TRRF = 120 min - aplicação em estrutura metálica</t>
  </si>
  <si>
    <t>33.09</t>
  </si>
  <si>
    <t>Pintura de sinalizacao</t>
  </si>
  <si>
    <t>33.09.020</t>
  </si>
  <si>
    <t>Borracha clorada para faixas demarcatórias</t>
  </si>
  <si>
    <t>33.09.021</t>
  </si>
  <si>
    <t>Tinta acrílica para faixas demarcatórias</t>
  </si>
  <si>
    <t>33.10</t>
  </si>
  <si>
    <t>Pintura em superficie de concreto/massa/gesso/pedras, inclusive preparo</t>
  </si>
  <si>
    <t>33.10.010</t>
  </si>
  <si>
    <t>Tinta látex antimofo em massa, inclusive preparo</t>
  </si>
  <si>
    <t>33.10.020</t>
  </si>
  <si>
    <t>Tinta látex em massa, inclusive preparo</t>
  </si>
  <si>
    <t>33.10.041</t>
  </si>
  <si>
    <t>Esmalte à base de água em massa, inclusive preparo</t>
  </si>
  <si>
    <t>33.10.050</t>
  </si>
  <si>
    <t>Tinta acrílica em massa, inclusive preparo</t>
  </si>
  <si>
    <t>33.10.060</t>
  </si>
  <si>
    <t>Epóxi em massa, inclusive preparo</t>
  </si>
  <si>
    <t>33.10.070</t>
  </si>
  <si>
    <t>Borracha clorada em massa, inclusive preparo</t>
  </si>
  <si>
    <t>33.10.100</t>
  </si>
  <si>
    <t>Textura acrílica para uso interno / externo, inclusive preparo</t>
  </si>
  <si>
    <t>33.10.120</t>
  </si>
  <si>
    <t>Proteção passiva contra incêndio com tinta intumescente, tempo requerido de resistência ao fogo TRRF = 60 minutos - aplicação em painéis de gesso acartonado</t>
  </si>
  <si>
    <t>33.10.130</t>
  </si>
  <si>
    <t>Proteção passiva contra incêndio com tinta intumescente, tempo requerido de resistência ao fogo TRRF = 120 minutos - aplicação em painéis de gesso acartonado</t>
  </si>
  <si>
    <t>33.11</t>
  </si>
  <si>
    <t>Pintura em superficie metalica, inclusive preparo</t>
  </si>
  <si>
    <t>33.12</t>
  </si>
  <si>
    <t>Pintura em superficie de madeira, inclusive preparo</t>
  </si>
  <si>
    <t>33.12.011</t>
  </si>
  <si>
    <t>Esmalte à base de água em madeira, inclusive preparo</t>
  </si>
  <si>
    <t>34</t>
  </si>
  <si>
    <t>PAISAGISMO E FECHAMENTOS</t>
  </si>
  <si>
    <t>34.01</t>
  </si>
  <si>
    <t>Preparacao de solo</t>
  </si>
  <si>
    <t>34.01.010</t>
  </si>
  <si>
    <t>Terra vegetal orgânica comum</t>
  </si>
  <si>
    <t>34.01.020</t>
  </si>
  <si>
    <t>Limpeza e regularização de áreas para ajardinamento (jardins e canteiros)</t>
  </si>
  <si>
    <t>34.02</t>
  </si>
  <si>
    <t>Vegetacao rasteira</t>
  </si>
  <si>
    <t>34.02.020</t>
  </si>
  <si>
    <t>Plantio de grama batatais em placas (praças e áreas abertas)</t>
  </si>
  <si>
    <t>34.02.040</t>
  </si>
  <si>
    <t>Plantio de grama batatais em placas (jardins e canteiros)</t>
  </si>
  <si>
    <t>34.02.070</t>
  </si>
  <si>
    <t>Forração com Lírio Amarelo, mínimo 18 mudas / m² - h= 0,50 m</t>
  </si>
  <si>
    <t>34.02.080</t>
  </si>
  <si>
    <t>Plantio de grama São Carlos em placas (jardins e canteiros)</t>
  </si>
  <si>
    <t>34.02.090</t>
  </si>
  <si>
    <t>Forração com Hera Inglesa, mínimo 18 mudas / m² - h= 0,15 m</t>
  </si>
  <si>
    <t>34.02.100</t>
  </si>
  <si>
    <t>Plantio de grama esmeralda em placas (jardins e canteiros)</t>
  </si>
  <si>
    <t>34.02.110</t>
  </si>
  <si>
    <t>Forração com clorofito, mínimo de 20 mudas / m² - h= 0,15 m</t>
  </si>
  <si>
    <t>34.02.400</t>
  </si>
  <si>
    <t>Plantio de grama pelo processo hidrossemeadura</t>
  </si>
  <si>
    <t>34.03</t>
  </si>
  <si>
    <t>Vegetacao arbustiva</t>
  </si>
  <si>
    <t>34.03.020</t>
  </si>
  <si>
    <t>Arbusto Azaléa - h= 0,60 a 0,80 m</t>
  </si>
  <si>
    <t>34.03.120</t>
  </si>
  <si>
    <t>Arbusto Moréia - h= 0,50 m</t>
  </si>
  <si>
    <t>34.03.130</t>
  </si>
  <si>
    <t>Arbusto Alamanda - h= 0,60 a 0,80 m</t>
  </si>
  <si>
    <t>34.03.150</t>
  </si>
  <si>
    <t>Arbusto Curcúligo - h= 0,60 a 0,80 m</t>
  </si>
  <si>
    <t>34.04</t>
  </si>
  <si>
    <t>arvores</t>
  </si>
  <si>
    <t>34.04.050</t>
  </si>
  <si>
    <t>Árvore ornamental tipo Pata de Vaca - h= 2,00 m</t>
  </si>
  <si>
    <t>34.04.130</t>
  </si>
  <si>
    <t>Árvore ornamental tipo Ipê Amarelo - h= 2,00 m</t>
  </si>
  <si>
    <t>34.04.160</t>
  </si>
  <si>
    <t>Árvore ornamental tipo Areca Bambu - h= 2,00 m</t>
  </si>
  <si>
    <t>34.04.164</t>
  </si>
  <si>
    <t>Árvore ornamental tipo Falso barbatimão - h= 2,00 m</t>
  </si>
  <si>
    <t>34.04.166</t>
  </si>
  <si>
    <t>Árvore ornamental tipo Aroeira salsa - h= 2,00 m</t>
  </si>
  <si>
    <t>34.04.280</t>
  </si>
  <si>
    <t>Árvore ornamental tipo Manacá-da-serra - h= 2,00 m</t>
  </si>
  <si>
    <t>34.04.360</t>
  </si>
  <si>
    <t>Árvore ornamental tipo coqueiro Jerivá - h= 4,00 m</t>
  </si>
  <si>
    <t>34.04.370</t>
  </si>
  <si>
    <t>34.05</t>
  </si>
  <si>
    <t>Cercas e fechamentos</t>
  </si>
  <si>
    <t>34.05.020</t>
  </si>
  <si>
    <t>Cerca em arame farpado com mourões de concreto</t>
  </si>
  <si>
    <t>34.05.030</t>
  </si>
  <si>
    <t>Cerca em arame farpado com mourões de concreto, com ponta inclinada</t>
  </si>
  <si>
    <t>34.05.032</t>
  </si>
  <si>
    <t>Cerca em arame farpado com mourões de concreto, com ponta inclinada - 12 fiadas</t>
  </si>
  <si>
    <t>34.05.050</t>
  </si>
  <si>
    <t>Cerca em tela de aço galvanizado de 2´, montantes em mourões de concreto com ponta inclinada e arame farpado</t>
  </si>
  <si>
    <t>34.05.080</t>
  </si>
  <si>
    <t>Alambrado em tela de aço galvanizado de 2´, montantes metálicos e arame farpado, até 4,00 m de altura</t>
  </si>
  <si>
    <t>34.05.110</t>
  </si>
  <si>
    <t>Alambrado em tela de aço galvanizado de 2´, montantes metálicos e arame farpado, acima de 4,00 m de altura</t>
  </si>
  <si>
    <t>34.05.120</t>
  </si>
  <si>
    <t>Alambrado em tela de aço galvanizado de 1´, montantes metálicos e arame farpado</t>
  </si>
  <si>
    <t>34.05.170</t>
  </si>
  <si>
    <t>Barreira de proteção perimetral em aço inoxidável AISI 430, dupla</t>
  </si>
  <si>
    <t>34.05.210</t>
  </si>
  <si>
    <t>Alambrado em tela de aço galvanizado de 2´, montantes metálicos com extremo superior duplo e arame farpado, acima de 4,00 m de altura</t>
  </si>
  <si>
    <t>Gradil em aço galvanizado eletrofundido, malha 65 x 132 mm e pintura eletrostática</t>
  </si>
  <si>
    <t>34.05.270</t>
  </si>
  <si>
    <t>Alambrado em tela de aço galvanizado de 2´, montantes metálicos retos</t>
  </si>
  <si>
    <t>34.05.290</t>
  </si>
  <si>
    <t>Portão de abrir em grade de aço galvanizado eletrofundida, malha 65 x 132 mm, e pintura eletrostática</t>
  </si>
  <si>
    <t>34.05.300</t>
  </si>
  <si>
    <t>Portão de correr em grade de aço galvanizado eletrofundida, malha 65 x 132 mm, e pintura eletrostática</t>
  </si>
  <si>
    <t>34.05.310</t>
  </si>
  <si>
    <t>Gradil de ferro perfilado, tipo parque</t>
  </si>
  <si>
    <t>34.05.320</t>
  </si>
  <si>
    <t>Portão de ferro perfilado, tipo parque</t>
  </si>
  <si>
    <t>34.05.350</t>
  </si>
  <si>
    <t>Portão de abrir em gradil eletrofundido, malha 5 x 15 cm</t>
  </si>
  <si>
    <t>34.05.360</t>
  </si>
  <si>
    <t>Gradil tela eletrosoldado, malha de 5 x 15cm, galvanizado</t>
  </si>
  <si>
    <t>34.05.370</t>
  </si>
  <si>
    <t>Fechamento de divisa - mourão com placas pré moldadas</t>
  </si>
  <si>
    <t>34.13</t>
  </si>
  <si>
    <t>Corte, recorte e remocao</t>
  </si>
  <si>
    <t>34.13.011</t>
  </si>
  <si>
    <t>Corte, recorte e remoção de árvore  inclusive as raízes - diâmetro (DAP)&gt;5cm&lt;15cm</t>
  </si>
  <si>
    <t>34.13.021</t>
  </si>
  <si>
    <t>Corte, recorte e remoção de árvore inclusive as raízes - diâmetro (DAP)&gt;15cm&lt;30cm</t>
  </si>
  <si>
    <t>34.13.031</t>
  </si>
  <si>
    <t>Corte, recorte e remoção de árvore inclusive as raízes - diâmetro (DAP)&gt;30cm&lt;45cm</t>
  </si>
  <si>
    <t>34.13.041</t>
  </si>
  <si>
    <t>Corte, recorte e remoção de árvore inclusive as raízes - diâmetro (DAP)&gt;45cm&lt;60cm</t>
  </si>
  <si>
    <t>34.13.051</t>
  </si>
  <si>
    <t>Corte, recorte e remoção de árvore inclusive as raízes - diâmetro (DAP)&gt;60cm&lt;100cm</t>
  </si>
  <si>
    <t>34.13.060</t>
  </si>
  <si>
    <t>Corte, recorte e remoção de árvore inclusive as raízes - diâmetro (DAP) acima de 100 cm</t>
  </si>
  <si>
    <t>34.20</t>
  </si>
  <si>
    <t>Reparos, conservacoes e complementos - GRUPO 34</t>
  </si>
  <si>
    <t>34.20.050</t>
  </si>
  <si>
    <t>Tela de arame galvanizado fio nº 22 BWG, malha de 2´, tipo galinheiro</t>
  </si>
  <si>
    <t>34.20.080</t>
  </si>
  <si>
    <t>Tela de aço galvanizado fio nº 10 BWG, malha de 2´, tipo alambrado de segurança</t>
  </si>
  <si>
    <t>34.20.110</t>
  </si>
  <si>
    <t>Recolocação de barreira de proteção perimetral, simples ou dupla</t>
  </si>
  <si>
    <t>34.20.160</t>
  </si>
  <si>
    <t>Recolocação de alambrado, com altura até 4,50 m</t>
  </si>
  <si>
    <t>34.20.170</t>
  </si>
  <si>
    <t>Recolocação de alambrado, com altura acima de 4,50 m</t>
  </si>
  <si>
    <t>34.20.380</t>
  </si>
  <si>
    <t>Suporte para apoio de bicicletas em tubo de aço galvanizado, diâmetro de 2 1/2´</t>
  </si>
  <si>
    <t>34.20.390</t>
  </si>
  <si>
    <t>Grelha arvoreira em ferro fundido</t>
  </si>
  <si>
    <t>35</t>
  </si>
  <si>
    <t>PLAYGROUND E EQUIPAMENTO RECREATIVO</t>
  </si>
  <si>
    <t>35.01</t>
  </si>
  <si>
    <t>Quadra e equipamento de esportes</t>
  </si>
  <si>
    <t>35.01.070</t>
  </si>
  <si>
    <t>Tela de arame galvanizado fio nº 12 BWG, malha de 2´</t>
  </si>
  <si>
    <t>35.01.150</t>
  </si>
  <si>
    <t>Trave oficial completa com rede para futebol de salão</t>
  </si>
  <si>
    <t>35.01.170</t>
  </si>
  <si>
    <t>Poste oficial completo com rede para voleibol</t>
  </si>
  <si>
    <t>35.01.550</t>
  </si>
  <si>
    <t>Piso em fibra de polipropileno corrugado para quadra de esportes, inclusive pintura</t>
  </si>
  <si>
    <t>35.03</t>
  </si>
  <si>
    <t>Abrigo, guarita e quiosque</t>
  </si>
  <si>
    <t>35.03.030</t>
  </si>
  <si>
    <t>Cancela automática metálica com barreira de alumínio de 3,50 até 4,00 m</t>
  </si>
  <si>
    <t>35.04</t>
  </si>
  <si>
    <t>Bancos</t>
  </si>
  <si>
    <t>35.04.020</t>
  </si>
  <si>
    <t>Banco contínuo em concreto vazado</t>
  </si>
  <si>
    <t>35.04.120</t>
  </si>
  <si>
    <t>Banco em concreto pré-moldado, comprimento 150 cm</t>
  </si>
  <si>
    <t>35.04.130</t>
  </si>
  <si>
    <t>Banco de madeira sobre alvenaria</t>
  </si>
  <si>
    <t>35.04.140</t>
  </si>
  <si>
    <t>Banco em concreto pré-moldado com pés vazados, comprimento 200 cm</t>
  </si>
  <si>
    <t>35.04.150</t>
  </si>
  <si>
    <t>Banco em concreto pré-moldado com 3 pés, comprimento 300 cm</t>
  </si>
  <si>
    <t>35.05</t>
  </si>
  <si>
    <t>Equipamento recreativo</t>
  </si>
  <si>
    <t>35.05.200</t>
  </si>
  <si>
    <t>Centro de atividades em madeira rústica</t>
  </si>
  <si>
    <t>35.05.210</t>
  </si>
  <si>
    <t>Balanço duplo em madeira rústica</t>
  </si>
  <si>
    <t>35.05.220</t>
  </si>
  <si>
    <t>Gangorra dupla em madeira rústica</t>
  </si>
  <si>
    <t>35.05.240</t>
  </si>
  <si>
    <t>Gira-gira em ferro com assento de madeira (8 lugares)</t>
  </si>
  <si>
    <t>35.07</t>
  </si>
  <si>
    <t>Mastro para bandeiras</t>
  </si>
  <si>
    <t>35.07.020</t>
  </si>
  <si>
    <t>Plataforma com 3 mastros galvanizados, h= 7,00 m</t>
  </si>
  <si>
    <t>35.07.030</t>
  </si>
  <si>
    <t>Plataforma com 3 mastros galvanizados, h= 9,00 m</t>
  </si>
  <si>
    <t>35.07.060</t>
  </si>
  <si>
    <t>Mastro para bandeira galvanizado, h= 9,00 m</t>
  </si>
  <si>
    <t>35.07.070</t>
  </si>
  <si>
    <t>Mastro para bandeira galvanizado, h= 7,00 m</t>
  </si>
  <si>
    <t>35.20</t>
  </si>
  <si>
    <t>Reparos, conservacoes e complementos - GRUPO 35</t>
  </si>
  <si>
    <t>35.20.010</t>
  </si>
  <si>
    <t>Tela em polietileno, malha 10 x 10 cm, fio 2 mm</t>
  </si>
  <si>
    <t>35.20.050</t>
  </si>
  <si>
    <t>Conjunto de 4 lixeiras para coleta seletiva, com tampa basculante, capacidade 50 litros</t>
  </si>
  <si>
    <t>36</t>
  </si>
  <si>
    <t>ENTRADA DE ENERGIA ELETRICA E TELEFONIA</t>
  </si>
  <si>
    <t>36.01</t>
  </si>
  <si>
    <t>Entrada de energia - componentes</t>
  </si>
  <si>
    <t>36.01.242</t>
  </si>
  <si>
    <t>Cubículo de média tensão, para uso ao tempo, classe 24 kV</t>
  </si>
  <si>
    <t>36.01.252</t>
  </si>
  <si>
    <t>Cubículo de média tensão, para uso ao tempo, classe 17,5 kV</t>
  </si>
  <si>
    <t>36.01.260</t>
  </si>
  <si>
    <t>Cubículo de entrada e medição para uso abrigado, classe 15 kV</t>
  </si>
  <si>
    <t>36.03</t>
  </si>
  <si>
    <t>Caixas de entrada / medicao</t>
  </si>
  <si>
    <t>36.03.010</t>
  </si>
  <si>
    <t>Caixa de medição tipo II (300 x 560 x 200) mm, padrão concessionárias</t>
  </si>
  <si>
    <t>36.03.020</t>
  </si>
  <si>
    <t>Caixa de medição polifásica (500 x 600 x 200) mm, padrão concessionárias</t>
  </si>
  <si>
    <t>36.03.030</t>
  </si>
  <si>
    <t>Caixa de medição externa tipo ´L´ (900 x 600 x 270) mm, padrão Concessionárias</t>
  </si>
  <si>
    <t>36.03.050</t>
  </si>
  <si>
    <t>Caixa de medição externa tipo ´N´ (1300 x 1200 x 270) mm, padrão Concessionárias</t>
  </si>
  <si>
    <t>36.03.060</t>
  </si>
  <si>
    <t>Caixa de medição externa tipo ´M´ (900 x 1200 x 270) mm, padrão Concessionárias</t>
  </si>
  <si>
    <t>36.03.080</t>
  </si>
  <si>
    <t>Caixa para seccionadora tipo ´T´ (900 x 600 x 250) mm, padrão Concessionárias</t>
  </si>
  <si>
    <t>36.03.090</t>
  </si>
  <si>
    <t>Caixa de medição interna tipo ´A1´ (1000 x 1000 x 300) mm, padrão Concessionárias</t>
  </si>
  <si>
    <t>36.03.120</t>
  </si>
  <si>
    <t>Caixa de proteção para transformador de corrente, (1000 x 750 x 300) mm, padrão Concessionárias</t>
  </si>
  <si>
    <t>36.03.130</t>
  </si>
  <si>
    <t>Caixa de proteção dos bornes do medidor, (300 x 250 x 90) mm, padrão Concessionárias</t>
  </si>
  <si>
    <t>36.03.150</t>
  </si>
  <si>
    <t>Caixa de entrada tipo ´E´ (560 x 350 x 210) mm - padrão Concessionárias</t>
  </si>
  <si>
    <t>36.03.160</t>
  </si>
  <si>
    <t>Caixa base lateral tipo ´N´ (1300 x 400 x 250) mm</t>
  </si>
  <si>
    <t>36.04</t>
  </si>
  <si>
    <t>Suporte (Braquet)</t>
  </si>
  <si>
    <t>36.04.010</t>
  </si>
  <si>
    <t>Suporte para 1 isolador de baixa tensão</t>
  </si>
  <si>
    <t>36.04.030</t>
  </si>
  <si>
    <t>Suporte para 2 isoladores de baixa tensão</t>
  </si>
  <si>
    <t>36.04.050</t>
  </si>
  <si>
    <t>Suporte para 3 isoladores de baixa tensão</t>
  </si>
  <si>
    <t>36.04.070</t>
  </si>
  <si>
    <t>Suporte para 4 isoladores de baixa tensão</t>
  </si>
  <si>
    <t>36.05</t>
  </si>
  <si>
    <t>Isoladores</t>
  </si>
  <si>
    <t>36.05.010</t>
  </si>
  <si>
    <t>Isolador tipo roldana para baixa tensão de 76 x 79 mm</t>
  </si>
  <si>
    <t>36.05.040</t>
  </si>
  <si>
    <t>Isolador tipo disco para 15 kV de 6´ - 150 mm</t>
  </si>
  <si>
    <t>36.05.080</t>
  </si>
  <si>
    <t>Isolador tipo pino para 15 kV, inclusive pino (poste)</t>
  </si>
  <si>
    <t>36.05.100</t>
  </si>
  <si>
    <t>Isolador pedestal para 15 kV</t>
  </si>
  <si>
    <t>36.05.110</t>
  </si>
  <si>
    <t>Isolador pedestal para 25 kV</t>
  </si>
  <si>
    <t>36.06</t>
  </si>
  <si>
    <t>Muflas e terminais</t>
  </si>
  <si>
    <t>36.06.060</t>
  </si>
  <si>
    <t>Terminal modular (mufla) unipolar externo para cabo até 70 mm²/15 kV</t>
  </si>
  <si>
    <t>36.06.080</t>
  </si>
  <si>
    <t>Terminal modular (mufla) unipolar interno para cabo até 70 mm²/15 kV</t>
  </si>
  <si>
    <t>36.07</t>
  </si>
  <si>
    <t>Para-raios de media tensao</t>
  </si>
  <si>
    <t>36.07.010</t>
  </si>
  <si>
    <t>Para-raios de distribuição, classe 12 kV/5 kA, completo, encapsulado com polímero</t>
  </si>
  <si>
    <t>36.07.030</t>
  </si>
  <si>
    <t>Para-raios de distribuição, classe 12 kV/10 kA, completo, encapsulado com polímero</t>
  </si>
  <si>
    <t>36.07.050</t>
  </si>
  <si>
    <t>Para-raios de distribuição, classe 15 kV/5 kA, completo, encapsulado com polímero</t>
  </si>
  <si>
    <t>36.07.060</t>
  </si>
  <si>
    <t>Para-raios de distribuição, classe 15 kV/10 kA, completo, encapsulado com polímero</t>
  </si>
  <si>
    <t>36.08</t>
  </si>
  <si>
    <t>Gerador e grupo gerador</t>
  </si>
  <si>
    <t>36.08.030</t>
  </si>
  <si>
    <t>Grupo gerador com potência de 250/228 kVA, variação de + ou - 5% - completo</t>
  </si>
  <si>
    <t>36.08.040</t>
  </si>
  <si>
    <t>Grupo gerador com potência de 350/320 kVA, variação de + ou - 10% - completo</t>
  </si>
  <si>
    <t>36.08.050</t>
  </si>
  <si>
    <t>Grupo gerador com potência de 88/80 kVA, variação de + ou - 10% - completo</t>
  </si>
  <si>
    <t>36.08.060</t>
  </si>
  <si>
    <t>Grupo gerador com potência de 165/150 kVA, variação de + ou - 5% - completo</t>
  </si>
  <si>
    <t>36.08.100</t>
  </si>
  <si>
    <t>Grupo gerador com potência de 55/50 kVA, variação de + ou - 10% - completo</t>
  </si>
  <si>
    <t>36.08.110</t>
  </si>
  <si>
    <t>Grupo gerador com potência de 180/168 kVA, variação de + ou - 5% - completo</t>
  </si>
  <si>
    <t>36.08.290</t>
  </si>
  <si>
    <t>Grupo gerador com potência de 563/513 kVA, variação de + ou - 10% - completo</t>
  </si>
  <si>
    <t>36.08.350</t>
  </si>
  <si>
    <t>Grupo gerador carenado com potência de 150/136 kVA, variação de + ou - 5% - completo</t>
  </si>
  <si>
    <t>36.08.360</t>
  </si>
  <si>
    <t>Grupo gerador carenado com potência de 460/434 kVA, variação de + ou - 10% - completo</t>
  </si>
  <si>
    <t>36.08.540</t>
  </si>
  <si>
    <t>Grupo gerador com potência de 460/434 kVA, variação de + ou - 10% - completo</t>
  </si>
  <si>
    <t>36.09</t>
  </si>
  <si>
    <t>Transformador de entrada</t>
  </si>
  <si>
    <t>36.09.020</t>
  </si>
  <si>
    <t>Transformador de potência trifásico de 225 kVA, classe 15 kV, a óleo</t>
  </si>
  <si>
    <t>36.09.050</t>
  </si>
  <si>
    <t>Transformador de potência trifásico de 150 kVA, classe 15 kV, a óleo</t>
  </si>
  <si>
    <t>36.09.060</t>
  </si>
  <si>
    <t>Transformador de potência trifásico de 500 kVA, classe 15 kV, a seco</t>
  </si>
  <si>
    <t>36.09.070</t>
  </si>
  <si>
    <t>Transformador de potência trifásico de 1000 kVA, classe 15 kV, a seco com cabine</t>
  </si>
  <si>
    <t>36.09.100</t>
  </si>
  <si>
    <t>Transformador de potência trifásico de 5 kVA, classe 0,6 kV, a seco com cabine</t>
  </si>
  <si>
    <t>36.09.110</t>
  </si>
  <si>
    <t>Transformador de potência trifásico de 7,5 kVA, classe 0,6 kV, a seco com cabine</t>
  </si>
  <si>
    <t>36.09.150</t>
  </si>
  <si>
    <t>Transformador de potência trifásico de 75 kVA, classe 15 kV, a óleo</t>
  </si>
  <si>
    <t>36.09.170</t>
  </si>
  <si>
    <t>Transformador de potência trifásico de 300 kVA, classe 15 kV, a óleo</t>
  </si>
  <si>
    <t>36.09.180</t>
  </si>
  <si>
    <t>Transformador de potência trifásico de 112,5 kVA, classe 15 kV, a óleo</t>
  </si>
  <si>
    <t>36.09.220</t>
  </si>
  <si>
    <t>Transformador de potência trifásico de 500 kVA, classe 15 kV, a seco com cabine</t>
  </si>
  <si>
    <t>36.09.230</t>
  </si>
  <si>
    <t>Transformador de potência trifásico de 30 kVA, classe 1,2 KV, a seco com cabine</t>
  </si>
  <si>
    <t>36.09.250</t>
  </si>
  <si>
    <t>Transformador de potência trifásico de 500 kVA, classe 15 kV, a óleo</t>
  </si>
  <si>
    <t>36.09.300</t>
  </si>
  <si>
    <t>Transformador de potência trifásico de 750 kVA, classe 15 kV, a óleo</t>
  </si>
  <si>
    <t>36.09.360</t>
  </si>
  <si>
    <t>Transformador de potência trifásico de 750 kVA, classe 15 kV, a seco</t>
  </si>
  <si>
    <t>36.09.370</t>
  </si>
  <si>
    <t>Transformador de potência trifásico de 300 kVA, classe 15 kV, a seco</t>
  </si>
  <si>
    <t>36.09.410</t>
  </si>
  <si>
    <t>Transformador de potência trifásico de 45 kVA, classe 15 kV, a seco</t>
  </si>
  <si>
    <t>36.09.440</t>
  </si>
  <si>
    <t>Transformador de potência trifásico de 500 kVA, classe 15 kV, a óleo - tipo pedestal</t>
  </si>
  <si>
    <t>36.09.480</t>
  </si>
  <si>
    <t>Transformador trifásico a seco de 112,5 kVA, encapsulado em resina epóxi sob vácuo</t>
  </si>
  <si>
    <t>36.09.490</t>
  </si>
  <si>
    <t>Transformador trifásico a seco de 150 kVA, encapsulado em resina epóxi sob vácuo</t>
  </si>
  <si>
    <t>36.20</t>
  </si>
  <si>
    <t>Reparos, conservacoes e complementos - GRUPO 36</t>
  </si>
  <si>
    <t>36.20.010</t>
  </si>
  <si>
    <t>Vergalhão de cobre eletrolítico, diâmetro de 3/8´</t>
  </si>
  <si>
    <t>36.20.030</t>
  </si>
  <si>
    <t>União angular para vergalhão, diâmetro de 3/8´</t>
  </si>
  <si>
    <t>36.20.040</t>
  </si>
  <si>
    <t>Bobina mínima para disjuntor (a óleo)</t>
  </si>
  <si>
    <t>36.20.050</t>
  </si>
  <si>
    <t>Terminal para vergalhão, diâmetro de 3/8´</t>
  </si>
  <si>
    <t>36.20.070</t>
  </si>
  <si>
    <t>Prensa vergalhão ´T´, diâmetro de 3/8´</t>
  </si>
  <si>
    <t>36.20.090</t>
  </si>
  <si>
    <t>Vara para manobra em cabine em fibra de vidro, para tensão até 36 kV</t>
  </si>
  <si>
    <t>36.20.100</t>
  </si>
  <si>
    <t>Bucha para passagem interna/externa com isolação para 15 kV</t>
  </si>
  <si>
    <t>36.20.120</t>
  </si>
  <si>
    <t>Chapa de ferro de 1,50 x 0,50 m para bucha de passagem</t>
  </si>
  <si>
    <t>36.20.140</t>
  </si>
  <si>
    <t>Cruzeta de madeira de 2400 mm</t>
  </si>
  <si>
    <t>36.20.180</t>
  </si>
  <si>
    <t>Luva isolante de borracha, acima de 10 até 20 kV</t>
  </si>
  <si>
    <t>PAR</t>
  </si>
  <si>
    <t>36.20.200</t>
  </si>
  <si>
    <t>Mão francesa de 700 mm</t>
  </si>
  <si>
    <t>36.20.210</t>
  </si>
  <si>
    <t>Luva isolante de borracha, até 10 kV</t>
  </si>
  <si>
    <t>36.20.220</t>
  </si>
  <si>
    <t>Mudança de tap do transformador</t>
  </si>
  <si>
    <t>36.20.240</t>
  </si>
  <si>
    <t>Óleo para disjuntor</t>
  </si>
  <si>
    <t>36.20.260</t>
  </si>
  <si>
    <t>Óleo para transformador</t>
  </si>
  <si>
    <t>36.20.282</t>
  </si>
  <si>
    <t>Placa de advertência em chapa de aço, com pintura refletiva "Perigo Alta Tensão"</t>
  </si>
  <si>
    <t>36.20.284</t>
  </si>
  <si>
    <t>Placa de advertência em chapa de alumínio, com pintura refletiva "Perigo Alta Tensão"</t>
  </si>
  <si>
    <t>36.20.330</t>
  </si>
  <si>
    <t>Luva de couro para proteção de luva isolante</t>
  </si>
  <si>
    <t>36.20.340</t>
  </si>
  <si>
    <t>Sela para cruzeta de madeira</t>
  </si>
  <si>
    <t>36.20.350</t>
  </si>
  <si>
    <t>Caixa porta luvas em madeira, com tampa</t>
  </si>
  <si>
    <t>36.20.360</t>
  </si>
  <si>
    <t>Suporte de transformador em poste ou estaleiro</t>
  </si>
  <si>
    <t>36.20.380</t>
  </si>
  <si>
    <t>Tapete de borracha isolante elétrico de 1000 x 1000 mm</t>
  </si>
  <si>
    <t>36.20.540</t>
  </si>
  <si>
    <t>Cruzeta metálica de 2400 mm, para fixação de mufla ou para-raios</t>
  </si>
  <si>
    <t>36.20.560</t>
  </si>
  <si>
    <t>Dispositivo Soft Starter para motor 15 cv, trifásico 220 V</t>
  </si>
  <si>
    <t>36.20.570</t>
  </si>
  <si>
    <t>Dispositivo Soft Starter para motor 25 cv, trifásico 220 V</t>
  </si>
  <si>
    <t>36.20.580</t>
  </si>
  <si>
    <t>Dispositivo Soft Starter para motor 50 cv, trifásico 220 V</t>
  </si>
  <si>
    <t>37</t>
  </si>
  <si>
    <t>QUADRO E PAINEL PARA ENERGIA ELETRICA E TELEFONIA</t>
  </si>
  <si>
    <t>37.01</t>
  </si>
  <si>
    <t>Quadro para telefonia embutir, protecao IP40 chapa nº 16msg</t>
  </si>
  <si>
    <t>37.01.020</t>
  </si>
  <si>
    <t>Quadro Telebrás de embutir de 200 x 200 x 120 mm</t>
  </si>
  <si>
    <t>37.01.080</t>
  </si>
  <si>
    <t>Quadro Telebrás de embutir de 400 x 400 x 120 mm</t>
  </si>
  <si>
    <t>37.01.120</t>
  </si>
  <si>
    <t>Quadro Telebrás de embutir de 600 x 600 x 120 mm</t>
  </si>
  <si>
    <t>37.01.160</t>
  </si>
  <si>
    <t>Quadro Telebrás de embutir de 800 x 800 x 120 mm</t>
  </si>
  <si>
    <t>37.01.220</t>
  </si>
  <si>
    <t>Quadro Telebrás de embutir de 1200 x 1200 x 120 mm</t>
  </si>
  <si>
    <t>37.02</t>
  </si>
  <si>
    <t>Quadro para telefonia de sobrepor, protecao IP40 chapa nº 16msg</t>
  </si>
  <si>
    <t>37.02.020</t>
  </si>
  <si>
    <t>Quadro Telebrás de sobrepor de 200 x 200 x 120 mm</t>
  </si>
  <si>
    <t>37.02.060</t>
  </si>
  <si>
    <t>Quadro Telebrás de sobrepor de 400 x 400 x 120 mm</t>
  </si>
  <si>
    <t>37.02.100</t>
  </si>
  <si>
    <t>Quadro Telebrás de sobrepor de 600 x 600 x 120 mm</t>
  </si>
  <si>
    <t>37.02.140</t>
  </si>
  <si>
    <t>Quadro Telebrás de sobrepor de 800 x 800 x 120 mm</t>
  </si>
  <si>
    <t>37.03</t>
  </si>
  <si>
    <t>Quadro distribuicao de luz e forca de embutir universal</t>
  </si>
  <si>
    <t>Quadro de distribuição universal de embutir, para disjuntores 16 DIN / 12 Bolt-on - 150 A - sem componentes</t>
  </si>
  <si>
    <t>Quadro de distribuição universal de embutir, para disjuntores 24 DIN / 18 Bolt-on - 150 A - sem componentes</t>
  </si>
  <si>
    <t>37.03.220</t>
  </si>
  <si>
    <t>Quadro de distribuição universal de embutir, para disjuntores 34 DIN / 24 Bolt-on - 150 A - sem componentes</t>
  </si>
  <si>
    <t>37.03.230</t>
  </si>
  <si>
    <t>Quadro de distribuição universal de embutir, para disjuntores 44 DIN / 32 Bolt-on - 150 A - sem componentes</t>
  </si>
  <si>
    <t>37.03.240</t>
  </si>
  <si>
    <t>Quadro de distribuição universal de embutir, para disjuntores 56 DIN / 40 Bolt-on - 225 A - sem componentes</t>
  </si>
  <si>
    <t>37.03.250</t>
  </si>
  <si>
    <t>Quadro de distribuição universal de embutir, para disjuntores 70 DIN / 50 Bolt-on - 225 A - sem componentes</t>
  </si>
  <si>
    <t>37.04</t>
  </si>
  <si>
    <t>Quadro distribuicao de luz e forca de sobrepor universal</t>
  </si>
  <si>
    <t>Quadro de distribuição universal de sobrepor, para disjuntores 16 DIN / 12 Bolt-on - 150 A - sem componentes</t>
  </si>
  <si>
    <t>Quadro de distribuição universal de sobrepor, para disjuntores 24 DIN / 18 Bolt-on - 150 A - sem componentes</t>
  </si>
  <si>
    <t>37.04.270</t>
  </si>
  <si>
    <t>Quadro de distribuição universal de sobrepor, para disjuntores 34 DIN / 24 Bolt-on - 150 A - sem componentes</t>
  </si>
  <si>
    <t>37.04.280</t>
  </si>
  <si>
    <t>Quadro de distribuição universal de sobrepor, para disjuntores 44 DIN / 32 Bolt-on - 150 A - sem componentes</t>
  </si>
  <si>
    <t>37.04.290</t>
  </si>
  <si>
    <t>Quadro de distribuição universal de sobrepor, para disjuntores 56 DIN / 40 Bolt-on - 225 A - sem componentes</t>
  </si>
  <si>
    <t>37.04.300</t>
  </si>
  <si>
    <t>Quadro de distribuição universal de sobrepor, para disjuntores 70 DIN / 50 Bolt-on - 225 A - sem componentes</t>
  </si>
  <si>
    <t>37.06</t>
  </si>
  <si>
    <t>Painel autoportante</t>
  </si>
  <si>
    <t>37.06.014</t>
  </si>
  <si>
    <t>Painel autoportante em chapa de aço, com proteção mínima IP 54 - sem componentes</t>
  </si>
  <si>
    <t>37.10</t>
  </si>
  <si>
    <t>Barramentos</t>
  </si>
  <si>
    <t>37.10.010</t>
  </si>
  <si>
    <t>Barramento de cobre nu</t>
  </si>
  <si>
    <t>37.11</t>
  </si>
  <si>
    <t>Bases</t>
  </si>
  <si>
    <t>37.11.020</t>
  </si>
  <si>
    <t>Base de fusível Diazed completa para 25 A</t>
  </si>
  <si>
    <t>37.11.040</t>
  </si>
  <si>
    <t>Base de fusível Diazed completa para 63 A</t>
  </si>
  <si>
    <t>37.11.060</t>
  </si>
  <si>
    <t>Base de fusível NH até 125 A, com fusível</t>
  </si>
  <si>
    <t>37.11.080</t>
  </si>
  <si>
    <t>Base de fusível NH até 250 A, com fusível</t>
  </si>
  <si>
    <t>37.11.100</t>
  </si>
  <si>
    <t>Base de fusível NH até 400 A, com fusível</t>
  </si>
  <si>
    <t>37.11.120</t>
  </si>
  <si>
    <t>Base de fusível tripolar de 15 kV</t>
  </si>
  <si>
    <t>37.11.140</t>
  </si>
  <si>
    <t>Base de fusível unipolar de 15 kV</t>
  </si>
  <si>
    <t>37.12</t>
  </si>
  <si>
    <t>Fusiveis</t>
  </si>
  <si>
    <t>37.12.020</t>
  </si>
  <si>
    <t>Fusível tipo NH 00 de 6 A até 160 A</t>
  </si>
  <si>
    <t>37.12.040</t>
  </si>
  <si>
    <t>Fusível tipo NH 1 de 36 A até 250 A</t>
  </si>
  <si>
    <t>37.12.060</t>
  </si>
  <si>
    <t>Fusível tipo NH 2 de 224 A até 400 A</t>
  </si>
  <si>
    <t>37.12.080</t>
  </si>
  <si>
    <t>Fusível tipo NH 3 de 400 A até 630 A</t>
  </si>
  <si>
    <t>37.12.120</t>
  </si>
  <si>
    <t>Fusível tipo HH para 15 kV de 2,5 A até 50 A</t>
  </si>
  <si>
    <t>37.12.140</t>
  </si>
  <si>
    <t>Fusível tipo HH para 15 kV de 60 A até 100 A</t>
  </si>
  <si>
    <t>37.12.200</t>
  </si>
  <si>
    <t>Fusível Diazed retardado de 2 A até 25 A</t>
  </si>
  <si>
    <t>37.12.220</t>
  </si>
  <si>
    <t>Fusível Diazed retardado de 35 A até 63 A</t>
  </si>
  <si>
    <t>37.12.300</t>
  </si>
  <si>
    <t>Fusível em vidro para ´TP´ de 0,5 A</t>
  </si>
  <si>
    <t>37.13</t>
  </si>
  <si>
    <t>Disjuntores</t>
  </si>
  <si>
    <t>37.13.510</t>
  </si>
  <si>
    <t>Disjuntor fixo PVO trifásico, 17,5 kV, 630 A x 350 MVA, 50/60 Hz, com acessórios</t>
  </si>
  <si>
    <t>37.13.520</t>
  </si>
  <si>
    <t>Disjuntor a seco aberto trifásico, 600 V de 800 A, 50/60 Hz, com acessórios</t>
  </si>
  <si>
    <t>37.13.530</t>
  </si>
  <si>
    <t>Disjuntor fixo PVO trifásico, 15 kV, 630 A x 350 MVA, com relé de proteção de sobrecorrente e transformadores de corrente</t>
  </si>
  <si>
    <t>37.13.550</t>
  </si>
  <si>
    <t>Disjuntor em caixa aberta tripolar extraível, 500V de 3200A, com acessórios</t>
  </si>
  <si>
    <t>37.13.570</t>
  </si>
  <si>
    <t>Disjuntor em caixa aberta tripolar extraível, 500V de 4000A, com acessórios</t>
  </si>
  <si>
    <t>Disjuntor termomagnético, unipolar 127/220 V, corrente de 10 A até 30 A</t>
  </si>
  <si>
    <t>Disjuntor termomagnético, unipolar 127/220 V, corrente de 35 A até 50 A</t>
  </si>
  <si>
    <t>Disjuntor termomagnético, bipolar 220/380 V, corrente de 10 A até 50 A</t>
  </si>
  <si>
    <t>Disjuntor termomagnético, bipolar 220/380 V, corrente de 60 A até 100 A</t>
  </si>
  <si>
    <t>Disjuntor termomagnético, tripolar 220/380 V, corrente de 10 A até 50 A</t>
  </si>
  <si>
    <t>Disjuntor termomagnético, tripolar 220/380 V, corrente de 60 A até 100 A</t>
  </si>
  <si>
    <t>37.13.690</t>
  </si>
  <si>
    <t>Disjuntor série universal, em caixa moldada, térmico e magnético fixos, bipolar 480 V, corrente de 60 A até 100 A</t>
  </si>
  <si>
    <t>37.13.700</t>
  </si>
  <si>
    <t>Disjuntor série universal, em caixa moldada, térmico e magnético fixos, bipolar 480/600 V, corrente de 125 A</t>
  </si>
  <si>
    <t>37.13.720</t>
  </si>
  <si>
    <t>Disjuntor série universal, em caixa moldada, térmico fixo e magnético ajustável, tripolar 600 V, corrente de 300 A até 400 A</t>
  </si>
  <si>
    <t>37.13.730</t>
  </si>
  <si>
    <t>Disjuntor série universal, em caixa moldada, térmico fixo e magnético ajustável, tripolar 600 V, corrente de 500 A até 630 A</t>
  </si>
  <si>
    <t>37.13.740</t>
  </si>
  <si>
    <t>Disjuntor série universal, em caixa moldada, térmico fixo e magnético ajustável, tripolar 600 V, corrente de 700 A até 800 A</t>
  </si>
  <si>
    <t>37.13.760</t>
  </si>
  <si>
    <t>Disjuntor em caixa moldada, térmico e magnético ajustáveis, tripolar 630/690 V, faixa de ajuste de 440 até 630 A</t>
  </si>
  <si>
    <t>37.13.770</t>
  </si>
  <si>
    <t>Disjuntor em caixa moldada, térmico e magnético ajustáveis, tripolar 1250/690 V, faixa de ajuste de 800 até 1250 A</t>
  </si>
  <si>
    <t>37.13.780</t>
  </si>
  <si>
    <t>Disjuntor em caixa moldada, térmico e magnético ajustáveis, tripolar 1600/690 V, faixa de ajuste de 1000 até 1600 A</t>
  </si>
  <si>
    <t>37.13.800</t>
  </si>
  <si>
    <t>Mini-disjuntor termomagnético, unipolar 127/220 V, corrente de 10 A até 32 A</t>
  </si>
  <si>
    <t>37.13.810</t>
  </si>
  <si>
    <t>Mini-disjuntor termomagnético, unipolar 127/220 V, corrente de 40 A até 50 A</t>
  </si>
  <si>
    <t>37.13.840</t>
  </si>
  <si>
    <t>Mini-disjuntor termomagnético, bipolar 220/380 V, corrente de 10 A até 32 A</t>
  </si>
  <si>
    <t>37.13.850</t>
  </si>
  <si>
    <t>Mini-disjuntor termomagnético, bipolar 220/380 V, corrente de 40 A até 50 A</t>
  </si>
  <si>
    <t>37.13.860</t>
  </si>
  <si>
    <t>Mini-disjuntor termomagnético, bipolar 220/380 V, corrente de 63 A</t>
  </si>
  <si>
    <t>37.13.870</t>
  </si>
  <si>
    <t>Mini-disjuntor termomagnético, bipolar 400 V, corrente de 80 A até 100 A</t>
  </si>
  <si>
    <t>37.13.880</t>
  </si>
  <si>
    <t>Mini-disjuntor termomagnético, tripolar 220/380 V, corrente de 10 A até 32 A</t>
  </si>
  <si>
    <t>37.13.890</t>
  </si>
  <si>
    <t>Mini-disjuntor termomagnético, tripolar 220/380 V, corrente de 40 A até 50 A</t>
  </si>
  <si>
    <t>37.13.900</t>
  </si>
  <si>
    <t>Mini-disjuntor termomagnético, tripolar 220/380 V, corrente de 63 A</t>
  </si>
  <si>
    <t>37.13.910</t>
  </si>
  <si>
    <t>Mini-disjuntor termomagnético, tripolar 400 V, corrente de 80 A até 125 A</t>
  </si>
  <si>
    <t>37.13.920</t>
  </si>
  <si>
    <t>Disjuntor em caixa moldada, térmico ajustável e magnético fixo, tripolar 2000/1200 V, faixa de ajuste de 1600 até 2000 A</t>
  </si>
  <si>
    <t>37.13.930</t>
  </si>
  <si>
    <t>Disjuntor em caixa moldada, térmico ajustável e magnético fixo, tripolar 2500/1200 V, faixa de ajuste de 2000 até 2500 A</t>
  </si>
  <si>
    <t>37.13.940</t>
  </si>
  <si>
    <t>Disjuntor em caixa aberta tripolar extraível, 500 V de 6300 A, com acessórios</t>
  </si>
  <si>
    <t>37.14</t>
  </si>
  <si>
    <t>Chave de baixa tensao</t>
  </si>
  <si>
    <t>37.14.050</t>
  </si>
  <si>
    <t>Chave comutadora, reversão sob carga, tetrapolar, sem porta fusível, para 100 A</t>
  </si>
  <si>
    <t>37.14.300</t>
  </si>
  <si>
    <t>Chave seccionadora sob carga, tripolar, acionamento rotativo, com prolongador, sem porta-fusível, de 160 A</t>
  </si>
  <si>
    <t>37.14.310</t>
  </si>
  <si>
    <t>Chave seccionadora sob carga, tripolar, acionamento rotativo, com prolongador, sem porta-fusível, de 250 A</t>
  </si>
  <si>
    <t>37.14.320</t>
  </si>
  <si>
    <t>Chave seccionadora sob carga, tripolar, acionamento rotativo, com prolongador, sem porta-fusível, de 400 A</t>
  </si>
  <si>
    <t>37.14.330</t>
  </si>
  <si>
    <t>Chave seccionadora sob carga, tripolar, acionamento rotativo, com prolongador, sem porta-fusível, de 630 A</t>
  </si>
  <si>
    <t>37.14.340</t>
  </si>
  <si>
    <t>Chave seccionadora sob carga, tripolar, acionamento rotativo, com prolongador, sem porta-fusível, de 1000 A</t>
  </si>
  <si>
    <t>37.14.350</t>
  </si>
  <si>
    <t>Chave seccionadora sob carga, tripolar, acionamento rotativo, com prolongador, sem porta-fusível, de 1250 A</t>
  </si>
  <si>
    <t>37.14.410</t>
  </si>
  <si>
    <t>Chave seccionadora sob carga, tripolar, acionamento rotativo, com prolongador e porta-fusível até NH-00-125 A - sem fusíveis</t>
  </si>
  <si>
    <t>37.14.420</t>
  </si>
  <si>
    <t>Chave seccionadora sob carga, tripolar, acionamento rotativo, com prolongador e porta-fusível até NH-00-160 A - sem fusíveis</t>
  </si>
  <si>
    <t>37.14.430</t>
  </si>
  <si>
    <t>Chave seccionadora sob carga, tripolar, acionamento rotativo, com prolongador e porta-fusível até NH-1-250 A - sem fusíveis</t>
  </si>
  <si>
    <t>37.14.440</t>
  </si>
  <si>
    <t>Chave seccionadora sob carga, tripolar, acionamento rotativo, com prolongador e porta-fusível até NH-2-400 A - sem fusíveis</t>
  </si>
  <si>
    <t>37.14.450</t>
  </si>
  <si>
    <t>Chave seccionadora sob carga, tripolar, acionamento rotativo, com prolongador e porta-fusível até NH-3-630 A - sem fusíveis</t>
  </si>
  <si>
    <t>37.14.500</t>
  </si>
  <si>
    <t>Chave seccionadora sob carga, tripolar, acionamento tipo punho, com porta-fusível até NH-00-160 A - sem fusíveis</t>
  </si>
  <si>
    <t>37.14.510</t>
  </si>
  <si>
    <t>Chave seccionadora sob carga, tripolar, acionamento tipo punho, com porta-fusível até NH-1-250 A - sem fusíveis</t>
  </si>
  <si>
    <t>37.14.520</t>
  </si>
  <si>
    <t>Chave seccionadora sob carga, tripolar, acionamento tipo punho, com porta-fusível até NH-2-400 A - sem fusíveis</t>
  </si>
  <si>
    <t>37.14.530</t>
  </si>
  <si>
    <t>Chave seccionadora sob carga, tripolar, acionamento tipo punho, com porta-fusível até NH-3-630 A - sem fusíveis</t>
  </si>
  <si>
    <t>37.14.600</t>
  </si>
  <si>
    <t>Chave comutadora, reversão sob carga, tripolar, sem porta fusível, para 400 A</t>
  </si>
  <si>
    <t>37.14.610</t>
  </si>
  <si>
    <t>Chave comutadora, reversão sob carga, tripolar, sem porta fusível, para 600/630 A</t>
  </si>
  <si>
    <t>37.14.620</t>
  </si>
  <si>
    <t>Chave comutadora, reversão sob carga, tripolar, sem porta fusível, para 1000 A</t>
  </si>
  <si>
    <t>37.14.640</t>
  </si>
  <si>
    <t>Chave comutadora, reversão sob carga, tetrapolar, sem porta fusível, para 630 A / 690 V</t>
  </si>
  <si>
    <t>37.14.830</t>
  </si>
  <si>
    <t>Barra de contato para chave seccionadora tipo NH3-630 A</t>
  </si>
  <si>
    <t>37.14.912</t>
  </si>
  <si>
    <t>Chave seccionadora tripolar, abertura sob carga seca até 160 A / 690 V</t>
  </si>
  <si>
    <t>37.15</t>
  </si>
  <si>
    <t>Chave de media tensao</t>
  </si>
  <si>
    <t>37.15.110</t>
  </si>
  <si>
    <t>Chave seccionadora tripolar sob carga para 400 A - 25 kV - com prolongador</t>
  </si>
  <si>
    <t>37.15.120</t>
  </si>
  <si>
    <t>Chave seccionadora tripolar sob carga para 400 A - 15 kV - com prolongador</t>
  </si>
  <si>
    <t>37.15.150</t>
  </si>
  <si>
    <t>Chave fusível base ´C´ para 15 kV/100 A, com capacidade de ruptura até 10 kA - com fusível</t>
  </si>
  <si>
    <t>37.15.160</t>
  </si>
  <si>
    <t>Chave fusível base ´C´  para 15 kV/200 A, com capacidade de ruptura até 10 kA - com fusível</t>
  </si>
  <si>
    <t>37.15.170</t>
  </si>
  <si>
    <t>Chave fusível base ´C´ para 25 kV/100 A, com capacidade de ruptura até 6,3 kA - com fusível</t>
  </si>
  <si>
    <t>37.15.200</t>
  </si>
  <si>
    <t>Chave seccionadora tripolar seca para 400 A - 15 kV - com prolongador</t>
  </si>
  <si>
    <t>37.15.210</t>
  </si>
  <si>
    <t>Chave seccionadora tripolar seca para 600 / 630 A - 15 kV - com prolongador</t>
  </si>
  <si>
    <t>37.16</t>
  </si>
  <si>
    <t>Bus-way</t>
  </si>
  <si>
    <t>37.16.071</t>
  </si>
  <si>
    <t>Sistema de barramento blindado de 100 a 2000 A, trifásico, barra de cobre</t>
  </si>
  <si>
    <t>Axm</t>
  </si>
  <si>
    <t>37.16.081</t>
  </si>
  <si>
    <t>Sistema de barramento blindado de 100 a 2000 A, trifásico, barra de alumínio</t>
  </si>
  <si>
    <t>37.17</t>
  </si>
  <si>
    <t>Dispositivo DR ou interruptor de corrente de fuga</t>
  </si>
  <si>
    <t>37.17.060</t>
  </si>
  <si>
    <t>Dispositivo diferencial residual de 25 A x 30 mA - 2 polos</t>
  </si>
  <si>
    <t>37.17.070</t>
  </si>
  <si>
    <t>Dispositivo diferencial residual de 40 A x 30 mA - 2 polos</t>
  </si>
  <si>
    <t>37.17.074</t>
  </si>
  <si>
    <t>Dispositivo diferencial residual de 25 A x 30 mA - 4 polos</t>
  </si>
  <si>
    <t>37.17.080</t>
  </si>
  <si>
    <t>Dispositivo diferencial residual de 40 A x 30 mA - 4 polos</t>
  </si>
  <si>
    <t>37.17.090</t>
  </si>
  <si>
    <t>Dispositivo diferencial residual de 63 A x 30 mA - 4 polos</t>
  </si>
  <si>
    <t>37.17.100</t>
  </si>
  <si>
    <t>Dispositivo diferencial residual de 80 A x 30 mA - 4 polos</t>
  </si>
  <si>
    <t>37.17.110</t>
  </si>
  <si>
    <t>Dispositivo diferencial residual de 100 A x 30 mA - 4 polos</t>
  </si>
  <si>
    <t>37.17.114</t>
  </si>
  <si>
    <t>Dispositivo diferencial residual de 125 A x 30 mA - 4 polos</t>
  </si>
  <si>
    <t>37.17.130</t>
  </si>
  <si>
    <t>Dispositivo diferencial residual de 25 A x 300 mA - 4 polos</t>
  </si>
  <si>
    <t>37.18</t>
  </si>
  <si>
    <t>Transformador de Potencial</t>
  </si>
  <si>
    <t>37.18.010</t>
  </si>
  <si>
    <t>Transformador de potencial monofásico até 1000 VA classe 15 kV, a seco, com fusíveis</t>
  </si>
  <si>
    <t>37.18.020</t>
  </si>
  <si>
    <t>Transformador de potencial monofásico até 2000 VA classe 15 kV, a seco, com fusíveis</t>
  </si>
  <si>
    <t>37.18.030</t>
  </si>
  <si>
    <t>Transformador de potencial monofásico até 500 VA classe 15 kV, a seco, sem fusíveis</t>
  </si>
  <si>
    <t>37.19</t>
  </si>
  <si>
    <t>Transformador de corrente</t>
  </si>
  <si>
    <t>37.19.010</t>
  </si>
  <si>
    <t>Transformador de corrente 800-5 A, janela</t>
  </si>
  <si>
    <t>37.19.020</t>
  </si>
  <si>
    <t>Transformador de corrente 200-5 A até 600-5 A, janela</t>
  </si>
  <si>
    <t>37.19.030</t>
  </si>
  <si>
    <t>Transformador de corrente 1000-5 A até 1500-5 A, janela</t>
  </si>
  <si>
    <t>37.19.060</t>
  </si>
  <si>
    <t>Transformador de corrente 50-5 A até 150-5 A, janela</t>
  </si>
  <si>
    <t>37.20</t>
  </si>
  <si>
    <t>Reparos, conservacoes e complementos - GRUPO 37</t>
  </si>
  <si>
    <t>37.20.010</t>
  </si>
  <si>
    <t>Isolador em epóxi de 1 kV para barramento</t>
  </si>
  <si>
    <t>37.20.030</t>
  </si>
  <si>
    <t>Bloco terminal conector até 65A / 600V, faixa de aplicação até 16 mm²</t>
  </si>
  <si>
    <t>37.20.080</t>
  </si>
  <si>
    <t>Barra de neutro e/ou terra</t>
  </si>
  <si>
    <t>37.20.090</t>
  </si>
  <si>
    <t>Recolocação de chave seccionadora tripolar de 125 A até 650 A, sem base fusível</t>
  </si>
  <si>
    <t>37.20.100</t>
  </si>
  <si>
    <t>Recolocação de fundo de quadro de distribuição, sem componentes</t>
  </si>
  <si>
    <t>37.20.110</t>
  </si>
  <si>
    <t>Recolocação de quadro de distribuição de sobrepor, sem componentes</t>
  </si>
  <si>
    <t>37.20.130</t>
  </si>
  <si>
    <t>Banco de medição para transformadores TC/TP, padrão Eletropaulo e/ou Cesp</t>
  </si>
  <si>
    <t>37.20.140</t>
  </si>
  <si>
    <t>Suporte fixo para transformadores de potencial</t>
  </si>
  <si>
    <t>37.20.156</t>
  </si>
  <si>
    <t>Placa de montagem para quadros em geral, em chapa de aço</t>
  </si>
  <si>
    <t>37.20.190</t>
  </si>
  <si>
    <t>Inversor de frequência para variação de velocidade em motores, potência de 0,25 a 20 cv</t>
  </si>
  <si>
    <t>37.20.191</t>
  </si>
  <si>
    <t>Inversor de frequência para variação de velocidade em motores, potência de 25 a 30 cv</t>
  </si>
  <si>
    <t>37.20.193</t>
  </si>
  <si>
    <t>Inversor de frequência para variação de velocidade em motores, potência de 50 cv</t>
  </si>
  <si>
    <t>37.20.210</t>
  </si>
  <si>
    <t>Punho de manobra com articulador de acionamento</t>
  </si>
  <si>
    <t>37.21</t>
  </si>
  <si>
    <t>Capacitor de potencia</t>
  </si>
  <si>
    <t>37.21.010</t>
  </si>
  <si>
    <t>Capacitor de potência trifásico de 10 kVAr, 220 V/60 Hz, para correção de fator de potência</t>
  </si>
  <si>
    <t>37.22</t>
  </si>
  <si>
    <t>Transformador de comando</t>
  </si>
  <si>
    <t>37.22.010</t>
  </si>
  <si>
    <t>Transformador monofásico de comando de 200 VA, a seco</t>
  </si>
  <si>
    <t>37.24</t>
  </si>
  <si>
    <t>Supressor de surto</t>
  </si>
  <si>
    <t>37.24.031</t>
  </si>
  <si>
    <t>Supressor de surto monofásico, corrente nominal 4 a 11 kA, Imax. de surto 12 até 15 kA</t>
  </si>
  <si>
    <t>37.24.032</t>
  </si>
  <si>
    <t>Supressor de surto monofásico, corrente nominal 20 kA, Imax. de surto 50 até 80 kA</t>
  </si>
  <si>
    <t>37.24.042</t>
  </si>
  <si>
    <t>Dispositivo de proteção contra surto, 1 polo, suportabilidade &lt;= 4 kV, Un até 240V/415V, Iimp = 60 kA, curva de ensaio 10/350µs - classe 1</t>
  </si>
  <si>
    <t>37.24.043</t>
  </si>
  <si>
    <t>Dispositivo de proteção contra surto, 4 polos, 3F+N, Un até 240/415V, Iimp= 75 kA (25 kA por fase), curva de ensaio 10/350 µs - classe 1</t>
  </si>
  <si>
    <t>37.24.044</t>
  </si>
  <si>
    <t>Dispositivo de proteção contra surto, 4 polos, suportabilidade &lt;= 2,5 kV, 3F+N, Un até 240/415V, curva de ensaio 8/20µs, In=20kA/40kA - classe 2</t>
  </si>
  <si>
    <t>37.24.045</t>
  </si>
  <si>
    <t>Dispositivo de proteção contra surto, 1 polo, monobloco, suportabilidade &lt;=1,5kV, F+N / F+F, Un até 230/264V, curva de ensaio 8/20µs - classe 3</t>
  </si>
  <si>
    <t>37.25</t>
  </si>
  <si>
    <t>Disjuntores.</t>
  </si>
  <si>
    <t>37.25.090</t>
  </si>
  <si>
    <t>Disjuntor em caixa moldada tripolar, térmico e magnético fixos, tensão de isolamento 480/690V, de 10A a 60A</t>
  </si>
  <si>
    <t>37.25.100</t>
  </si>
  <si>
    <t>Disjuntor em caixa moldada tripolar, térmico e magnético fixos, tensão de isolamento 480/690V, de 70A até 150A</t>
  </si>
  <si>
    <t>37.25.110</t>
  </si>
  <si>
    <t>Disjuntor em caixa moldada tripolar, térmico e magnético fixos, tensão de isolamento 415/690V, de 175A a 250A</t>
  </si>
  <si>
    <t>37.25.200</t>
  </si>
  <si>
    <t>Disjuntor em caixa moldada bipolar, térmico e magnético fixos - 480 V, de 10 A a 50 A para 120/240 Vca - 25 KA e para 380/440 Vca - 18 KA</t>
  </si>
  <si>
    <t>37.25.210</t>
  </si>
  <si>
    <t>Disjuntor em caixa moldada bipolar, térmico e magnético fixos - 600 V, de 150 A para 120/240 Vca - 25 KA e para 380/440 Vca - 18 KA</t>
  </si>
  <si>
    <t>37.25.215</t>
  </si>
  <si>
    <t>Disjuntor fixo a vácuo de 15 a 17,5 kV, equipado com motorização de fechamento, com relê de proteção</t>
  </si>
  <si>
    <t>38</t>
  </si>
  <si>
    <t>TUBULACAO E CONDUTOR PARA ENERGIA ELETRICA E TELEFONIA BASICA</t>
  </si>
  <si>
    <t>38.01</t>
  </si>
  <si>
    <t>Eletroduto em PVC rigido roscavel</t>
  </si>
  <si>
    <t>38.01.040</t>
  </si>
  <si>
    <t>Eletroduto de PVC rígido roscável de 3/4´ - com acessórios</t>
  </si>
  <si>
    <t>38.01.060</t>
  </si>
  <si>
    <t>Eletroduto de PVC rígido roscável de 1´ - com acessórios</t>
  </si>
  <si>
    <t>38.01.080</t>
  </si>
  <si>
    <t>Eletroduto de PVC rígido roscável de 1 1/4´ - com acessórios</t>
  </si>
  <si>
    <t>38.01.100</t>
  </si>
  <si>
    <t>Eletroduto de PVC rígido roscável de 1 1/2´ - com acessórios</t>
  </si>
  <si>
    <t>38.01.120</t>
  </si>
  <si>
    <t>Eletroduto de PVC rígido roscável de 2´ - com acessórios</t>
  </si>
  <si>
    <t>38.01.140</t>
  </si>
  <si>
    <t>Eletroduto de PVC rígido roscável de 2 1/2´ - com acessórios</t>
  </si>
  <si>
    <t>38.01.160</t>
  </si>
  <si>
    <t>Eletroduto de PVC rígido roscável de 3´ - com acessórios</t>
  </si>
  <si>
    <t>38.01.180</t>
  </si>
  <si>
    <t>Eletroduto de PVC rígido roscável de 4´ - com acessórios</t>
  </si>
  <si>
    <t>38.04</t>
  </si>
  <si>
    <t>Eletroduto rígido em aço carbono galvanizado com acessórios - NBR 13057</t>
  </si>
  <si>
    <t>38.04.040</t>
  </si>
  <si>
    <t>Eletroduto galvanizado conforme NBR13057 -  3/4´ com acessórios</t>
  </si>
  <si>
    <t>Eletroduto galvanizado conforme NBR13057 -  1´ com acessórios</t>
  </si>
  <si>
    <t>38.04.080</t>
  </si>
  <si>
    <t>Eletroduto galvanizado conforme NBR13057 -  1 1/4´ com acessórios</t>
  </si>
  <si>
    <t>38.04.100</t>
  </si>
  <si>
    <t>Eletroduto galvanizado conforme NBR13057 -  1 1/2´ com acessórios</t>
  </si>
  <si>
    <t>Eletroduto galvanizado conforme NBR13057 -  2´ com acessórios</t>
  </si>
  <si>
    <t>38.04.140</t>
  </si>
  <si>
    <t>Eletroduto galvanizado conforme NBR13057 -  2 1/2´ com acessórios</t>
  </si>
  <si>
    <t>38.04.160</t>
  </si>
  <si>
    <t>Eletroduto galvanizado conforme NBR13057 -  3´ com acessórios</t>
  </si>
  <si>
    <t>38.04.180</t>
  </si>
  <si>
    <t>Eletroduto galvanizado conforme NBR13057 -  4´ com acessórios</t>
  </si>
  <si>
    <t>38.05</t>
  </si>
  <si>
    <t>Eletroduto rígido em aço carbono galvanizado com acessórios - NBR 6323</t>
  </si>
  <si>
    <t>38.05.040</t>
  </si>
  <si>
    <t>Eletroduto galvanizado a quente conforme NBR6323 - 3/4´ - com acessórios</t>
  </si>
  <si>
    <t>38.05.060</t>
  </si>
  <si>
    <t>Eletroduto galvanizado a quente conforme NBR6323 - 1´ - com acessórios</t>
  </si>
  <si>
    <t>38.05.090</t>
  </si>
  <si>
    <t>Eletroduto galvanizado a quente conforme NBR6323 - 1 1/4´ com acessórios</t>
  </si>
  <si>
    <t>38.05.100</t>
  </si>
  <si>
    <t>Eletroduto galvanizado a quente conforme NBR6323 - 1 1/2´ com acessórios</t>
  </si>
  <si>
    <t>38.05.120</t>
  </si>
  <si>
    <t>Eletroduto galvanizado a quente conforme NBR6323 - 2´ com acessórios</t>
  </si>
  <si>
    <t>38.05.140</t>
  </si>
  <si>
    <t>Eletroduto galvanizado a quente conforme NBR6323 - 2 1/2´ com acessórios</t>
  </si>
  <si>
    <t>38.05.160</t>
  </si>
  <si>
    <t>Eletroduto galvanizado a quente conforme NBR6323 - 3´ com acessórios</t>
  </si>
  <si>
    <t>38.05.180</t>
  </si>
  <si>
    <t>Eletroduto galvanizado a quente conforme NBR6323 - 4´ com acessórios</t>
  </si>
  <si>
    <t>38.06</t>
  </si>
  <si>
    <t>Eletroduto rígido em aço carbono galvanizado por imersão a quente com acessórios – NBR 5598</t>
  </si>
  <si>
    <t>38.06.020</t>
  </si>
  <si>
    <t>Eletroduto galvanizado a quente conforme NBR5598 - 1/2´ com acessórios</t>
  </si>
  <si>
    <t>38.06.040</t>
  </si>
  <si>
    <t>Eletroduto galvanizado a quente conforme NBR5598 - 3/4´ com acessórios</t>
  </si>
  <si>
    <t>38.06.060</t>
  </si>
  <si>
    <t>Eletroduto galvanizado a quente conforme NBR5598 - 1´ com acessórios</t>
  </si>
  <si>
    <t>38.06.080</t>
  </si>
  <si>
    <t>Eletroduto galvanizado a quente conforme NBR5598 - 1 1/4´ com acessórios</t>
  </si>
  <si>
    <t>38.06.100</t>
  </si>
  <si>
    <t>Eletroduto galvanizado a quente conforme NBR5598 - 1 1/2´ com acessórios</t>
  </si>
  <si>
    <t>38.06.120</t>
  </si>
  <si>
    <t>Eletroduto galvanizado a quente conforme NBR5598 - 2´ com acessórios</t>
  </si>
  <si>
    <t>38.06.140</t>
  </si>
  <si>
    <t>Eletroduto galvanizado a quente conforme NBR5598 - 2 1/2´ com acessórios</t>
  </si>
  <si>
    <t>38.06.160</t>
  </si>
  <si>
    <t>Eletroduto galvanizado a quente conforme NBR5598 - 3´ com acessórios</t>
  </si>
  <si>
    <t>38.06.180</t>
  </si>
  <si>
    <t>Eletroduto galvanizado a quente conforme NBR5598 - 4´ com acessórios</t>
  </si>
  <si>
    <t>38.07</t>
  </si>
  <si>
    <t>Canaleta, perfilado e acessorios</t>
  </si>
  <si>
    <t>38.07.030</t>
  </si>
  <si>
    <t>Grampo tipo ´C´ diâmetro 3/8`, com balancim tamanho grande</t>
  </si>
  <si>
    <t>38.07.050</t>
  </si>
  <si>
    <t>Tampa de pressão para perfilado de 38 x 38 mm</t>
  </si>
  <si>
    <t>38.07.120</t>
  </si>
  <si>
    <t>Saída final, diâmetro de 3/4´</t>
  </si>
  <si>
    <t>38.07.130</t>
  </si>
  <si>
    <t>Saída lateral simples, diâmetro de 3/4´</t>
  </si>
  <si>
    <t>38.07.134</t>
  </si>
  <si>
    <t>Saída lateral simples, diâmetro de 1´</t>
  </si>
  <si>
    <t>38.07.140</t>
  </si>
  <si>
    <t>Saída superior, diâmetro de 3/4´</t>
  </si>
  <si>
    <t>38.07.172</t>
  </si>
  <si>
    <t>Canaleta em PVC de 20 x 12 mm, inclusive acessórios</t>
  </si>
  <si>
    <t>38.07.200</t>
  </si>
  <si>
    <t>Vergalhão com rosca, porca e arruela de diâmetro 3/8´ (tirante)</t>
  </si>
  <si>
    <t>38.07.216</t>
  </si>
  <si>
    <t>Vergalhão com rosca, porca e arruela de diâmetro 5/16´ (tirante)</t>
  </si>
  <si>
    <t>Perfilado perfurado 38 x 38 mm em chapa 14 pré-zincada, com acessórios</t>
  </si>
  <si>
    <t>Perfilado perfurado 38 x 76 mm em chapa 14 pré-zincada, com acessórios</t>
  </si>
  <si>
    <t>38.07.340</t>
  </si>
  <si>
    <t>Perfilado liso 38 x 38 mm - com acessórios</t>
  </si>
  <si>
    <t>38.07.700</t>
  </si>
  <si>
    <t>Canaleta aparente com tampa em PVC, autoextinguível, de 85 x 35 mm, com acessórios</t>
  </si>
  <si>
    <t>38.07.710</t>
  </si>
  <si>
    <t>Canaleta aparente com duas tampas em PVC, autoextinguível, de 120 x 35 mm, com acessórios</t>
  </si>
  <si>
    <t>38.07.720</t>
  </si>
  <si>
    <t>Canaleta aparente com duas tampas em PVC, autoextinguível, de 120 x 60 mm, com acessórios</t>
  </si>
  <si>
    <t>38.07.730</t>
  </si>
  <si>
    <t>Suporte com furos de tomada em PVC de 60 x 35 x 150 mm, para canaleta aparente</t>
  </si>
  <si>
    <t>38.07.740</t>
  </si>
  <si>
    <t>Suporte com furos de tomada em PVC de 85 x 35 x 150 mm, para canaleta aparente</t>
  </si>
  <si>
    <t>38.07.750</t>
  </si>
  <si>
    <t>Suporte com furos de tomada em PVC de 60 x 60 x 150 mm, para canaleta aparente</t>
  </si>
  <si>
    <t>38.07.800</t>
  </si>
  <si>
    <t>Gancho longo em chapa aço zincado para fixação de luminária</t>
  </si>
  <si>
    <t>38.07.801</t>
  </si>
  <si>
    <t>Sapata externa com 4 furos, 38 x 38 mm</t>
  </si>
  <si>
    <t>38.10</t>
  </si>
  <si>
    <t>Duto fechado de piso e acessorios</t>
  </si>
  <si>
    <t>38.10.010</t>
  </si>
  <si>
    <t>Duto de piso liso em aço, medindo 2 x 25 x 70 mm, com acessórios</t>
  </si>
  <si>
    <t>38.10.020</t>
  </si>
  <si>
    <t>Duto de piso liso em aço, medindo 3 x 25 x 70 mm, com acessórios</t>
  </si>
  <si>
    <t>38.10.024</t>
  </si>
  <si>
    <t>Caixa de derivação ou passagem, para cruzamento de duto, medindo 4 x 25 x 70 mm, sem cruzadora</t>
  </si>
  <si>
    <t>38.10.026</t>
  </si>
  <si>
    <t>Caixa de derivação ou passagem, para cruzamento de duto, medindo 12 x 25 x 70 mm, com cruzadora</t>
  </si>
  <si>
    <t>38.10.030</t>
  </si>
  <si>
    <t>Caixa de derivação ou passagem, para cruzamento de duto, medindo 16 x 25 x 70 mm, com cruzadora</t>
  </si>
  <si>
    <t>38.10.060</t>
  </si>
  <si>
    <t>Caixa de tomada e tampa basculante com rebaixo de 2 x (25 x 70 mm)</t>
  </si>
  <si>
    <t>38.10.070</t>
  </si>
  <si>
    <t>Caixa de tomada e tampa basculante com rebaixo de 3 x (25 x 70 mm)</t>
  </si>
  <si>
    <t>38.10.080</t>
  </si>
  <si>
    <t>Caixa de tomada e tampa basculante com rebaixo de 4 x (25 x 70 mm)</t>
  </si>
  <si>
    <t>38.10.090</t>
  </si>
  <si>
    <t>Suporte de tomada para caixas com 2, 3 ou 4 vias</t>
  </si>
  <si>
    <t>38.12</t>
  </si>
  <si>
    <t>Leitos e acessorios</t>
  </si>
  <si>
    <t>38.12.086</t>
  </si>
  <si>
    <t>Leito para cabos, tipo pesado, em aço galvanizado de 300 x 100 mm - com acessórios</t>
  </si>
  <si>
    <t>38.12.090</t>
  </si>
  <si>
    <t>Leito para cabos, tipo pesado, em aço galvanizado de 400 x 100 mm - com acessórios</t>
  </si>
  <si>
    <t>38.12.100</t>
  </si>
  <si>
    <t>Leito para cabos, tipo pesado, em aço galvanizado de 600 x 100 mm - com acessórios</t>
  </si>
  <si>
    <t>38.12.120</t>
  </si>
  <si>
    <t>Leito para cabos, tipo pesado, em aço galvanizado de 500 x 100 mm - com acessórios</t>
  </si>
  <si>
    <t>38.12.130</t>
  </si>
  <si>
    <t>Leito para cabos, tipo pesado, em aço galvanizado de 800 x 100 mm - com acessórios</t>
  </si>
  <si>
    <t>38.13</t>
  </si>
  <si>
    <t>Eletroduto em polietileno de alta densidade</t>
  </si>
  <si>
    <t>Eletroduto corrugado em polietileno de alta densidade, DN= 30 mm, com acessórios</t>
  </si>
  <si>
    <t>Eletroduto corrugado em polietileno de alta densidade, DN= 40 mm, com acessórios</t>
  </si>
  <si>
    <t>38.13.020</t>
  </si>
  <si>
    <t>Eletroduto corrugado em polietileno de alta densidade, DN= 50 mm, com acessórios</t>
  </si>
  <si>
    <t>38.13.030</t>
  </si>
  <si>
    <t>Eletroduto corrugado em polietileno de alta densidade, DN= 75 mm, com acessórios</t>
  </si>
  <si>
    <t>38.13.040</t>
  </si>
  <si>
    <t>Eletroduto corrugado em polietileno de alta densidade, DN= 100 mm, com acessórios</t>
  </si>
  <si>
    <t>38.13.050</t>
  </si>
  <si>
    <t>Eletroduto corrugado em polietileno de alta densidade, DN= 125 mm, com acessórios</t>
  </si>
  <si>
    <t>38.13.060</t>
  </si>
  <si>
    <t>Eletroduto corrugado em polietileno de alta densidade, DN= 150 mm, com acessórios</t>
  </si>
  <si>
    <t>38.15</t>
  </si>
  <si>
    <t>Eletroduto metalico flexivel</t>
  </si>
  <si>
    <t>38.15.010</t>
  </si>
  <si>
    <t>Eletroduto metálico flexível com capa em PVC de 3/4´</t>
  </si>
  <si>
    <t>38.15.020</t>
  </si>
  <si>
    <t>Eletroduto metálico flexível com capa em PVC de 1´</t>
  </si>
  <si>
    <t>38.15.040</t>
  </si>
  <si>
    <t>Eletroduto metálico flexível com capa em PVC de 2´</t>
  </si>
  <si>
    <t>38.15.110</t>
  </si>
  <si>
    <t>Terminal macho fixo em latão zincado de 3/4´</t>
  </si>
  <si>
    <t>38.15.120</t>
  </si>
  <si>
    <t>Terminal macho fixo em latão zincado de 1´</t>
  </si>
  <si>
    <t>38.15.140</t>
  </si>
  <si>
    <t>Terminal macho fixo em latão zincado de 2´</t>
  </si>
  <si>
    <t>38.15.310</t>
  </si>
  <si>
    <t>Terminal macho giratório em latão zincado de 3/4´</t>
  </si>
  <si>
    <t>38.15.320</t>
  </si>
  <si>
    <t>Terminal macho giratório em latão zincado de 1´</t>
  </si>
  <si>
    <t>38.15.340</t>
  </si>
  <si>
    <t>Terminal macho giratório em latão zincado de 2´</t>
  </si>
  <si>
    <t>38.16</t>
  </si>
  <si>
    <t>Rodape tecnico e acessorios</t>
  </si>
  <si>
    <t>38.16.030</t>
  </si>
  <si>
    <t>Rodapé técnico triplo e tampa com pintura eletrostática</t>
  </si>
  <si>
    <t>38.16.060</t>
  </si>
  <si>
    <t>Curva horizontal tripla de 90°, interna ou externa e tampa com pintura eletrostática</t>
  </si>
  <si>
    <t>38.16.080</t>
  </si>
  <si>
    <t>Tê triplo de 90°, horizontal ou vertical e tampa com pintura eletrostática</t>
  </si>
  <si>
    <t>38.16.090</t>
  </si>
  <si>
    <t>Caixa para tomadas: de energia, RJ, sobressalente, interruptor ou espelho, com pintura eletrostática, para rodapé técnico triplo</t>
  </si>
  <si>
    <t>38.16.130</t>
  </si>
  <si>
    <t>Caixa para tomadas: de energia, RJ, sobressalente, interruptor ou espelho, com pintura eletrostática, para rodapé técnico duplo</t>
  </si>
  <si>
    <t>38.16.140</t>
  </si>
  <si>
    <t>Terminal de fechamento ou mata junta com pintura eletrostática, para rodapé técnico triplo</t>
  </si>
  <si>
    <t>38.16.150</t>
  </si>
  <si>
    <t>Rodapé técnico duplo e tampa com pintura eletrostática</t>
  </si>
  <si>
    <t>38.16.160</t>
  </si>
  <si>
    <t>Curva vertical dupla de 90°, interna ou externa e tampa com pintura eletrostática</t>
  </si>
  <si>
    <t>38.16.190</t>
  </si>
  <si>
    <t>Terminal de fechamento ou mata junta com pintura eletrostática, para rodapé técnico duplo</t>
  </si>
  <si>
    <t>38.16.200</t>
  </si>
  <si>
    <t>Curva horizontal dupla de 90°, interna ou externa e tampa com pintura eletrostática</t>
  </si>
  <si>
    <t>38.16.230</t>
  </si>
  <si>
    <t>Curva vertical tripla de 90°, interna ou externa e tampa com pintura eletrostática</t>
  </si>
  <si>
    <t>38.16.250</t>
  </si>
  <si>
    <t>Poste condutor metálico para distribuição, com suporte para tomadas elétricas e RJ, com pintura eletrostática, altura de 3 m</t>
  </si>
  <si>
    <t>38.16.270</t>
  </si>
  <si>
    <t>Caixa de derivação embutida ou externa para rodapé técnico duplo</t>
  </si>
  <si>
    <t>38.19</t>
  </si>
  <si>
    <t>Eletroduto em PVC corrugado flexivel</t>
  </si>
  <si>
    <t>38.19.020</t>
  </si>
  <si>
    <t>Eletroduto de PVC corrugado flexível leve, diâmetro externo de 20 mm</t>
  </si>
  <si>
    <t>38.19.030</t>
  </si>
  <si>
    <t>Eletroduto de PVC corrugado flexível leve, diâmetro externo de 25 mm</t>
  </si>
  <si>
    <t>38.19.040</t>
  </si>
  <si>
    <t>Eletroduto de PVC corrugado flexível leve, diâmetro externo de 32 mm</t>
  </si>
  <si>
    <t>38.19.210</t>
  </si>
  <si>
    <t>Eletroduto de PVC corrugado flexível reforçado, diâmetro externo de 25 mm</t>
  </si>
  <si>
    <t>38.19.220</t>
  </si>
  <si>
    <t>Eletroduto de PVC corrugado flexível reforçado, diâmetro externo de 32 mm</t>
  </si>
  <si>
    <t>38.20</t>
  </si>
  <si>
    <t>Reparos, conservacoes e complementos - GRUPO 38</t>
  </si>
  <si>
    <t>38.20.010</t>
  </si>
  <si>
    <t>Recolocação de perfilado 38x38 mm</t>
  </si>
  <si>
    <t>38.20.020</t>
  </si>
  <si>
    <t>Recolocação de vergalhão</t>
  </si>
  <si>
    <t>38.20.030</t>
  </si>
  <si>
    <t>Recolocação de caixa de tomada para perfilado</t>
  </si>
  <si>
    <t>38.20.040</t>
  </si>
  <si>
    <t>Recolocação de eletrodutos</t>
  </si>
  <si>
    <t>38.21</t>
  </si>
  <si>
    <t>Eletrocalha e acessorios</t>
  </si>
  <si>
    <t>38.21.110</t>
  </si>
  <si>
    <t>Eletrocalha lisa galvanizada a fogo, 50 x 50 mm, com acessórios</t>
  </si>
  <si>
    <t>38.21.120</t>
  </si>
  <si>
    <t>Eletrocalha lisa galvanizada a fogo, 100 x 50 mm, com acessórios</t>
  </si>
  <si>
    <t>38.21.130</t>
  </si>
  <si>
    <t>Eletrocalha lisa galvanizada a fogo, 150 x 50 mm, com acessórios</t>
  </si>
  <si>
    <t>38.21.140</t>
  </si>
  <si>
    <t>Eletrocalha lisa galvanizada a fogo, 200 x 50 mm, com acessórios</t>
  </si>
  <si>
    <t>38.21.150</t>
  </si>
  <si>
    <t>Eletrocalha lisa galvanizada a fogo, 250 x 50 mm, com acessórios</t>
  </si>
  <si>
    <t>38.21.310</t>
  </si>
  <si>
    <t>Eletrocalha lisa galvanizada a fogo, 100 x 100 mm, com acessórios</t>
  </si>
  <si>
    <t>38.21.320</t>
  </si>
  <si>
    <t>Eletrocalha lisa galvanizada a fogo, 150 x 100 mm, com acessórios</t>
  </si>
  <si>
    <t>38.21.330</t>
  </si>
  <si>
    <t>Eletrocalha lisa galvanizada a fogo, 200 x 100 mm, com acessórios</t>
  </si>
  <si>
    <t>38.21.340</t>
  </si>
  <si>
    <t>Eletrocalha lisa galvanizada a fogo, 250 x 100 mm, com acessórios</t>
  </si>
  <si>
    <t>38.21.350</t>
  </si>
  <si>
    <t>Eletrocalha lisa galvanizada a fogo, 300 x 100 mm, com acessórios</t>
  </si>
  <si>
    <t>38.21.360</t>
  </si>
  <si>
    <t>Eletrocalha lisa galvanizada a fogo, 400 x 100 mm, com acessórios</t>
  </si>
  <si>
    <t>38.21.920</t>
  </si>
  <si>
    <t>Eletrocalha perfurada galvanizada a fogo, 100 x 50 mm, com acessórios</t>
  </si>
  <si>
    <t>38.21.930</t>
  </si>
  <si>
    <t>Eletrocalha perfurada galvanizada a fogo, 150 x 50 mm, com acessórios</t>
  </si>
  <si>
    <t>38.21.940</t>
  </si>
  <si>
    <t>Eletrocalha perfurada galvanizada a fogo, 200 x 50 mm, com acessórios</t>
  </si>
  <si>
    <t>38.21.950</t>
  </si>
  <si>
    <t>Eletrocalha perfurada galvanizada a fogo, 250 x 50 mm, com acessórios</t>
  </si>
  <si>
    <t>38.22</t>
  </si>
  <si>
    <t>Eletrocalha e acessorios.</t>
  </si>
  <si>
    <t>Eletrocalha perfurada galvanizada a fogo, 150x100 mm, com acessórios</t>
  </si>
  <si>
    <t>38.22.130</t>
  </si>
  <si>
    <t>Eletrocalha perfurada galvanizada a fogo, 200x100 mm, com acessórios</t>
  </si>
  <si>
    <t>Eletrocalha perfurada galvanizada a fogo, 250x100 mm, com acessórios</t>
  </si>
  <si>
    <t>38.22.150</t>
  </si>
  <si>
    <t>Eletrocalha perfurada galvanizada a fogo, 300x100 mm, com acessórios</t>
  </si>
  <si>
    <t>38.22.160</t>
  </si>
  <si>
    <t>Eletrocalha perfurada galvanizada a fogo, 400x100 mm, com acessórios</t>
  </si>
  <si>
    <t>38.22.610</t>
  </si>
  <si>
    <t>Tampa de encaixe para eletrocalha, galvanizada a fogo, L= 50 mm</t>
  </si>
  <si>
    <t>38.22.620</t>
  </si>
  <si>
    <t>Tampa de encaixe para eletrocalha, galvanizada a fogo, L= 100 mm</t>
  </si>
  <si>
    <t>38.22.630</t>
  </si>
  <si>
    <t>Tampa de encaixe para eletrocalha, galvanizada a fogo, L= 150 mm</t>
  </si>
  <si>
    <t>38.22.640</t>
  </si>
  <si>
    <t>Tampa de encaixe para eletrocalha, galvanizada a fogo, L= 200 mm</t>
  </si>
  <si>
    <t>38.22.650</t>
  </si>
  <si>
    <t>Tampa de encaixe para eletrocalha, galvanizada a fogo, L= 250 mm</t>
  </si>
  <si>
    <t>38.22.660</t>
  </si>
  <si>
    <t>Tampa de encaixe para eletrocalha, galvanizada a fogo, L= 300 mm</t>
  </si>
  <si>
    <t>38.22.670</t>
  </si>
  <si>
    <t>Tampa de encaixe para eletrocalha, galvanizada a fogo, L= 400 mm</t>
  </si>
  <si>
    <t>38.23</t>
  </si>
  <si>
    <t>Eletrocalha e acessorios..</t>
  </si>
  <si>
    <t>38.23.010</t>
  </si>
  <si>
    <t>Suporte para eletrocalha, galvanizado a fogo, 50x50 mm</t>
  </si>
  <si>
    <t>38.23.020</t>
  </si>
  <si>
    <t>Suporte para eletrocalha, galvanizado a fogo, 100x50 mm</t>
  </si>
  <si>
    <t>38.23.030</t>
  </si>
  <si>
    <t>Suporte para eletrocalha, galvanizado a fogo, 150x50 mm</t>
  </si>
  <si>
    <t>38.23.040</t>
  </si>
  <si>
    <t>Suporte para eletrocalha, galvanizado a fogo, 200x50 mm</t>
  </si>
  <si>
    <t>38.23.050</t>
  </si>
  <si>
    <t>Suporte para eletrocalha, galvanizado a fogo, 250x50 mm</t>
  </si>
  <si>
    <t>38.23.060</t>
  </si>
  <si>
    <t>Suporte para eletrocalha, galvanizado a fogo, 300x50 mm</t>
  </si>
  <si>
    <t>38.23.110</t>
  </si>
  <si>
    <t>Suporte para eletrocalha, galvanizado a fogo, 100x100 mm</t>
  </si>
  <si>
    <t>38.23.130</t>
  </si>
  <si>
    <t>Suporte para eletrocalha, galvanizado a fogo, 200x100 mm</t>
  </si>
  <si>
    <t>38.23.150</t>
  </si>
  <si>
    <t>Suporte para eletrocalha, galvanizado a fogo, 300x100 mm</t>
  </si>
  <si>
    <t>38.23.160</t>
  </si>
  <si>
    <t>Suporte para eletrocalha, galvanizado a fogo, 400x100 mm</t>
  </si>
  <si>
    <t>38.23.210</t>
  </si>
  <si>
    <t>Mão francesa simples, galvanizada a fogo, L= 200 mm</t>
  </si>
  <si>
    <t>38.23.220</t>
  </si>
  <si>
    <t>Mão francesa simples, galvanizada a fogo, L= 300 mm</t>
  </si>
  <si>
    <t>38.23.230</t>
  </si>
  <si>
    <t>Mão francesa simples, galvanizada a fogo, L= 400 mm</t>
  </si>
  <si>
    <t>38.23.240</t>
  </si>
  <si>
    <t>Mão francesa simples, galvanizada a fogo, L= 500 mm</t>
  </si>
  <si>
    <t>38.23.310</t>
  </si>
  <si>
    <t>Mão francesa dupla, galvanizada a fogo, L= 300 mm</t>
  </si>
  <si>
    <t>38.23.320</t>
  </si>
  <si>
    <t>Mão francesa dupla, galvanizada a fogo, L= 400 mm</t>
  </si>
  <si>
    <t>38.23.330</t>
  </si>
  <si>
    <t>Mão francesa dupla, galvanizada a fogo, L= 500 mm</t>
  </si>
  <si>
    <t>39</t>
  </si>
  <si>
    <t>CONDUTOR E ENFIACAO DE ENERGIA ELETRICA E TELEFONIA</t>
  </si>
  <si>
    <t>39.02</t>
  </si>
  <si>
    <t>Cabo de cobre, isolamento 450V / 750 V, isolacao em PVC 70°C</t>
  </si>
  <si>
    <t>39.02.010</t>
  </si>
  <si>
    <t>Cabo de cobre de 1,5 mm², isolamento 750 V - isolação em PVC 70°C</t>
  </si>
  <si>
    <t>Cabo de cobre de 2,5 mm², isolamento 750 V - isolação em PVC 70°C</t>
  </si>
  <si>
    <t>Cabo de cobre de 4 mm², isolamento 750 V - isolação em PVC 70°C</t>
  </si>
  <si>
    <t>Cabo de cobre de 6 mm², isolamento 750 V - isolação em PVC 70°C</t>
  </si>
  <si>
    <t>Cabo de cobre de 10 mm², isolamento 750 V - isolação em PVC 70°C</t>
  </si>
  <si>
    <t>39.03</t>
  </si>
  <si>
    <t>Cabo de cobre, isolamento 0,6/1kV, isolacao em PVC 70°C</t>
  </si>
  <si>
    <t>39.03.160</t>
  </si>
  <si>
    <t>Cabo de cobre de 1,5 mm², isolamento 0,6/1 kV - isolação em PVC 70°C</t>
  </si>
  <si>
    <t>39.03.170</t>
  </si>
  <si>
    <t>Cabo de cobre de 2,5 mm², isolamento 0,6/1 kV - isolação em PVC 70°C</t>
  </si>
  <si>
    <t>39.03.174</t>
  </si>
  <si>
    <t>Cabo de cobre de 4 mm², isolamento 0,6/1 kV - isolação em PVC 70°C</t>
  </si>
  <si>
    <t>39.03.178</t>
  </si>
  <si>
    <t>Cabo de cobre de 6 mm², isolamento 0,6/1 kV - isolação em PVC 70°C</t>
  </si>
  <si>
    <t>39.03.182</t>
  </si>
  <si>
    <t>Cabo de cobre de 10 mm², isolamento 0,6/1 kV - isolação em PVC 70°C</t>
  </si>
  <si>
    <t>39.04</t>
  </si>
  <si>
    <t>Cabo de cobre nu, tempera mole, classe 2</t>
  </si>
  <si>
    <t>39.04.040</t>
  </si>
  <si>
    <t>Cabo de cobre nu, têmpera mole, classe 2, de 10 mm²</t>
  </si>
  <si>
    <t>39.04.050</t>
  </si>
  <si>
    <t>Cabo de cobre nu, têmpera mole, classe 2, de 16 mm²</t>
  </si>
  <si>
    <t>39.04.060</t>
  </si>
  <si>
    <t>Cabo de cobre nu, têmpera mole, classe 2, de 25 mm²</t>
  </si>
  <si>
    <t>39.04.070</t>
  </si>
  <si>
    <t>Cabo de cobre nu, têmpera mole, classe 2, de 35 mm²</t>
  </si>
  <si>
    <t>39.04.080</t>
  </si>
  <si>
    <t>Cabo de cobre nu, têmpera mole, classe 2, de 50 mm²</t>
  </si>
  <si>
    <t>39.04.100</t>
  </si>
  <si>
    <t>Cabo de cobre nu, têmpera mole, classe 2, de 70 mm²</t>
  </si>
  <si>
    <t>39.04.120</t>
  </si>
  <si>
    <t>Cabo de cobre nu, têmpera mole, classe 2, de 95 mm²</t>
  </si>
  <si>
    <t>39.04.180</t>
  </si>
  <si>
    <t>Cabo de cobre nu, têmpera mole, classe 2, de 185 mm²</t>
  </si>
  <si>
    <t>39.05</t>
  </si>
  <si>
    <t>Cabo de cobre tripolar, isolamento 8,7/15 kV, isolacao EPR 90°C</t>
  </si>
  <si>
    <t>39.05.070</t>
  </si>
  <si>
    <t>Cabo de cobre de 3x35 mm², isolamento 8,7/15 kV - isolação EPR 90°C</t>
  </si>
  <si>
    <t>39.06</t>
  </si>
  <si>
    <t>Cabo de cobre unipolar, isolamento 8,7/15 kV, isolacao EPR 90°C</t>
  </si>
  <si>
    <t>39.06.060</t>
  </si>
  <si>
    <t>Cabo de cobre de 25 mm², isolamento 8,7/15 kV - isolação EPR 90°C</t>
  </si>
  <si>
    <t>39.06.070</t>
  </si>
  <si>
    <t>Cabo de cobre de 35 mm², isolamento 8,7/15 kV - isolação EPR 90°C</t>
  </si>
  <si>
    <t>39.06.074</t>
  </si>
  <si>
    <t>Cabo de cobre de 50 mm², isolamento 8,7/15 kV - isolação EPR 90°C</t>
  </si>
  <si>
    <t>39.06.084</t>
  </si>
  <si>
    <t>Cabo de cobre de 120 mm², isolamento 8,7/15 kV - isolação EPR 90°C</t>
  </si>
  <si>
    <t>39.09</t>
  </si>
  <si>
    <t>Conectores</t>
  </si>
  <si>
    <t>39.09.010</t>
  </si>
  <si>
    <t>Conector terminal tipo BNC para cabo coaxial RG 59</t>
  </si>
  <si>
    <t>39.09.015</t>
  </si>
  <si>
    <t>Conector de emenda tipo BNC para cabo coaxial RG 59</t>
  </si>
  <si>
    <t>Conector split-bolt para cabo de 25 mm², latão, simples</t>
  </si>
  <si>
    <t>39.09.040</t>
  </si>
  <si>
    <t>Conector split-bolt para cabo de 35 mm², latão, simples</t>
  </si>
  <si>
    <t>39.09.060</t>
  </si>
  <si>
    <t>Conector split-bolt para cabo de 50 mm², latão, simples</t>
  </si>
  <si>
    <t>39.09.100</t>
  </si>
  <si>
    <t>Conector split-bolt para cabo de 25 mm², latão, com rabicho</t>
  </si>
  <si>
    <t>39.09.120</t>
  </si>
  <si>
    <t>Conector split-bolt para cabo de 35 mm², latão, com rabicho</t>
  </si>
  <si>
    <t>39.09.140</t>
  </si>
  <si>
    <t>Conector split-bolt para cabo de 50 mm², latão, com rabicho</t>
  </si>
  <si>
    <t>39.10</t>
  </si>
  <si>
    <t>Terminais de pressao e compressao</t>
  </si>
  <si>
    <t>39.10.130</t>
  </si>
  <si>
    <t>Terminal de pressão/compressão para cabo de 35 mm²</t>
  </si>
  <si>
    <t>39.10.160</t>
  </si>
  <si>
    <t>Terminal de pressão/compressão para cabo de 50 mm²</t>
  </si>
  <si>
    <t>39.10.200</t>
  </si>
  <si>
    <t>Terminal de pressão/compressão para cabo de 70 mm²</t>
  </si>
  <si>
    <t>39.10.240</t>
  </si>
  <si>
    <t>Terminal de pressão/compressão para cabo de 95 mm²</t>
  </si>
  <si>
    <t>39.10.246</t>
  </si>
  <si>
    <t>Terminal de pressão/compressão para cabo de 120 mm²</t>
  </si>
  <si>
    <t>39.10.250</t>
  </si>
  <si>
    <t>Terminal de pressão/compressão para cabo de 150 mm²</t>
  </si>
  <si>
    <t>39.10.280</t>
  </si>
  <si>
    <t>Terminal de pressão/compressão para cabo de 185 mm²</t>
  </si>
  <si>
    <t>39.10.300</t>
  </si>
  <si>
    <t>Terminal de pressão/compressão para cabo de 240 mm²</t>
  </si>
  <si>
    <t>39.11</t>
  </si>
  <si>
    <t>Fios e cabos telefônicos</t>
  </si>
  <si>
    <t>39.11.020</t>
  </si>
  <si>
    <t>Cabo telefônico CI, com 10 pares de 0,50 mm, para centrais telefônicas, equipamentos e rede interna</t>
  </si>
  <si>
    <t>39.11.040</t>
  </si>
  <si>
    <t>Cabo telefônico CI, com 20 pares de 0,50 mm, para centrais telefônicas, equipamentos e rede interna</t>
  </si>
  <si>
    <t>39.11.080</t>
  </si>
  <si>
    <t>Cabo telefônico CI, com 50 pares de 0,50 mm, para centrais telefônicas, equipamentos e rede interna</t>
  </si>
  <si>
    <t>39.11.090</t>
  </si>
  <si>
    <t>Fio telefônico tipo FI-60, para ligação de aparelhos telefônicos</t>
  </si>
  <si>
    <t>Cabo telefônico CI, com 01 par de 0,40 mm, para centrais telefônicas, equipamentos e rede interna</t>
  </si>
  <si>
    <t>39.11.110</t>
  </si>
  <si>
    <t>Fio telefônico externo tipo FE-160</t>
  </si>
  <si>
    <t>39.11.120</t>
  </si>
  <si>
    <t>Cabo telefônico CTP-APL-SN, com 10 pares de 0,50 mm, para cotos de transição em caixas e entradas</t>
  </si>
  <si>
    <t>39.11.190</t>
  </si>
  <si>
    <t>Cabo telefônico CCE-APL, com 4 pares de 0,50 mm, para conexões em rede externa</t>
  </si>
  <si>
    <t>39.11.210</t>
  </si>
  <si>
    <t>Cabo telefônico secundário de distribuição CTP-APL, com 20 pares de 0,50 mm, para rede externa</t>
  </si>
  <si>
    <t>39.11.230</t>
  </si>
  <si>
    <t>Cabo telefônico secundário de distribuição CTP-APL, com 50 pares de 0,50 mm, para rede externa</t>
  </si>
  <si>
    <t>39.11.240</t>
  </si>
  <si>
    <t>Cabo telefônico secundário de distribuição CTP-APL, com 100 pares de 0,50 mm, para rede externa</t>
  </si>
  <si>
    <t>39.11.270</t>
  </si>
  <si>
    <t>Cabo telefônico secundário de distribuição CTP-APL-G, com 10 pares de 0,50 mm, para rede subterrânea</t>
  </si>
  <si>
    <t>39.11.280</t>
  </si>
  <si>
    <t>Cabo telefônico secundário de distribuição CTP-APL-G, com 20 pares de 0,50 mm, para rede subterrânea</t>
  </si>
  <si>
    <t>39.11.300</t>
  </si>
  <si>
    <t>Cabo telefônico secundário de distribuição CTP-APL-G, com 50 pares de 0,50 mm, para rede subterrânea</t>
  </si>
  <si>
    <t>39.11.400</t>
  </si>
  <si>
    <t>Cabo telefônico secundário de distribuição CTP-APL, com 10 pares de 0,65 mm, para rede externa</t>
  </si>
  <si>
    <t>39.11.410</t>
  </si>
  <si>
    <t>Cabo telefônico secundário de distribuição CTP-APL, com 20 pares de 0,65 mm, para rede externa</t>
  </si>
  <si>
    <t>39.11.430</t>
  </si>
  <si>
    <t>Cabo telefônico secundário de distribuição CTP-APL, com 50 pares de 0,65 mm, para rede externa</t>
  </si>
  <si>
    <t>39.12</t>
  </si>
  <si>
    <t>Cabo de cobre flexivel, isolamento 600 V, isolacao em VC/E 105°C</t>
  </si>
  <si>
    <t>39.12.510</t>
  </si>
  <si>
    <t>Cabo de cobre flexível blindado de 2 x 1,5 mm², isolamento 600V, isolação em VC/E 105°C - para detecção de incêndio</t>
  </si>
  <si>
    <t>39.12.520</t>
  </si>
  <si>
    <t>Cabo de cobre flexível blindado de 3 x 1,5 mm², isolamento 600V, isolação em VC/E 105°C - para detecção de incêndio</t>
  </si>
  <si>
    <t>39.12.530</t>
  </si>
  <si>
    <t>Cabo de cobre flexível blindado de 2 x 2,5 mm², isolamento 600V, isolação em VC/E 105°C - para detecção de incêndio</t>
  </si>
  <si>
    <t>39.14</t>
  </si>
  <si>
    <t>Cabo de aluminio nu com alma de aco</t>
  </si>
  <si>
    <t>39.14.010</t>
  </si>
  <si>
    <t>Cabo de alumínio nu com alma de aço CAA, 1/0 AWG - Raven</t>
  </si>
  <si>
    <t>39.14.050</t>
  </si>
  <si>
    <t>Cabo de alumínio nu com alma de aço CAA, 4 AWG - Swan</t>
  </si>
  <si>
    <t>39.15</t>
  </si>
  <si>
    <t>Cabo de aluminio nu sem alma de aco</t>
  </si>
  <si>
    <t>39.15.040</t>
  </si>
  <si>
    <t>Cabo de alumínio nu sem alma de aço CA, 2 AWG - Iris</t>
  </si>
  <si>
    <t>39.15.070</t>
  </si>
  <si>
    <t>Cabo de alumínio nu sem alma de aço CA, 2/0 AWG - Aster</t>
  </si>
  <si>
    <t>39.18</t>
  </si>
  <si>
    <t>Cabo para transmissao de dados</t>
  </si>
  <si>
    <t>39.18.100</t>
  </si>
  <si>
    <t>Cabo coaxial tipo RG 6</t>
  </si>
  <si>
    <t>39.18.104</t>
  </si>
  <si>
    <t>Cabo coaxial tipo RG 11</t>
  </si>
  <si>
    <t>39.18.106</t>
  </si>
  <si>
    <t>Cabo coaxial tipo RG 59</t>
  </si>
  <si>
    <t>39.18.110</t>
  </si>
  <si>
    <t>Cabo coaxial tipo RGC 6</t>
  </si>
  <si>
    <t>39.18.114</t>
  </si>
  <si>
    <t>Cabo coaxial tipo RGC 59</t>
  </si>
  <si>
    <t>Cabo para rede U/UTP 23 AWG com 4 pares - categoria 6A</t>
  </si>
  <si>
    <t>39.18.126</t>
  </si>
  <si>
    <t>Cabo para rede 24 AWG com 4 pares, categoria 6</t>
  </si>
  <si>
    <t>39.20</t>
  </si>
  <si>
    <t>Reparos, conservacoes e complementos - GRUPO 39</t>
  </si>
  <si>
    <t>39.20.005</t>
  </si>
  <si>
    <t>Conector prensa-cabo de 3/4´</t>
  </si>
  <si>
    <t>39.20.010</t>
  </si>
  <si>
    <t>Recolocação de condutor aparente com diâmetro externo até 6,5 mm</t>
  </si>
  <si>
    <t>39.20.030</t>
  </si>
  <si>
    <t>Recolocação de condutor aparente com diâmetro externo acima de 6,5 mm</t>
  </si>
  <si>
    <t>39.21</t>
  </si>
  <si>
    <t>Cabo de cobre flexivel, isolamento 0,6/1 kV, isolacao em HEPR 90°C</t>
  </si>
  <si>
    <t>39.21.010</t>
  </si>
  <si>
    <t>Cabo de cobre flexível de 1,5 mm², isolamento 0,6/1kV - isolação HEPR 90°C</t>
  </si>
  <si>
    <t>39.21.020</t>
  </si>
  <si>
    <t>Cabo de cobre flexível de 2,5 mm², isolamento 0,6/1kV - isolação HEPR 90°C</t>
  </si>
  <si>
    <t>39.21.030</t>
  </si>
  <si>
    <t>Cabo de cobre flexível de 4 mm², isolamento 0,6/1kV - isolação HEPR 90°C</t>
  </si>
  <si>
    <t>39.21.040</t>
  </si>
  <si>
    <t>Cabo de cobre flexível de 6 mm², isolamento 0,6/1kV - isolação HEPR 90°C</t>
  </si>
  <si>
    <t>39.21.050</t>
  </si>
  <si>
    <t>Cabo de cobre flexível de 10 mm², isolamento 0,6/1kV - isolação HEPR 90°C</t>
  </si>
  <si>
    <t>Cabo de cobre flexível de 16 mm², isolamento 0,6/1kV - isolação HEPR 90°C</t>
  </si>
  <si>
    <t>Cabo de cobre flexível de 25 mm², isolamento 0,6/1kV - isolação HEPR 90°C</t>
  </si>
  <si>
    <t>39.21.080</t>
  </si>
  <si>
    <t>Cabo de cobre flexível de 35 mm², isolamento 0,6/1kV - isolação HEPR 90°C</t>
  </si>
  <si>
    <t>39.21.090</t>
  </si>
  <si>
    <t>Cabo de cobre flexível de 50 mm², isolamento 0,6/1kV - isolação HEPR 90°C</t>
  </si>
  <si>
    <t>39.21.100</t>
  </si>
  <si>
    <t>Cabo de cobre flexível de 70 mm², isolamento 0,6/1kV - isolação HEPR 90°C</t>
  </si>
  <si>
    <t>39.21.110</t>
  </si>
  <si>
    <t>Cabo de cobre flexível de 95 mm², isolamento 0,6/1kV - isolação HEPR 90°C</t>
  </si>
  <si>
    <t>39.21.120</t>
  </si>
  <si>
    <t>Cabo de cobre flexível de 120 mm², isolamento 0,6/1kV - isolação HEPR 90°C</t>
  </si>
  <si>
    <t>39.21.125</t>
  </si>
  <si>
    <t>Cabo de cobre flexível de 150 mm², isolamento 0,6/1 kV - isolação HEPR 90°C</t>
  </si>
  <si>
    <t>39.21.130</t>
  </si>
  <si>
    <t>Cabo de cobre flexível de 185 mm², isolamento 0,6/1kV - isolação HEPR 90°C</t>
  </si>
  <si>
    <t>39.21.140</t>
  </si>
  <si>
    <t>Cabo de cobre flexível de 240 mm², isolamento 0,6/1kV - isolação HEPR 90°C</t>
  </si>
  <si>
    <t>39.21.201</t>
  </si>
  <si>
    <t>Cabo de cobre flexível de 2 x 2,5 mm², isolamento 0,6/1 kV - isolação HEPR 90°C</t>
  </si>
  <si>
    <t>39.21.230</t>
  </si>
  <si>
    <t>Cabo de cobre flexível de 3 x 1,5 mm², isolamento 0,6/1 kV - isolação HEPR 90°C</t>
  </si>
  <si>
    <t>39.21.231</t>
  </si>
  <si>
    <t>Cabo de cobre flexível de 3 x 2,5 mm², isolamento 0,6/1 kV - isolação HEPR 90°C</t>
  </si>
  <si>
    <t>39.21.234</t>
  </si>
  <si>
    <t>Cabo de cobre flexível de 3 x 10 mm², isolamento 0,6/1 kV - isolação HEPR 90°C</t>
  </si>
  <si>
    <t>39.21.236</t>
  </si>
  <si>
    <t>Cabo de cobre flexível de 3 x 25 mm², isolamento 0,6/1 kV - isolação HEPR 90°C</t>
  </si>
  <si>
    <t>39.21.237</t>
  </si>
  <si>
    <t>Cabo de cobre flexível de 3 x 35 mm², isolamento 0,6/1 kV - isolação HEPR 90°C</t>
  </si>
  <si>
    <t>39.21.254</t>
  </si>
  <si>
    <t>Cabo de cobre flexível de 4 x 10 mm², isolamento 0,6/1 kV - isolação HEPR 90°C</t>
  </si>
  <si>
    <t>39.24</t>
  </si>
  <si>
    <t>Cabo de cobre flexivel, isolamento 500 V, isolacao PP 70°C</t>
  </si>
  <si>
    <t>39.24.151</t>
  </si>
  <si>
    <t>Cabo de cobre flexível de 3 x 1,5 mm², isolamento 500 V - isolação PP 70°C</t>
  </si>
  <si>
    <t>39.24.152</t>
  </si>
  <si>
    <t>Cabo de cobre flexível de 3 x 2,5 mm², isolamento 500 V - isolação PP 70°C</t>
  </si>
  <si>
    <t>39.24.153</t>
  </si>
  <si>
    <t>Cabo de cobre flexível de 3 x 4 mm², isolamento 500 V - isolação PP 70°C</t>
  </si>
  <si>
    <t>39.24.154</t>
  </si>
  <si>
    <t>Cabo de cobre flexível de 3 x 6 mm², isolamento 500 V - isolação PP 70°C</t>
  </si>
  <si>
    <t>39.24.173</t>
  </si>
  <si>
    <t>Cabo de cobre flexível de 4 x 4 mm², isolamento 500 V - isolação PP 70°C</t>
  </si>
  <si>
    <t>39.24.174</t>
  </si>
  <si>
    <t>Cabo de cobre flexível de 4 x 6 mm², isolamento 500 V - isolação PP 70°C</t>
  </si>
  <si>
    <t>39.25</t>
  </si>
  <si>
    <t>Cabo de cobre unipolar, isolamento 15/25 kV, isolacao EPR 90 °C / 105 °C</t>
  </si>
  <si>
    <t>39.25.020</t>
  </si>
  <si>
    <t>Cabo de cobre de 35 mm², isolamento 15/25 kV - isolação EPR 105°C</t>
  </si>
  <si>
    <t>39.25.030</t>
  </si>
  <si>
    <t>Cabo de cobre de 50 mm², isolamento 15/25 kV - isolação EPR 105°C</t>
  </si>
  <si>
    <t>39.26</t>
  </si>
  <si>
    <t>Cabo de cobre flexivel, isolamento 0,6/1kV - isolacao HEPR 90° C - baixa emissao fumaca e gases</t>
  </si>
  <si>
    <t>39.26.010</t>
  </si>
  <si>
    <t>Cabo de cobre flexível de 1,5 mm², isolamento 0,6/1 kV - isolação HEPR 90°C - baixa emissão de fumaça e gases</t>
  </si>
  <si>
    <t>39.26.020</t>
  </si>
  <si>
    <t>Cabo de cobre flexível de 2,5 mm², isolamento 0,6/1 kV - isolação HEPR 90°C - baixa emissão de fumaça e gases</t>
  </si>
  <si>
    <t>39.26.030</t>
  </si>
  <si>
    <t>Cabo de cobre flexível de 4 mm², isolamento 0,6/1 kV -  isolação HEPR 90°C - baixa emissão de fumaça e gases</t>
  </si>
  <si>
    <t>39.26.040</t>
  </si>
  <si>
    <t>Cabo de cobre flexível de 6 mm², isolamento 0,6/1 kV - isolação HEPR 90°C - baixa emissão de fumaça e gases</t>
  </si>
  <si>
    <t>39.26.050</t>
  </si>
  <si>
    <t>Cabo de cobre flexível de 10 mm², isolamento 0,6/1 kV - isolação HEPR 90°C - baixa emissão de fumaça e gases</t>
  </si>
  <si>
    <t>39.26.060</t>
  </si>
  <si>
    <t>Cabo de cobre flexível de 16 mm², isolamento 0,6/1 kV - isolação HEPR 90°C - baixa emissão de fumaça e gases</t>
  </si>
  <si>
    <t>39.26.070</t>
  </si>
  <si>
    <t>Cabo de cobre flexível de 25 mm², isolamento 0,6/1 kV - isolação HEPR 90°C - baixa emissão de fumaça e gases</t>
  </si>
  <si>
    <t>39.26.080</t>
  </si>
  <si>
    <t>Cabo de cobre flexível de 35 mm², isolamento 0,6/1 kV - isolação HEPR 90°C - baixa emissão de fumaça e gases</t>
  </si>
  <si>
    <t>39.26.090</t>
  </si>
  <si>
    <t>Cabo de cobre flexível de 50 mm², isolamento 0,6/1 kV - isolação HEPR 90°C - baixa emissão de fumaça e gases</t>
  </si>
  <si>
    <t>39.26.100</t>
  </si>
  <si>
    <t>Cabo de cobre flexível de 70 mm², isolamento 0,6/1 kV - isolação HEPR 90°C - baixa emissão de fumaça e gases</t>
  </si>
  <si>
    <t>39.26.110</t>
  </si>
  <si>
    <t>Cabo de cobre flexível de 95 mm², isolamento 0,6/1 kV - isolação HEPR 90°C - baixa emissão de fumaça e gases</t>
  </si>
  <si>
    <t>39.26.120</t>
  </si>
  <si>
    <t>Cabo de cobre flexível de 120 mm², isolamento 0,6/1 kV - isolação HEPR 90°C - baixa emissão de fumaça e gases</t>
  </si>
  <si>
    <t>39.26.130</t>
  </si>
  <si>
    <t>Cabo de cobre flexível de 150 mm², isolamento 0,6/1 kV - isolação HEPR 90°C - baixa emissão de fumaça e gases</t>
  </si>
  <si>
    <t>39.26.140</t>
  </si>
  <si>
    <t>Cabo de cobre flexível de 185 mm², isolamento 0,6/1 kV - isolação HEPR 90°C - baixa emissão de fumaça e gases</t>
  </si>
  <si>
    <t>39.26.150</t>
  </si>
  <si>
    <t>Cabo de cobre flexível de 240 mm², isolamento 0,6/1 kV - isolação HEPR 90°C - baixa emissão de fumaça e gases</t>
  </si>
  <si>
    <t>39.27</t>
  </si>
  <si>
    <t>Cabo optico</t>
  </si>
  <si>
    <t>39.27.010</t>
  </si>
  <si>
    <t>Cabo óptico de terminação, 2 fibras, 50/125 µm - uso interno/externo</t>
  </si>
  <si>
    <t>39.27.020</t>
  </si>
  <si>
    <t>Cabo óptico multimodo, 4 fibras, 50/125 µm - uso interno/externo</t>
  </si>
  <si>
    <t>39.27.030</t>
  </si>
  <si>
    <t>Cabo óptico multimodo, 6 fibras, 50/125 µm - uso interno/externo</t>
  </si>
  <si>
    <t>39.27.110</t>
  </si>
  <si>
    <t>Cabo óptico multimodo, núcleo geleado, 4 fibras, 50/125 µm - uso externo</t>
  </si>
  <si>
    <t>39.27.120</t>
  </si>
  <si>
    <t>Cabo óptico multimodo, núcleo geleado, 6 fibras, 50/125 µm - uso externo</t>
  </si>
  <si>
    <t>39.29</t>
  </si>
  <si>
    <t>Cabo de cobre flexivel, isolamento 750 V - isolacao 70°C, baixa emissao de fumaca e gases</t>
  </si>
  <si>
    <t>39.29.110</t>
  </si>
  <si>
    <t>Cabo de cobre flexível de 1,5 mm², isolamento 750 V - isolação LSHF/A 70°C - baixa emissão de fumaça e gases</t>
  </si>
  <si>
    <t>39.29.111</t>
  </si>
  <si>
    <t>Cabo de cobre flexível de 2,5 mm², isolamento 750 V - isolação LSHF/A 70°C - baixa emissão de fumaça e gases</t>
  </si>
  <si>
    <t>39.29.112</t>
  </si>
  <si>
    <t>Cabo de cobre flexível de 4 mm², isolamento 750 V - isolação LSHF/A 70°C - baixa emissão de fumaça e gases</t>
  </si>
  <si>
    <t>39.29.113</t>
  </si>
  <si>
    <t>Cabo de cobre flexível de 6 mm², isolamento 750 V - isolação LSHF/A 70°C - baixa emissão de fumaça e gases</t>
  </si>
  <si>
    <t>39.29.114</t>
  </si>
  <si>
    <t>Cabo de cobre flexível de 10 mm², isolamento 750 V - isolação LSHF/A 70°C - baixa emissão de fumaça e gases</t>
  </si>
  <si>
    <t>39.30</t>
  </si>
  <si>
    <t>Fios e cabos - audio e video</t>
  </si>
  <si>
    <t>39.30.010</t>
  </si>
  <si>
    <t>Cabo torcido flexível de 2 x 2,5 mm², isolação em PVC antichama</t>
  </si>
  <si>
    <t>40</t>
  </si>
  <si>
    <t>DISTRIBUICAO DE FORCA E COMANDO DE ENERGIA ELETRICA E TELEFONIA</t>
  </si>
  <si>
    <t>40.01</t>
  </si>
  <si>
    <t>Caixa de passagem estampada</t>
  </si>
  <si>
    <t>40.01.020</t>
  </si>
  <si>
    <t>Caixa de ferro estampada 4´ x 2´</t>
  </si>
  <si>
    <t>40.01.040</t>
  </si>
  <si>
    <t>Caixa de ferro estampada 4´ x 4´</t>
  </si>
  <si>
    <t>40.01.080</t>
  </si>
  <si>
    <t>40.01.090</t>
  </si>
  <si>
    <t>Caixa de ferro estampada octogonal de 3´ x 3´</t>
  </si>
  <si>
    <t>40.02</t>
  </si>
  <si>
    <t>Caixa de passagem com tampa</t>
  </si>
  <si>
    <t>40.02.010</t>
  </si>
  <si>
    <t>Caixa de tomada em alumínio para piso 4´ x 4´</t>
  </si>
  <si>
    <t>40.02.020</t>
  </si>
  <si>
    <t>Caixa de passagem em chapa, com tampa parafusada, 100 x 100 x 80 mm</t>
  </si>
  <si>
    <t>40.02.040</t>
  </si>
  <si>
    <t>Caixa de passagem em chapa, com tampa parafusada, 150 x 150 x 80 mm</t>
  </si>
  <si>
    <t>40.02.060</t>
  </si>
  <si>
    <t>Caixa de passagem em chapa, com tampa parafusada, 200 x 200 x 100 mm</t>
  </si>
  <si>
    <t>40.02.080</t>
  </si>
  <si>
    <t>Caixa de passagem em chapa, com tampa parafusada, 300 x 300 x 120 mm</t>
  </si>
  <si>
    <t>40.02.100</t>
  </si>
  <si>
    <t>Caixa de passagem em chapa, com tampa parafusada, 400 x 400 x 150 mm</t>
  </si>
  <si>
    <t>40.02.120</t>
  </si>
  <si>
    <t>Caixa de passagem em chapa, com tampa parafusada, 500 x 500 x 150 mm</t>
  </si>
  <si>
    <t>40.02.440</t>
  </si>
  <si>
    <t>Caixa em alumínio fundido à prova de tempo, umidade, gases, vapores e pó, 150 x 150 x 150 mm</t>
  </si>
  <si>
    <t>40.02.450</t>
  </si>
  <si>
    <t>Caixa em alumínio fundido à prova de tempo, umidade, gases, vapores e pó, 200 x 200 x 200 mm</t>
  </si>
  <si>
    <t>40.02.460</t>
  </si>
  <si>
    <t>Caixa em alumínio fundido à prova de tempo, umidade, gases, vapores e pó, 240 x 240 x 150 mm</t>
  </si>
  <si>
    <t>40.02.470</t>
  </si>
  <si>
    <t>Caixa em alumínio fundido à prova de tempo, umidade, gases, vapores e pó, 445 x 350 x 220 mm</t>
  </si>
  <si>
    <t>40.02.600</t>
  </si>
  <si>
    <t>Caixa de passagem em alumínio fundido à prova de tempo, 100 x 100 mm</t>
  </si>
  <si>
    <t>40.02.610</t>
  </si>
  <si>
    <t>Caixa de passagem em alumínio fundido à prova de tempo, 200 x 200 mm</t>
  </si>
  <si>
    <t>40.02.620</t>
  </si>
  <si>
    <t>Caixa de passagem em alumínio fundido à prova de tempo, 300 x 300 mm</t>
  </si>
  <si>
    <t>40.04</t>
  </si>
  <si>
    <t>Tomadas</t>
  </si>
  <si>
    <t>40.04.080</t>
  </si>
  <si>
    <t>Tomada para telefone 4P, padrão TELEBRÁS, com placa</t>
  </si>
  <si>
    <t>40.04.140</t>
  </si>
  <si>
    <t>Tomada 3P+T de 32 A, blindada industrial de sobrepor negativa</t>
  </si>
  <si>
    <t>40.04.146</t>
  </si>
  <si>
    <t>Tomada 3P+T de 63 A, blindada industrial de embutir</t>
  </si>
  <si>
    <t>40.04.230</t>
  </si>
  <si>
    <t>Tomada de canaleta/perfilado universal 2P+T, com caixa e tampa</t>
  </si>
  <si>
    <t>40.04.340</t>
  </si>
  <si>
    <t>Plugue e tomada 2P+T de 16 A de sobrepor - 380 / 440 V</t>
  </si>
  <si>
    <t>40.04.390</t>
  </si>
  <si>
    <t>Tomada de energia quadrada com rabicho de 10 A - 250 V , para instalação em painel / rodapé / caixa de tomadas</t>
  </si>
  <si>
    <t>Tomada 2P+T de 20 A - 250 V, completa</t>
  </si>
  <si>
    <t>40.04.492</t>
  </si>
  <si>
    <t>Conjunto 4´ x 4´ de 1 interruptor simples, 1 tomada universal e 1 tomada de 3 polos</t>
  </si>
  <si>
    <t>40.05</t>
  </si>
  <si>
    <t>Interruptores e minuterias</t>
  </si>
  <si>
    <t>40.05.060</t>
  </si>
  <si>
    <t>Interruptor com 3 teclas simples e placa</t>
  </si>
  <si>
    <t>40.05.080</t>
  </si>
  <si>
    <t>Interruptor com 1 tecla paralelo e placa</t>
  </si>
  <si>
    <t>40.05.100</t>
  </si>
  <si>
    <t>Interruptor com 2 teclas paralelo e placa</t>
  </si>
  <si>
    <t>40.05.120</t>
  </si>
  <si>
    <t>Interruptor com 2 teclas, 1 simples, 1 paralelo e placa</t>
  </si>
  <si>
    <t>40.05.140</t>
  </si>
  <si>
    <t>Interruptor com 3 teclas, 2 simples, 1 paralelo e placa</t>
  </si>
  <si>
    <t>40.05.160</t>
  </si>
  <si>
    <t>Interruptor com 3 teclas, 1 simples, 2 paralelo e placa</t>
  </si>
  <si>
    <t>40.05.320</t>
  </si>
  <si>
    <t>Pulsador 2 A - 250 V, para minuteria com placa</t>
  </si>
  <si>
    <t>40.05.330</t>
  </si>
  <si>
    <t>Variador de luminosidade rotativo até 1000 W, 127/220 V, com placa</t>
  </si>
  <si>
    <t>40.05.350</t>
  </si>
  <si>
    <t>Sensor de presença infravermelho passivo e microondas, alcance de 12 m - sem fio</t>
  </si>
  <si>
    <t>40.06</t>
  </si>
  <si>
    <t>Conduletes</t>
  </si>
  <si>
    <t>40.06.040</t>
  </si>
  <si>
    <t>Condulete metálico de 3/4´</t>
  </si>
  <si>
    <t>40.06.080</t>
  </si>
  <si>
    <t>Condulete metálico de 1 1/4´</t>
  </si>
  <si>
    <t>40.06.100</t>
  </si>
  <si>
    <t>Condulete metálico de 1 1/2´</t>
  </si>
  <si>
    <t>40.06.140</t>
  </si>
  <si>
    <t>Condulete metálico de 2 1/2´</t>
  </si>
  <si>
    <t>40.06.160</t>
  </si>
  <si>
    <t>Condulete metálico de 3´</t>
  </si>
  <si>
    <t>40.06.170</t>
  </si>
  <si>
    <t>Condulete metálico de 4´</t>
  </si>
  <si>
    <t>40.06.510</t>
  </si>
  <si>
    <t>Condulete em PVC de 1´ - com tampa</t>
  </si>
  <si>
    <t>40.07</t>
  </si>
  <si>
    <t>Caixa de passagem em PVC</t>
  </si>
  <si>
    <t>40.10</t>
  </si>
  <si>
    <t>Contator</t>
  </si>
  <si>
    <t>40.10.016</t>
  </si>
  <si>
    <t>Contator de potência 12 A - 1na+1nf</t>
  </si>
  <si>
    <t>40.10.020</t>
  </si>
  <si>
    <t>Contator de potência 9 A - 2na+2nf</t>
  </si>
  <si>
    <t>40.10.040</t>
  </si>
  <si>
    <t>Contator de potência 12 A - 2na+2nf</t>
  </si>
  <si>
    <t>Contator de potência 16 A - 2na+2nf</t>
  </si>
  <si>
    <t>40.10.080</t>
  </si>
  <si>
    <t>Contator de potência 22 A/25 A - 2na+2nf</t>
  </si>
  <si>
    <t>Contator de potência 32 A - 2na+2nf</t>
  </si>
  <si>
    <t>40.10.106</t>
  </si>
  <si>
    <t>Contator de potência 38 A/40 A - 2na+2nf</t>
  </si>
  <si>
    <t>40.10.110</t>
  </si>
  <si>
    <t>Contator de potência 50 A - 2na+2nf</t>
  </si>
  <si>
    <t>40.10.132</t>
  </si>
  <si>
    <t>Contator de potência 65 A - 2na+2nf</t>
  </si>
  <si>
    <t>40.10.136</t>
  </si>
  <si>
    <t>Contator de potência 110 A - 2na+2nf</t>
  </si>
  <si>
    <t>40.10.140</t>
  </si>
  <si>
    <t>Contator de potência 150 A - 2na+2nf</t>
  </si>
  <si>
    <t>40.10.150</t>
  </si>
  <si>
    <t>Contator de potência 220 A - 2na+2nf</t>
  </si>
  <si>
    <t>40.10.500</t>
  </si>
  <si>
    <t>Minicontator auxiliar - 4na</t>
  </si>
  <si>
    <t>40.10.510</t>
  </si>
  <si>
    <t>Contator auxiliar - 2na+2nf</t>
  </si>
  <si>
    <t>40.10.520</t>
  </si>
  <si>
    <t>Contator auxiliar - 4na+4nf</t>
  </si>
  <si>
    <t>40.11</t>
  </si>
  <si>
    <t>Rele</t>
  </si>
  <si>
    <t>40.11.010</t>
  </si>
  <si>
    <t>Relé fotoelétrico 50/60 Hz, 110/220 V, 1200 VA, completo</t>
  </si>
  <si>
    <t>40.11.020</t>
  </si>
  <si>
    <t>Relé bimetálico de sobrecarga para acoplamento direto, faixas de ajuste de 9/12 A</t>
  </si>
  <si>
    <t>40.11.030</t>
  </si>
  <si>
    <t>Relé bimetálico de sobrecarga para acoplamento direto, faixas de ajuste de 20/32 A até 50/63 A</t>
  </si>
  <si>
    <t>40.11.050</t>
  </si>
  <si>
    <t>Relé bimetálico de sobrecarga para acoplamento direto, faixas de ajuste 0,4/0,63 A até 16/25 A</t>
  </si>
  <si>
    <t>40.11.060</t>
  </si>
  <si>
    <t>Relé de tempo eletrônico de 0,6 até 6 s - 220V - 50/60 Hz</t>
  </si>
  <si>
    <t>40.11.070</t>
  </si>
  <si>
    <t>Relé supervisor trifásico contra falta de fase, inversão de fase e mínima tensão</t>
  </si>
  <si>
    <t>40.11.120</t>
  </si>
  <si>
    <t>Relé de tempo eletrônico de 1,5 até 15 minutos - 110V/220V - 50/60Hz</t>
  </si>
  <si>
    <t>40.11.230</t>
  </si>
  <si>
    <t>Relé de sobrecarga eletrônico para acoplamento direto, faixa de ajuste de 55 A até 250 A</t>
  </si>
  <si>
    <t>40.11.240</t>
  </si>
  <si>
    <t>Relé de tempo eletrônico de 3 até 30s - 220V - 50/60Hz</t>
  </si>
  <si>
    <t>40.11.250</t>
  </si>
  <si>
    <t>Relé de impulso bipolar, 16 A, 250 V CA</t>
  </si>
  <si>
    <t>40.12</t>
  </si>
  <si>
    <t>Chave comutadora e seletora</t>
  </si>
  <si>
    <t>40.12.020</t>
  </si>
  <si>
    <t>Chave comutadora/seletora com 1 polo e 3 posições para 63 A</t>
  </si>
  <si>
    <t>40.12.030</t>
  </si>
  <si>
    <t>Chave comutadora/seletora com 1 polo e 3 posições para 25 A</t>
  </si>
  <si>
    <t>40.12.200</t>
  </si>
  <si>
    <t>Chave comutadora/seletora com 1 polo e 2 posições para 25 A</t>
  </si>
  <si>
    <t>40.12.210</t>
  </si>
  <si>
    <t>Chave comutadora/seletora com 3 polos e 3 posições para 25 A</t>
  </si>
  <si>
    <t>40.13</t>
  </si>
  <si>
    <t>Amperimetro</t>
  </si>
  <si>
    <t>40.13.010</t>
  </si>
  <si>
    <t>Chave comutadora para amperímetro</t>
  </si>
  <si>
    <t>40.13.040</t>
  </si>
  <si>
    <t>Amperímetro de ferro móvel de 96 x 96 mm, para ligação em transformador de corrente, escala fixa de 0A/50 A até 0A/2 kA</t>
  </si>
  <si>
    <t>40.14</t>
  </si>
  <si>
    <t>Voltimetro</t>
  </si>
  <si>
    <t>40.14.010</t>
  </si>
  <si>
    <t>Chave comutadora para voltímetro</t>
  </si>
  <si>
    <t>40.14.030</t>
  </si>
  <si>
    <t>Voltímetro de ferro móvel de 96 x 96 mm, escalas variáveis de 0/150 V, 0/250 V, 0/300 V, 0/500 V e 0/600 V</t>
  </si>
  <si>
    <t>40.20</t>
  </si>
  <si>
    <t>Reparos, conservacoes e complementos - GRUPO 40</t>
  </si>
  <si>
    <t>40.20.050</t>
  </si>
  <si>
    <t>Sinalizador com lâmpada</t>
  </si>
  <si>
    <t>40.20.060</t>
  </si>
  <si>
    <t>Botão de comando duplo sem sinalizador</t>
  </si>
  <si>
    <t>40.20.090</t>
  </si>
  <si>
    <t>Botoeira com retenção para quadro/painel</t>
  </si>
  <si>
    <t>40.20.100</t>
  </si>
  <si>
    <t>Botoeira de comando liga-desliga, sem sinalização</t>
  </si>
  <si>
    <t>40.20.110</t>
  </si>
  <si>
    <t>Alarme sonoro bitonal 220 V para painel de comando</t>
  </si>
  <si>
    <t>40.20.120</t>
  </si>
  <si>
    <t>Placa de 4´ x 2´</t>
  </si>
  <si>
    <t>40.20.140</t>
  </si>
  <si>
    <t>Placa de 4´ x 4´</t>
  </si>
  <si>
    <t>40.20.200</t>
  </si>
  <si>
    <t>Chave de boia normalmente fechada ou aberta</t>
  </si>
  <si>
    <t>40.20.240</t>
  </si>
  <si>
    <t>Plugue com 2P+T de 10A, 250V</t>
  </si>
  <si>
    <t>40.20.250</t>
  </si>
  <si>
    <t>Plugue prolongador com 2P+T de 10A, 250V</t>
  </si>
  <si>
    <t>40.20.300</t>
  </si>
  <si>
    <t>40.20.302</t>
  </si>
  <si>
    <t>Placa suporte (tampa) 4´ x 4´ para áreas úmidas, grau de proteção IP55</t>
  </si>
  <si>
    <t>40.20.310</t>
  </si>
  <si>
    <t>Placa/espelho em latão escovado 4´ x 4´, para 02 tomadas elétrica</t>
  </si>
  <si>
    <t>40.20.320</t>
  </si>
  <si>
    <t>Placa/espelho em latão escovado 4´ x 4´, para 01 tomada elétrica</t>
  </si>
  <si>
    <t>41</t>
  </si>
  <si>
    <t>ILUMINACAO</t>
  </si>
  <si>
    <t>41.02</t>
  </si>
  <si>
    <t>Lampadas</t>
  </si>
  <si>
    <t>41.02.541</t>
  </si>
  <si>
    <t>Lâmpada LED tubular T8 com base G13, de 900 até 1050 Im - 9 a 10 W</t>
  </si>
  <si>
    <t>41.02.551</t>
  </si>
  <si>
    <t>Lâmpada LED tubular T8 com base G13, de 1850 até 2000 Im - 18 a 20 W</t>
  </si>
  <si>
    <t>41.02.562</t>
  </si>
  <si>
    <t>Lâmpada LED tubular T8 com base G13, de 3400 até 4000 Im - 36 a 40 W</t>
  </si>
  <si>
    <t>41.02.580</t>
  </si>
  <si>
    <t>Lâmpada LED 13,5W, com base E-27, 1400 até 1510 lm</t>
  </si>
  <si>
    <t>41.04</t>
  </si>
  <si>
    <t>Acessorios para iluminacao</t>
  </si>
  <si>
    <t>41.04.020</t>
  </si>
  <si>
    <t>Receptáculo de porcelana com parafuso de fixação com rosca E-27</t>
  </si>
  <si>
    <t>41.04.050</t>
  </si>
  <si>
    <t>Trilho eletrificado de alimentação com 1 circuito, em alumínio com pintura na cor branco, inclusive acessórios</t>
  </si>
  <si>
    <t>41.05</t>
  </si>
  <si>
    <t>Lampada de descarga de alta potencia</t>
  </si>
  <si>
    <t>41.05.710</t>
  </si>
  <si>
    <t>Lâmpada de vapor metálico tubular, base G12 de 70 W</t>
  </si>
  <si>
    <t>41.05.720</t>
  </si>
  <si>
    <t>Lâmpada de vapor metálico tubular, base G12 de 150 W</t>
  </si>
  <si>
    <t>41.06</t>
  </si>
  <si>
    <t>Lampada halogena</t>
  </si>
  <si>
    <t>41.06.100</t>
  </si>
  <si>
    <t>Lâmpada halógena refletora PAR20, base E27 de 50 W - 220 V</t>
  </si>
  <si>
    <t>41.06.130</t>
  </si>
  <si>
    <t>Lâmpada halógena com refletor dicroico de 50 W - 12 V</t>
  </si>
  <si>
    <t>41.06.410</t>
  </si>
  <si>
    <t>Lâmpada halógena tubular, base R7s bilateral de 300 W - 110 ou 220 V</t>
  </si>
  <si>
    <t>41.07</t>
  </si>
  <si>
    <t>Lampada fluorescente</t>
  </si>
  <si>
    <t>41.07.020</t>
  </si>
  <si>
    <t>Lâmpada fluorescente tubular, base bipino bilateral de 15 W</t>
  </si>
  <si>
    <t>41.07.030</t>
  </si>
  <si>
    <t>Lâmpada fluorescente tubular, base bipino bilateral de 16 W</t>
  </si>
  <si>
    <t>41.07.050</t>
  </si>
  <si>
    <t>Lâmpada fluorescente tubular, base bipino bilateral de 20 W</t>
  </si>
  <si>
    <t>41.07.060</t>
  </si>
  <si>
    <t>Lâmpada fluorescente tubular, base bipino bilateral de 28 W</t>
  </si>
  <si>
    <t>41.07.070</t>
  </si>
  <si>
    <t>Lâmpada fluorescente tubular, base bipino bilateral de 32 W</t>
  </si>
  <si>
    <t>41.07.200</t>
  </si>
  <si>
    <t>Lâmpada fluorescente tubular, base bipino bilateral de 32 W, com camada trifósforo</t>
  </si>
  <si>
    <t>41.07.430</t>
  </si>
  <si>
    <t>Lâmpada fluorescente compacta eletrônica "3U", base E27 de 20 W - 110 ou 220 V</t>
  </si>
  <si>
    <t>41.07.450</t>
  </si>
  <si>
    <t>Lâmpada fluorescente compacta eletrônica "3U", base E27 de 25 W - 110 ou 220 V</t>
  </si>
  <si>
    <t>41.07.800</t>
  </si>
  <si>
    <t>Lâmpada fluorescente compacta "1U", base G-23 de 9 W</t>
  </si>
  <si>
    <t>41.07.810</t>
  </si>
  <si>
    <t>Lâmpada fluorescente compacta "2U", base G-24D-2 de 18 W</t>
  </si>
  <si>
    <t>41.07.820</t>
  </si>
  <si>
    <t>Lâmpada fluorescente compacta "2U", base G-24D-3 de 26 W</t>
  </si>
  <si>
    <t>41.07.860</t>
  </si>
  <si>
    <t>41.08</t>
  </si>
  <si>
    <t>Reator e equipamentos para lampada de descarga de alta potencia</t>
  </si>
  <si>
    <t>41.08.010</t>
  </si>
  <si>
    <t>Transformador eletrônico para lâmpada halógena dicroica de 50 W - 220 V</t>
  </si>
  <si>
    <t>41.08.230</t>
  </si>
  <si>
    <t>Reator eletromagnético de alto fator de potência, para lâmpada vapor de sódio 150 W / 220 V</t>
  </si>
  <si>
    <t>41.08.250</t>
  </si>
  <si>
    <t>Reator eletromagnético de alto fator de potência, para lâmpada vapor de sódio 250 W / 220 V</t>
  </si>
  <si>
    <t>41.08.270</t>
  </si>
  <si>
    <t>Reator eletromagnético de alto fator de potência, para lâmpada vapor de sódio 400 W / 220 V</t>
  </si>
  <si>
    <t>41.08.280</t>
  </si>
  <si>
    <t>Reator eletromagnético de alto fator de potência, para lâmpada vapor de sódio 1000 W / 220 V</t>
  </si>
  <si>
    <t>41.08.420</t>
  </si>
  <si>
    <t>Reator eletromagnético de alto fator de potência, para lâmpada vapor metálico 70 W / 220 V</t>
  </si>
  <si>
    <t>41.08.440</t>
  </si>
  <si>
    <t>Reator eletromagnético de alto fator de potência, para lâmpada vapor metálico 150 W / 220 V</t>
  </si>
  <si>
    <t>41.08.450</t>
  </si>
  <si>
    <t>Reator eletromagnético de alto fator de potência, para lâmpada vapor metálico 250 W / 220 V</t>
  </si>
  <si>
    <t>41.08.460</t>
  </si>
  <si>
    <t>Reator eletromagnético de alto fator de potência, para lâmpada vapor metálico 400 W / 220 V</t>
  </si>
  <si>
    <t>41.09</t>
  </si>
  <si>
    <t>Reator e equipamentos para lampada fluorescente</t>
  </si>
  <si>
    <t>41.09.720</t>
  </si>
  <si>
    <t>Reator eletrônico de alto fator de potência com partida instantânea, para 2 lâmpadas fluorescentes tubulares, base bipino bilateral, 16 W - 127 V / 220 V</t>
  </si>
  <si>
    <t>41.09.740</t>
  </si>
  <si>
    <t>Reator eletrônico de alto fator de potência com partida instantânea, para 2 lâmpadas fluorescentes tubulares, base bipino bilateral, 28 W - 127 V / 220 V</t>
  </si>
  <si>
    <t>41.09.750</t>
  </si>
  <si>
    <t>Reator eletrônico de alto fator de potência com partida instantânea, para 2 lâmpadas fluorescentes tubulares, base bipino bilateral, 32 W - 127 V / 220 V</t>
  </si>
  <si>
    <t>41.09.830</t>
  </si>
  <si>
    <t>Reator eletrônico de alto fator de potência com partida instantânea, para 2 lâmpadas fluorescentes tubulares "HO", base bipino bilateral, 110 W - 220 V</t>
  </si>
  <si>
    <t>41.09.870</t>
  </si>
  <si>
    <t>Reator eletrônico de alto fator de potência com partida instantânea, para uma lâmpada fluorescente compacta "2U", base G24q-3, 26 W - 220 V</t>
  </si>
  <si>
    <t>41.09.890</t>
  </si>
  <si>
    <t>Reator eletrônico de alto fator de potência com partida instantânea, para 2 lâmpadas fluorescentes compactas "2U", base G24q-3, 26 W - 220 V</t>
  </si>
  <si>
    <t>41.10</t>
  </si>
  <si>
    <t>Postes e acessorios</t>
  </si>
  <si>
    <t>41.10.060</t>
  </si>
  <si>
    <t>Braço em tubo de ferro galvanizado de 1" x 1,00 m para fixação de uma luminária</t>
  </si>
  <si>
    <t>41.10.070</t>
  </si>
  <si>
    <t>Cruzeta reforçada em ferro galvanizado para fixação de quatro luminárias</t>
  </si>
  <si>
    <t>41.10.080</t>
  </si>
  <si>
    <t>Cruzeta reforçada em ferro galvanizado para fixação de duas luminárias</t>
  </si>
  <si>
    <t>41.10.260</t>
  </si>
  <si>
    <t>Poste telecônico curvo em aço SAE 1010/1020 galvanizado a fogo, altura de 8,00 m</t>
  </si>
  <si>
    <t>41.10.330</t>
  </si>
  <si>
    <t>Poste telecônico reto em aço SAE 1010/1020 galvanizado a fogo, altura de 10,00 m</t>
  </si>
  <si>
    <t>41.10.340</t>
  </si>
  <si>
    <t>Poste telecônico reto em aço SAE 1010/1020 galvanizado a fogo, altura de 8,00 m</t>
  </si>
  <si>
    <t>41.10.400</t>
  </si>
  <si>
    <t>Poste telecônico em aço SAE 1010/1020 galvanizado a fogo, com espera para uma luminária, altura de 3,00 m</t>
  </si>
  <si>
    <t>41.10.410</t>
  </si>
  <si>
    <t>Poste telecônico em aço SAE 1010/1020 galvanizado a fogo, com espera para duas luminárias, altura de 3,00 m</t>
  </si>
  <si>
    <t>41.10.430</t>
  </si>
  <si>
    <t>Poste telecônico reto em aço SAE 1010/1020 galvanizado a fogo, altura de 6,00 m</t>
  </si>
  <si>
    <t>41.10.490</t>
  </si>
  <si>
    <t>Poste telecônico reto em aço SAE 1010/1020 galvanizado a fogo, com base, altura de 7,00 m</t>
  </si>
  <si>
    <t>41.10.500</t>
  </si>
  <si>
    <t>Poste telecônico reto em aço SAE 1010/1020 galvanizado a fogo, altura de 4,00 m</t>
  </si>
  <si>
    <t>41.11</t>
  </si>
  <si>
    <t>Aparelho de iluminacao publica e decorativa</t>
  </si>
  <si>
    <t>41.11.060</t>
  </si>
  <si>
    <t>Luminária fechada para iluminação pública tipo pétala pequena</t>
  </si>
  <si>
    <t>41.11.090</t>
  </si>
  <si>
    <t>Luminária com corpo em tubo de alumínio tipo balizador para uso externo</t>
  </si>
  <si>
    <t>41.11.094</t>
  </si>
  <si>
    <t>Luminária LED de embutir para caixa de luz 4 x 2cm, para uso externo, tipo balizador de 3 W</t>
  </si>
  <si>
    <t>41.11.100</t>
  </si>
  <si>
    <t>Luminária retangular fechada para iluminação externa em poste, tipo pétala grande</t>
  </si>
  <si>
    <t>41.11.110</t>
  </si>
  <si>
    <t>Luminária retangular fechada para iluminação externa em poste, tipo pétala pequena</t>
  </si>
  <si>
    <t>41.11.115</t>
  </si>
  <si>
    <t>Luminária retangular tipo arandela externa para 2 lâmpadas, com difusor em polietileno ou vidro leitoso</t>
  </si>
  <si>
    <t>41.11.116</t>
  </si>
  <si>
    <t>Luminária LED retangular para poste, fluxo luminoso de 5000 a 5500 lm - potência de 50W</t>
  </si>
  <si>
    <t>41.11.440</t>
  </si>
  <si>
    <t>Suporte tubular de fixação em poste para 1 luminária tipo pétala</t>
  </si>
  <si>
    <t>41.11.450</t>
  </si>
  <si>
    <t>Suporte tubular de fixação em poste para 2 luminárias tipo pétala</t>
  </si>
  <si>
    <t>41.11.702</t>
  </si>
  <si>
    <t>Luminária LED solar integrada para poste, fluxo luminoso de 8000 lm, eficiência mínima de 130,5 lm/W - potência de 80 W</t>
  </si>
  <si>
    <t>41.11.703</t>
  </si>
  <si>
    <t>Luminária LED retangular para poste, fluxo luminoso de 14160 a 17475 lm, eficiência mínima de 118 lm/W - potência de 80 W/120 W</t>
  </si>
  <si>
    <t>41.11.704</t>
  </si>
  <si>
    <t>Luminária LED retangular para poste, fluxo luminoso de 14083 lm, eficiência mínima 135 lm/W - potência de 104 W</t>
  </si>
  <si>
    <t>41.11.707</t>
  </si>
  <si>
    <t>Luminária LED retangular para poste, fluxo luminoso de 27624 lm, eficiência mínima 135 lm/W - potência de 204 W</t>
  </si>
  <si>
    <t>41.11.711</t>
  </si>
  <si>
    <t>Luminária LED retangular para parede ou piso, fluxo luminoso de 11838 a 12150 lm, eficiência mínima 107 lm/W - potência de 86 W/120 W</t>
  </si>
  <si>
    <t>41.11.712</t>
  </si>
  <si>
    <t>Luminária LED redonda de embutir para parede ou piso, área interna ou externa, bivolt - potência 6 W</t>
  </si>
  <si>
    <t>41.11.721</t>
  </si>
  <si>
    <t>Luminária LED retangular para poste, fluxo luminoso de 6250 a 6674 lm, eficiência mínima 113 lm/W - potência 40 W/59 W</t>
  </si>
  <si>
    <t>41.12</t>
  </si>
  <si>
    <t>Aparelho de iluminacao de longo alcance e especifica</t>
  </si>
  <si>
    <t>41.12.050</t>
  </si>
  <si>
    <t>Projetor retangular fechado, com alojamento para reator, para lâmpada vapor metálico ou vapor de sódio de 150 W a 400 W</t>
  </si>
  <si>
    <t>41.12.060</t>
  </si>
  <si>
    <t>Projetor retangular fechado, para lâmpada vapor de sódio de 1.000 W ou vapor metálico de 2.000 W</t>
  </si>
  <si>
    <t>41.12.080</t>
  </si>
  <si>
    <t>Projetor retangular fechado, para lâmpada vapor metálico ou vapor de sódio de 250 W/400 W</t>
  </si>
  <si>
    <t>41.12.090</t>
  </si>
  <si>
    <t>Projetor cônico fechado, para lâmpadas vapor metálico, vapor de sódio de 250 W/400 W ou mista de 250 W/500 W</t>
  </si>
  <si>
    <t>41.12.210</t>
  </si>
  <si>
    <t>Projetor LED modular, fluxo luminoso de 26294 lm, eficiência mínima de 125 l/W - 150 W/200 W</t>
  </si>
  <si>
    <t>41.13</t>
  </si>
  <si>
    <t>Aparelho de iluminacao a prova de tempo, gases e vapores</t>
  </si>
  <si>
    <t>41.13.040</t>
  </si>
  <si>
    <t>Luminária blindada de sobrepor ou pendente em calha fechada, para 1 lâmpada fluorescente de 32 W/36 W/40 W</t>
  </si>
  <si>
    <t>41.13.050</t>
  </si>
  <si>
    <t>Luminária blindada de sobrepor ou pendente em calha fechada, para 2 lâmpadas fluorescentes de 32 W/36 W/40 W</t>
  </si>
  <si>
    <t>41.13.102</t>
  </si>
  <si>
    <t>Luminária blindada tipo arandela de 45º e 90º, para lâmpada LED</t>
  </si>
  <si>
    <t>41.13.200</t>
  </si>
  <si>
    <t>Luminária blindada oval de sobrepor ou arandela, para lâmpada fluorescentes compacta</t>
  </si>
  <si>
    <t>41.14</t>
  </si>
  <si>
    <t>Aparelho de iluminacao comercial e industrial</t>
  </si>
  <si>
    <t>41.14.020</t>
  </si>
  <si>
    <t>Luminária retangular de embutir tipo calha fechada, com difusor plano, para 2 lâmpadas fluorescentes tubulares de 28 W/32 W/36 W/54 W</t>
  </si>
  <si>
    <t>41.14.070</t>
  </si>
  <si>
    <t>Luminária retangular de sobrepor tipo calha aberta, para 2 lâmpadas fluorescentes tubulares de 32 W</t>
  </si>
  <si>
    <t>41.14.090</t>
  </si>
  <si>
    <t>Luminária retangular de sobrepor tipo calha fechada, com difusor translúcido, para 2 lâmpadas fluorescentes de 28 W/32 W/36 W/54 W</t>
  </si>
  <si>
    <t>41.14.210</t>
  </si>
  <si>
    <t>Luminária quadrada de embutir tipo calha aberta com aletas planas, para 2 lâmpadas fluorescentes compactas de 18 W/26 W</t>
  </si>
  <si>
    <t>41.14.310</t>
  </si>
  <si>
    <t>Luminária redonda de embutir com difusor recuado, para 1 ou 2 lâmpadas fluorescentes compactas de 15 W/18 W/20 W/23 W/26 W</t>
  </si>
  <si>
    <t>41.14.390</t>
  </si>
  <si>
    <t>Luminária retangular de sobrepor tipo calha aberta, com refletor em alumínio de alto brilho, para 2 lâmpadas fluorescentes tubulares 32 W/36 W</t>
  </si>
  <si>
    <t>41.14.430</t>
  </si>
  <si>
    <t>Luminária quadrada de embutir tipo calha aberta, com refletor e aleta parabólicas em alumínio de alto brilho, para 4 lâmpadas fluorescentes de 14 W/16 W/18 W</t>
  </si>
  <si>
    <t>41.14.510</t>
  </si>
  <si>
    <t>Luminária industrial pendente com refletor prismático sem alojamento para reator, para lâmpadas vapor de sódio/metálico ou mista de 150 W/250 W/400 W</t>
  </si>
  <si>
    <t>41.14.530</t>
  </si>
  <si>
    <t>Luminária redonda de sobrepor com difusor em vidro temperado jateado para 1 ou 2 lâmpadas fluorescentes compactas de 18 W/26 W</t>
  </si>
  <si>
    <t>41.14.560</t>
  </si>
  <si>
    <t>Luminária retangular de embutir tipo calha aberta com aletas parabólicas para 2 lâmpadas fluorescentes tubulares de 28 W/54 W</t>
  </si>
  <si>
    <t>41.14.590</t>
  </si>
  <si>
    <t>Luminária industrial pendente tipo calha aberta instalação em perfilado para 1 ou 2 lâmpadas fluorescentes tubulares 14 W</t>
  </si>
  <si>
    <t>41.14.600</t>
  </si>
  <si>
    <t>Luminária industrial pendente tipo calha aberta instalação em perfilado para 1 ou 2 lâmpadas fluorescentes tubulares 28 W/54 W</t>
  </si>
  <si>
    <t>41.14.620</t>
  </si>
  <si>
    <t>Luminária retangular de sobrepor tipo calha aberta com refletor e aletas parabólicas para 2 lâmpadas fluorescentes tubulares 28 W/54 W</t>
  </si>
  <si>
    <t>41.14.640</t>
  </si>
  <si>
    <t>Luminária retangular de embutir tipo calha aberta com refletor em alumínio de alto brilho para 2 lâmpadas fluorescentes tubulares de 28 W/54 W</t>
  </si>
  <si>
    <t>41.14.670</t>
  </si>
  <si>
    <t>Luminária triangular de sobrepor tipo arandela para fluorescente compacta de 15 W/20 W/23 W</t>
  </si>
  <si>
    <t>41.14.730</t>
  </si>
  <si>
    <t>Luminária redonda de embutir com refletor em alumínio jateado e difusor em vidro para 2 lâmpadas fluorescentes compactas duplas de 18 W/26 W</t>
  </si>
  <si>
    <t>41.14.740</t>
  </si>
  <si>
    <t>Luminária retangular de embutir assimétrica para 1 lâmpada fluorescente tubular de 14 W</t>
  </si>
  <si>
    <t>41.14.750</t>
  </si>
  <si>
    <t>Luminária redonda de sobrepor ou pendente com refletor em alumínio anodizado facho concentrado para 1 lâmpada vapor metálico elipsoidal de 250 W ou 400 W</t>
  </si>
  <si>
    <t>41.14.780</t>
  </si>
  <si>
    <t>Luminária retangular de sobrepor tipo calha fechada, com difusor plano, para 4 lâmpadas fluorescentes tubulares de 14 W/16 W/18 W</t>
  </si>
  <si>
    <t>41.14.790</t>
  </si>
  <si>
    <t>Luminária retangular de embutir tipo calha aberta com refletor assimétrico em alumínio de alto brilho para 2 lâmpadas fluorescentes tubulares de 28 W/54 W</t>
  </si>
  <si>
    <t>41.14.792</t>
  </si>
  <si>
    <t>Luminária hermética de sobrepor, com difusor em policarbonato, para lâmpadas de 2 x 28 W/32 W/54 W</t>
  </si>
  <si>
    <t>41.15</t>
  </si>
  <si>
    <t>Aparelho de iluminacao interna decorativa</t>
  </si>
  <si>
    <t>41.15.170</t>
  </si>
  <si>
    <t>Luminária redonda de embutir, com foco orientável e acessório antiofuscante, para 1 lâmpada dicroica de 50 W</t>
  </si>
  <si>
    <t>41.20</t>
  </si>
  <si>
    <t>Reparos, conservacoes e complementos - GRUPO 41</t>
  </si>
  <si>
    <t>41.20.020</t>
  </si>
  <si>
    <t>Recolocação de aparelhos de iluminação ou projetores fixos em teto, piso ou parede</t>
  </si>
  <si>
    <t>41.20.080</t>
  </si>
  <si>
    <t>Plafon plástico e/ou PVC para acabamento de ponto de luz, com soquete E-27 para lâmpada fluorescente compacta</t>
  </si>
  <si>
    <t>41.20.120</t>
  </si>
  <si>
    <t>Recolocação de reator</t>
  </si>
  <si>
    <t>41.20.130</t>
  </si>
  <si>
    <t>Recolocação de lâmpada</t>
  </si>
  <si>
    <t>41.31</t>
  </si>
  <si>
    <t>Iluminacao LED</t>
  </si>
  <si>
    <t>41.31.040</t>
  </si>
  <si>
    <t>41.31.070</t>
  </si>
  <si>
    <t>Luminária LED quadrada de sobrepor com difusor prismático translúcido, 4000 K, fluxo luminoso de 1363 a 1800 lm, potência de 15 W a 24 W</t>
  </si>
  <si>
    <t>41.31.080</t>
  </si>
  <si>
    <t>Luminária LED redonda de embutir com difusor translúcido, 4000 K, fluxo luminoso de 800 a 1060 lm, potência de 9 W a 12 W</t>
  </si>
  <si>
    <t>41.31.087</t>
  </si>
  <si>
    <t>Luminária LED redonda de sobrepor com difusor recuado translucido, 4000 K, fluxo luminoso de 1900 a 2000 lm, potência de 17 W a 19 W</t>
  </si>
  <si>
    <t>41.31.100</t>
  </si>
  <si>
    <t>41.31.101</t>
  </si>
  <si>
    <t>Projetor LED retangular, potência de 30 W, fluxo luminoso de 2250 a 2400 lm, temperatura cor 6.500 K, bivolt</t>
  </si>
  <si>
    <t>42</t>
  </si>
  <si>
    <t>PARA-RAIOS PARA EDIFICACAO</t>
  </si>
  <si>
    <t>42.01</t>
  </si>
  <si>
    <t>Complementos para para-raios</t>
  </si>
  <si>
    <t>42.01.020</t>
  </si>
  <si>
    <t>Captor tipo Franklin, h= 300 mm, 4 pontos, 1 descida, acabamento cromado</t>
  </si>
  <si>
    <t>42.01.040</t>
  </si>
  <si>
    <t>Captor tipo Franklin, h= 300 mm, 4 pontos, 2 descidas, acabamento cromado</t>
  </si>
  <si>
    <t>42.01.060</t>
  </si>
  <si>
    <t>Luva de redução galvanizada de 2´ x 3/4´</t>
  </si>
  <si>
    <t>42.01.080</t>
  </si>
  <si>
    <t>Niple duplo galvanizado de 2´</t>
  </si>
  <si>
    <t>42.01.086</t>
  </si>
  <si>
    <t>Captor tipo terminal aéreo, h= 300 mm em alumínio</t>
  </si>
  <si>
    <t>42.01.090</t>
  </si>
  <si>
    <t>Captor tipo terminal aéreo, h= 300 mm, diâmetro de 1/4´ em cobre</t>
  </si>
  <si>
    <t>42.01.096</t>
  </si>
  <si>
    <t>Captor tipo terminal aéreo, h= 250 mm, diâmetro de 3/8´ galvanizado a fogo</t>
  </si>
  <si>
    <t>42.01.098</t>
  </si>
  <si>
    <t>Captor tipo terminal aéreo, h= 600 mm, diâmetro de 3/8´ galvanizado a fogo</t>
  </si>
  <si>
    <t>42.02</t>
  </si>
  <si>
    <t>Isolador galvanizado uso geral</t>
  </si>
  <si>
    <t>42.02.010</t>
  </si>
  <si>
    <t>Isolador galvanizado uso geral, simples com rosca mecânica</t>
  </si>
  <si>
    <t>42.02.020</t>
  </si>
  <si>
    <t>Isolador galvanizado uso geral, reforçado para fixação a 90°</t>
  </si>
  <si>
    <t>42.02.040</t>
  </si>
  <si>
    <t>Isolador galvanizado uso geral, simples com chapa de encosto</t>
  </si>
  <si>
    <t>42.02.060</t>
  </si>
  <si>
    <t>Isolador galvanizado uso geral, reforçado com chapa de encosto</t>
  </si>
  <si>
    <t>42.02.080</t>
  </si>
  <si>
    <t>Isolador galvanizado uso geral, simples com calha para telha ondulada</t>
  </si>
  <si>
    <t>42.02.100</t>
  </si>
  <si>
    <t>Isolador galvanizado uso geral, reforçado com calha para telha ondulada</t>
  </si>
  <si>
    <t>42.03</t>
  </si>
  <si>
    <t>Isolador galvanizado para mastro</t>
  </si>
  <si>
    <t>42.03.020</t>
  </si>
  <si>
    <t>Isolador galvanizado para mastro de diâmetro 2´, simples com 1 descida</t>
  </si>
  <si>
    <t>42.03.040</t>
  </si>
  <si>
    <t>Isolador galvanizado para mastro de diâmetro 2´, simples com 2 descidas</t>
  </si>
  <si>
    <t>42.03.060</t>
  </si>
  <si>
    <t>Isolador galvanizado para mastro de diâmetro 2´, reforçado com 1 descida</t>
  </si>
  <si>
    <t>42.03.080</t>
  </si>
  <si>
    <t>Isolador galvanizado para mastro de diâmetro 2´, reforçado com 2 descidas</t>
  </si>
  <si>
    <t>42.04</t>
  </si>
  <si>
    <t>Componentes de sustentacao para mastro galvanizado</t>
  </si>
  <si>
    <t>42.04.020</t>
  </si>
  <si>
    <t>Braçadeira de contraventagem para mastro de diâmetro 2´</t>
  </si>
  <si>
    <t>42.04.040</t>
  </si>
  <si>
    <t>Apoio para mastro de diâmetro 2´</t>
  </si>
  <si>
    <t>42.04.060</t>
  </si>
  <si>
    <t>Base para mastro de diâmetro 2´</t>
  </si>
  <si>
    <t>42.04.080</t>
  </si>
  <si>
    <t>Contraventagem com cabo para mastro de diâmetro 2´</t>
  </si>
  <si>
    <t>42.04.120</t>
  </si>
  <si>
    <t>Mastro simples galvanizado de diâmetro 2´</t>
  </si>
  <si>
    <t>42.04.140</t>
  </si>
  <si>
    <t>Suporte porta bandeira simples para mastro de diâmetro 2´</t>
  </si>
  <si>
    <t>42.04.160</t>
  </si>
  <si>
    <t>Suporte porta bandeira reforçado para mastro de diâmetro 2´</t>
  </si>
  <si>
    <t>42.05</t>
  </si>
  <si>
    <t>Componentes para cabo de descida</t>
  </si>
  <si>
    <t>42.05.010</t>
  </si>
  <si>
    <t>Sinalizador de obstáculo simples, sem célula fotoelétrica</t>
  </si>
  <si>
    <t>42.05.020</t>
  </si>
  <si>
    <t>Braçadeira para fixação do aparelho sinalizador para mastro de diâmetro 2´</t>
  </si>
  <si>
    <t>42.05.030</t>
  </si>
  <si>
    <t>Sinalizador de obstáculo duplo, sem célula fotoelétrica</t>
  </si>
  <si>
    <t>42.05.050</t>
  </si>
  <si>
    <t>Sinalizador de obstáculo simples, com célula fotoelétrica</t>
  </si>
  <si>
    <t>42.05.070</t>
  </si>
  <si>
    <t>Sinalizador de obstáculo duplo, com célula fotoelétrica</t>
  </si>
  <si>
    <t>42.05.100</t>
  </si>
  <si>
    <t>Caixa de inspeção suspensa</t>
  </si>
  <si>
    <t>42.05.110</t>
  </si>
  <si>
    <t>Conector cabo/haste de 3/4´</t>
  </si>
  <si>
    <t>42.05.140</t>
  </si>
  <si>
    <t>Conector olhal cabo/haste de 3/4´</t>
  </si>
  <si>
    <t>42.05.160</t>
  </si>
  <si>
    <t>Conector olhal cabo/haste de 5/8´</t>
  </si>
  <si>
    <t>42.05.170</t>
  </si>
  <si>
    <t>Vergalhão liso de aço galvanizado, diâmetro de 3/8´</t>
  </si>
  <si>
    <t>42.05.180</t>
  </si>
  <si>
    <t>Esticador em latão para cabo de cobre</t>
  </si>
  <si>
    <t>42.05.190</t>
  </si>
  <si>
    <t>Haste de aterramento de 3/4´ x 3 m</t>
  </si>
  <si>
    <t>42.05.200</t>
  </si>
  <si>
    <t>42.05.210</t>
  </si>
  <si>
    <t>Haste de aterramento de 5/8´ x 3 m</t>
  </si>
  <si>
    <t>42.05.220</t>
  </si>
  <si>
    <t>Mastro para sinalizador de obstáculo, de 1,5 m x 3/4´</t>
  </si>
  <si>
    <t>42.05.230</t>
  </si>
  <si>
    <t>Clips de fixação para vergalhão em aço galvanizado de 3/8´</t>
  </si>
  <si>
    <t>42.05.240</t>
  </si>
  <si>
    <t>Suporte para tubo de proteção com chapa de encosto, diâmetro 2´</t>
  </si>
  <si>
    <t>Barra condutora chata em alumínio de 3/4´ x 1/4´, inclusive acessórios de fixação</t>
  </si>
  <si>
    <t>42.05.260</t>
  </si>
  <si>
    <t>Suporte para tubo de proteção com grapa para chumbar, diâmetro 2´</t>
  </si>
  <si>
    <t>42.05.270</t>
  </si>
  <si>
    <t>Conector em latão estanhado para cabos de 16 a 50 mm² e vergalhões até 3/8´</t>
  </si>
  <si>
    <t>42.05.290</t>
  </si>
  <si>
    <t>Suporte para fixação de terminal aéreo e/ou de cabo de cobre nu, com base plana</t>
  </si>
  <si>
    <t>42.05.300</t>
  </si>
  <si>
    <t>Tampa para caixa de inspeção cilíndrica, aço galvanizado</t>
  </si>
  <si>
    <t>42.05.310</t>
  </si>
  <si>
    <t>Caixa de inspeção do terra cilíndrica em PVC rígido, diâmetro de 300 mm - h= 250 mm</t>
  </si>
  <si>
    <t>42.05.320</t>
  </si>
  <si>
    <t>Caixa de inspeção do terra cilíndrica em PVC rígido, diâmetro de 300 mm - h= 400 mm</t>
  </si>
  <si>
    <t>42.05.330</t>
  </si>
  <si>
    <t>Caixa de inspeção do terra cilíndrica em PVC rígido, diâmetro de 300 mm - h= 600 mm</t>
  </si>
  <si>
    <t>42.05.340</t>
  </si>
  <si>
    <t>Barra condutora chata em cobre de 3/4´ x 3/16´, inclusive acessórios de fixação</t>
  </si>
  <si>
    <t>42.05.370</t>
  </si>
  <si>
    <t>Caixa de equalização, de embutir, em aço com barramento, de 400 x 400 mm e tampa</t>
  </si>
  <si>
    <t>42.05.380</t>
  </si>
  <si>
    <t>Caixa de equalização, de embutir, em aço com barramento, de 200 x 200 mm e tampa</t>
  </si>
  <si>
    <t>42.05.390</t>
  </si>
  <si>
    <t>Presilha em latão para cabos de 16 até 50 mm²</t>
  </si>
  <si>
    <t>42.05.410</t>
  </si>
  <si>
    <t>Suporte para fixação de terminal aéreo e/ou de cabo de cobre nu, com base ondulada</t>
  </si>
  <si>
    <t>42.05.440</t>
  </si>
  <si>
    <t>Barra condutora chata em alumínio de 7/8´ x 1/8´, inclusive acessórios de fixação</t>
  </si>
  <si>
    <t>42.05.450</t>
  </si>
  <si>
    <t>Conector com rabicho e porca em latão para cabo de 16 a 35 mm²</t>
  </si>
  <si>
    <t>42.05.510</t>
  </si>
  <si>
    <t>Suporte para fixação de fita de alumínio 7/8´ x 1/8´ e/ou cabo de cobre nu, com base ondulada</t>
  </si>
  <si>
    <t>42.05.520</t>
  </si>
  <si>
    <t>Suporte para fixação de fita de alumínio 7/8´ x 1/8´, com base plana</t>
  </si>
  <si>
    <t>42.05.542</t>
  </si>
  <si>
    <t>Tela equipotencial em aço inoxidável, largura de 200 mm, espessura de 1,4 mm</t>
  </si>
  <si>
    <t>42.05.550</t>
  </si>
  <si>
    <t>Cordoalha flexível "Jumpers" de 25 x 235 mm, com 4 furos de 11 mm</t>
  </si>
  <si>
    <t>42.05.560</t>
  </si>
  <si>
    <t>Cordoalha flexível "Jumpers" de 25 x 300 mm, com 4 furos de 11 mm</t>
  </si>
  <si>
    <t>42.05.570</t>
  </si>
  <si>
    <t>Terminal estanhado com 1 furo e 1 compressão - 16 mm²</t>
  </si>
  <si>
    <t>42.05.580</t>
  </si>
  <si>
    <t>Terminal estanhado com 1 furo e 1 compressão - 35 mm²</t>
  </si>
  <si>
    <t>42.05.590</t>
  </si>
  <si>
    <t>Terminal estanhado com 1 furo e 1 compressão - 50 mm²</t>
  </si>
  <si>
    <t>42.05.620</t>
  </si>
  <si>
    <t>Terminal estanhado com 2 furos e 1 compressão - 50 mm²</t>
  </si>
  <si>
    <t>42.05.630</t>
  </si>
  <si>
    <t>Conector tipo ´X´ para aterramento de telas, acabamento estanhado, para cabo de 16 - 50 mm²</t>
  </si>
  <si>
    <t>42.05.650</t>
  </si>
  <si>
    <t>Malha fechada pré-fabricada em fio de cobre de 16mm e mesch 30 x 30cm para aterramento</t>
  </si>
  <si>
    <t>42.20</t>
  </si>
  <si>
    <t>Reparos, conservacoes e complementos - GRUPO 42</t>
  </si>
  <si>
    <t>42.20.080</t>
  </si>
  <si>
    <t>Solda exotérmica conexão cabo-cabo horizontal em X, bitola do cabo de 16-16mm² a 35-35mm²</t>
  </si>
  <si>
    <t>42.20.090</t>
  </si>
  <si>
    <t>Solda exotérmica conexão cabo-cabo horizontal em X, bitola do cabo de 50-25mm² a 95-50mm²</t>
  </si>
  <si>
    <t>42.20.120</t>
  </si>
  <si>
    <t>Solda exotérmica conexão cabo-cabo horizontal em X sobreposto, bitola do cabo de 35-35mm² a 50-35mm²</t>
  </si>
  <si>
    <t>42.20.130</t>
  </si>
  <si>
    <t>Solda exotérmica conexão cabo-cabo horizontal em X sobreposto, bitola do cabo de 50-50mm² a 95-50mm²</t>
  </si>
  <si>
    <t>42.20.150</t>
  </si>
  <si>
    <t>Solda exotérmica conexão cabo-cabo horizontal em T, bitola do cabo de 16-16mm² a 50-35mm², 70-35mm² e 95-35mm²</t>
  </si>
  <si>
    <t>42.20.160</t>
  </si>
  <si>
    <t>Solda exotérmica conexão cabo-cabo horizontal em T, bitola do cabo de 50-50mm² a 95-50mm²</t>
  </si>
  <si>
    <t>42.20.170</t>
  </si>
  <si>
    <t>Solda exotérmica conexão cabo-cabo horizontal reto, bitola do cabo de 16mm² a 70mm²</t>
  </si>
  <si>
    <t>42.20.190</t>
  </si>
  <si>
    <t>Solda exotérmica conexão cabo-haste em X sobreposto, bitola do cabo de 35mm² a 50mm² para haste de 5/8" e 3/4"</t>
  </si>
  <si>
    <t>42.20.210</t>
  </si>
  <si>
    <t>Solda exotérmica conexão cabo-haste em T, bitola do cabo de 35mm² para haste de 5/8" e 3/4"</t>
  </si>
  <si>
    <t>42.20.220</t>
  </si>
  <si>
    <t>Solda exotérmica conexão cabo-haste em T, bitola do cabo de 50mm² a 95mm² para haste de 5/8" e 3/4"</t>
  </si>
  <si>
    <t>42.20.230</t>
  </si>
  <si>
    <t>Solda exotérmica conexão cabo-haste na lateral, bitola do cabo de 25mm² a 70mm² para haste de 5/8" e 3/4"</t>
  </si>
  <si>
    <t>42.20.240</t>
  </si>
  <si>
    <t>Solda exotérmica conexão cabo-haste no topo, bitola do cabo de 25mm² a 35mm² para haste de 5/8"</t>
  </si>
  <si>
    <t>42.20.250</t>
  </si>
  <si>
    <t>Solda exotérmica conexão cabo-haste no topo, bitola do cabo de 50mm² a 95mm² para haste de 5/8" e 3/4"</t>
  </si>
  <si>
    <t>42.20.260</t>
  </si>
  <si>
    <t>Solda exotérmica conexão cabo-ferro de construção com cabo paralelo, bitola do cabo de 35mm² para haste de 5/8" e 3/4"</t>
  </si>
  <si>
    <t>42.20.270</t>
  </si>
  <si>
    <t>Solda exotérmica conexão cabo-ferro de construção com cabo paralelo, bitola do cabo de 50mm² a 70mm² para haste de 5/8" e 3/4"</t>
  </si>
  <si>
    <t>42.20.280</t>
  </si>
  <si>
    <t>Solda exotérmica conexão cabo-ferro de construção com cabo em X sobreposto, bitola do cabo de 35mm² a 70mm² para haste de 5/8"</t>
  </si>
  <si>
    <t>42.20.290</t>
  </si>
  <si>
    <t>Solda exotérmica conexão cabo-ferro de construção com cabo em X sobreposto, bitola do cabo de 35mm² a 70mm² para haste de 3/8"</t>
  </si>
  <si>
    <t>42.20.300</t>
  </si>
  <si>
    <t>Solda exotérmica conexão cabo-terminal com duas fixações, bitola do cabo de 25mm² a 50mm² para terminal 3x25</t>
  </si>
  <si>
    <t>42.20.310</t>
  </si>
  <si>
    <t>Solda exotérmica conexão cabo-superfície de aço, bitola do cabo de 16mm² a 35mm²</t>
  </si>
  <si>
    <t>42.20.320</t>
  </si>
  <si>
    <t>Solda exotérmica conexão cabo-superfície de aço, bitola do cabo de 50mm² a 95mm²</t>
  </si>
  <si>
    <t>43</t>
  </si>
  <si>
    <t>APARELHOS ELETRICOS, HIDRAULICOS E A GAS.</t>
  </si>
  <si>
    <t>43.01</t>
  </si>
  <si>
    <t>Bebedouros</t>
  </si>
  <si>
    <t>43.01.012</t>
  </si>
  <si>
    <t>Purificador de pressão elétrico em chapa eletrozincado pré-pintada e tampo em aço inoxidável, tipo coluna, capacidade de refrigeração de 2 l/h - simples</t>
  </si>
  <si>
    <t>43.01.032</t>
  </si>
  <si>
    <t>Purificador de pressão elétrico em chapa eletrozincado pré-pintada e tampo em aço inoxidável, tipo coluna, capacidade de refrigeração de 2 l/h - conjugado</t>
  </si>
  <si>
    <t>43.02</t>
  </si>
  <si>
    <t>Chuveiros</t>
  </si>
  <si>
    <t>43.02.010</t>
  </si>
  <si>
    <t>Chuveiro frio em PVC, diâmetro de 10 cm</t>
  </si>
  <si>
    <t>43.02.070</t>
  </si>
  <si>
    <t>Chuveiro com válvula de acionamento antivandalismo, DN= 3/4´</t>
  </si>
  <si>
    <t>43.02.080</t>
  </si>
  <si>
    <t>Chuveiro elétrico de 6.500W / 220V com resistência blindada</t>
  </si>
  <si>
    <t>43.02.100</t>
  </si>
  <si>
    <t>Chuveiro com jato regulável em metal com acabamento cromado</t>
  </si>
  <si>
    <t>43.02.122</t>
  </si>
  <si>
    <t>Chuveiro frio em PVC, com registro e tubo de ligação acoplados</t>
  </si>
  <si>
    <t>43.02.140</t>
  </si>
  <si>
    <t>Chuveiro elétrico de 5.500 W / 220 V em PVC</t>
  </si>
  <si>
    <t>43.02.160</t>
  </si>
  <si>
    <t>Chuveiro lava-olhos, acionamento manual, tubulação em ferro galvanizado com pintura epóxi cor verde</t>
  </si>
  <si>
    <t>43.02.170</t>
  </si>
  <si>
    <t>Chuveiro elétrico de 7.500W / 220 V, com resistência blindada</t>
  </si>
  <si>
    <t>43.02.180</t>
  </si>
  <si>
    <t>Ducha eletrônica de 6.800W até 7.900 W / 220 V</t>
  </si>
  <si>
    <t>43.03</t>
  </si>
  <si>
    <t>Aquecedores</t>
  </si>
  <si>
    <t>43.03.050</t>
  </si>
  <si>
    <t>Aquecedor a gás de acumulação, capacidade 300 l</t>
  </si>
  <si>
    <t>43.03.130</t>
  </si>
  <si>
    <t>Aquecedor a gás de acumulação, capacidade 500 l</t>
  </si>
  <si>
    <t>43.03.212</t>
  </si>
  <si>
    <t>Aquecedor de passagem elétrico individual, baixa pressão - 5.000 W / 6.400 W</t>
  </si>
  <si>
    <t>43.03.220</t>
  </si>
  <si>
    <t>Sistema de aquecimento de passagem a gás com sistema misturador para abastecimento de até 08 duchas</t>
  </si>
  <si>
    <t>43.03.230</t>
  </si>
  <si>
    <t>Sistema de aquecimento de passagem a gás com sistema misturador para abastecimento de até 16 duchas</t>
  </si>
  <si>
    <t>43.03.240</t>
  </si>
  <si>
    <t>Sistema de aquecimento de passagem a gás com sistema misturador para abastecimento de até 24 duchas</t>
  </si>
  <si>
    <t>43.03.500</t>
  </si>
  <si>
    <t>Coletor em alumínio para sistema de aquecimento solar com área coletora até 1,60 m²</t>
  </si>
  <si>
    <t>43.03.510</t>
  </si>
  <si>
    <t>Coletor em alumínio para sistema de aquecimento solar com área coletora até 2,00 m²</t>
  </si>
  <si>
    <t>43.03.550</t>
  </si>
  <si>
    <t>Reservatório térmico horizontal em aço inoxidável AISI 304, capacidade de 500 litros</t>
  </si>
  <si>
    <t>43.04</t>
  </si>
  <si>
    <t>Torneiras eletricas</t>
  </si>
  <si>
    <t>43.04.020</t>
  </si>
  <si>
    <t>Torneira elétrica</t>
  </si>
  <si>
    <t>43.05</t>
  </si>
  <si>
    <t>Exaustor, ventilador e circulador de ar</t>
  </si>
  <si>
    <t>43.05.100</t>
  </si>
  <si>
    <t>Insuflador de ar compacto, para renovação de ar em ambientes, vazão máxima 93 m³/h</t>
  </si>
  <si>
    <t>43.06</t>
  </si>
  <si>
    <t>Emissores de som</t>
  </si>
  <si>
    <t>43.06.010</t>
  </si>
  <si>
    <t>Cigarra de embutir 50/60HZ até 127V, com placa</t>
  </si>
  <si>
    <t>43.07</t>
  </si>
  <si>
    <t>Aparelho condicionador de ar</t>
  </si>
  <si>
    <t>43.07.070</t>
  </si>
  <si>
    <t>Ar condicionado a frio, tipo split piso teto com capacidade de 48.000 BTU/h</t>
  </si>
  <si>
    <t>43.07.300</t>
  </si>
  <si>
    <t>Ar condicionado a frio, tipo split cassete com capacidade de 18.000 BTU/h</t>
  </si>
  <si>
    <t>43.07.320</t>
  </si>
  <si>
    <t>Ar condicionado a frio, tipo split cassete com capacidade de 36.000 BTU/h</t>
  </si>
  <si>
    <t>43.07.330</t>
  </si>
  <si>
    <t>Ar condicionado a frio, tipo split parede com capacidade de 12.000 BTU/h</t>
  </si>
  <si>
    <t>43.07.340</t>
  </si>
  <si>
    <t>Ar condicionado a frio, tipo split parede com capacidade de 18.000 BTU/h</t>
  </si>
  <si>
    <t>43.07.350</t>
  </si>
  <si>
    <t>Ar condicionado a frio, tipo split parede com capacidade de 24.000 BTU/h</t>
  </si>
  <si>
    <t>43.07.360</t>
  </si>
  <si>
    <t>Ar condicionado a frio, tipo split parede com capacidade de 30.000 BTU/h</t>
  </si>
  <si>
    <t>43.07.380</t>
  </si>
  <si>
    <t>Ar condicionado a frio, tipo split piso teto com capacidade de 24.000 BTU/h</t>
  </si>
  <si>
    <t>43.07.390</t>
  </si>
  <si>
    <t>Ar condicionado a frio, tipo split piso teto com capacidade de 36.000 BTU/h</t>
  </si>
  <si>
    <t>43.08</t>
  </si>
  <si>
    <t>Equipamentos para sistema VRF ar condicionado</t>
  </si>
  <si>
    <t>43.08.001</t>
  </si>
  <si>
    <t>Condensador para sistema VRF de ar condicionado, capacidade até 6 TR</t>
  </si>
  <si>
    <t>43.08.002</t>
  </si>
  <si>
    <t>Condensador para sistema VRF de ar condicionado, capacidade de 8 TR a 10 TR</t>
  </si>
  <si>
    <t>43.08.003</t>
  </si>
  <si>
    <t>Condensador para sistema VRF de ar condicionado, capacidade de 11 TR a 13 TR</t>
  </si>
  <si>
    <t>43.08.004</t>
  </si>
  <si>
    <t>Condensador para sistema VRF de ar condicionado, capacidade de 14 TR a 16 TR</t>
  </si>
  <si>
    <t>43.08.020</t>
  </si>
  <si>
    <t>Evaporador para sistema VRF de ar condicionado, tipo parede, capacidade de 1 TR</t>
  </si>
  <si>
    <t>43.08.021</t>
  </si>
  <si>
    <t>Evaporador para sistema VRF de ar condicionado, tipo parede, capacidade de 2 TR</t>
  </si>
  <si>
    <t>43.08.022</t>
  </si>
  <si>
    <t>Evaporador para sistema VRF de ar condicionado, tipo parede, capacidade de 3 TR</t>
  </si>
  <si>
    <t>43.08.030</t>
  </si>
  <si>
    <t>Evaporador para sistema VRF de ar condicionado, tipo piso teto, capacidade de 1 TR</t>
  </si>
  <si>
    <t>43.08.031</t>
  </si>
  <si>
    <t>Evaporador para sistema VRF de ar condicionado, tipo piso teto, capacidade de 2 TR</t>
  </si>
  <si>
    <t>43.08.032</t>
  </si>
  <si>
    <t>Evaporador para sistema VRF de ar condicionado, tipo piso teto, capacidade de 3 TR</t>
  </si>
  <si>
    <t>43.08.033</t>
  </si>
  <si>
    <t>Evaporador para sistema VRF de ar condicionado, tipo piso teto, capacidade de 4 TR</t>
  </si>
  <si>
    <t>43.08.040</t>
  </si>
  <si>
    <t>Evaporador para sistema VRF de ar condicionado, tipo cassete, capacidade de 1 TR</t>
  </si>
  <si>
    <t>43.08.041</t>
  </si>
  <si>
    <t>Evaporador para sistema VRF de ar condicionado, tipo cassete, capacidade de 2 TR</t>
  </si>
  <si>
    <t>43.08.042</t>
  </si>
  <si>
    <t>Evaporador para sistema VRF de ar condicionado, tipo cassete, capacidade de 3 TR</t>
  </si>
  <si>
    <t>43.08.043</t>
  </si>
  <si>
    <t>Evaporador para sistema VRF de ar condicionado, tipo cassete, capacidade de 4 TR</t>
  </si>
  <si>
    <t>43.10</t>
  </si>
  <si>
    <t>Bombas centrifugas, uso geral</t>
  </si>
  <si>
    <t>43.10.050</t>
  </si>
  <si>
    <t>Conjunto motor-bomba (centrífuga) 10 cv, monoestágio, Hman= 24 a 36 mca, Q= 53 a 45 m³/h</t>
  </si>
  <si>
    <t>43.10.090</t>
  </si>
  <si>
    <t>Conjunto motor-bomba (centrífuga) 20 cv, monoestágio, Hman= 40 a 70 mca, Q= 76 a 28 m³/h</t>
  </si>
  <si>
    <t>43.10.110</t>
  </si>
  <si>
    <t>Conjunto motor-bomba (centrífuga) 5 cv, monoestágio, Hmam= 14 a 26 mca, Q= 56 a 30 m³/h</t>
  </si>
  <si>
    <t>43.10.130</t>
  </si>
  <si>
    <t>Conjunto motor-bomba (centrífuga) 3/4 cv, monoestágio, Hman= 10 a 16 mca, Q= 12,7 a 8 m³/h</t>
  </si>
  <si>
    <t>43.10.210</t>
  </si>
  <si>
    <t>Conjunto motor-bomba (centrífuga) 60 cv, monoestágio, Hman= 90 a 125 mca, Q= 115 a 50 m³/h</t>
  </si>
  <si>
    <t>43.10.230</t>
  </si>
  <si>
    <t>Conjunto motor-bomba (centrífuga) 2 cv, monoestágio, Hman= 12 a 27 mca, Q= 25 a 8 m³/h</t>
  </si>
  <si>
    <t>43.10.250</t>
  </si>
  <si>
    <t>Conjunto motor-bomba (centrífuga) 15 cv, monoestágio, Hman= 30 a 60 mca, Q= 82 a 20 m³/h</t>
  </si>
  <si>
    <t>43.10.290</t>
  </si>
  <si>
    <t>Conjunto motor-bomba (centrífuga) 5 cv, monoestágio, Hman= 24 a 33 mca, Q= 41,6 a 35,2 m³/h</t>
  </si>
  <si>
    <t>43.10.450</t>
  </si>
  <si>
    <t>Conjunto motor-bomba (centrífuga) 30 cv, monoestágio, Hman= 20 a 50 mca, Q= 197 a 112 m³/h</t>
  </si>
  <si>
    <t>43.10.452</t>
  </si>
  <si>
    <t>Conjunto motor-bomba (centrífuga) 1,5 cv, multiestágio, Hman= 20 a 35 mca, Q= 7,1 a 4,5 m³/h</t>
  </si>
  <si>
    <t>43.10.454</t>
  </si>
  <si>
    <t>Conjunto motor-bomba (centrífuga) 3 cv, multiestágio, Hman= 30 a 45 mca, Q= 12,4 a 8,4 m³/h</t>
  </si>
  <si>
    <t>43.10.456</t>
  </si>
  <si>
    <t>Conjunto motor-bomba (centrífuga) 3 cv, multiestágio, Hman= 35 a 60 mca, Q= 7,8 a 5,8 m³/h</t>
  </si>
  <si>
    <t>43.10.480</t>
  </si>
  <si>
    <t>Conjunto motor-bomba (centrífuga) 7,5 cv, multiestágio, Hman= 30 a 80 mca, Q= 21,6 a 12,0 m³/h</t>
  </si>
  <si>
    <t>43.10.490</t>
  </si>
  <si>
    <t>Conjunto motor-bomba (centrífuga) 5 cv, multiestágio, Hman= 25 a 50 mca, Q= 21,0 a 13,3 m³/h</t>
  </si>
  <si>
    <t>43.10.620</t>
  </si>
  <si>
    <t>Conjunto motor-bomba (centrífuga), 0,5 cv, monoestágio, Hman= 10 a 20 mca, Q= 7,5 a 1,5 m³/h</t>
  </si>
  <si>
    <t>43.10.670</t>
  </si>
  <si>
    <t>Conjunto motor-bomba (centrífuga) 0,5 cv, monoestágio, trifásico, Hman= 9 a 21 mca, Q= 8,3 a 2,0 m³/h</t>
  </si>
  <si>
    <t>43.10.730</t>
  </si>
  <si>
    <t>Conjunto motor-bomba (centrífuga) 30 cv, monoestágio trifásico, Hman= 70 a 94 mca, Q= 34,80 a 61,7 m³/h</t>
  </si>
  <si>
    <t>43.10.740</t>
  </si>
  <si>
    <t>Conjunto motor-bomba (centrífuga) 20 cv, monoestágio trifásico, Hman= 62 a 90 mca, Q= 21,1 a 43,8 m³/h</t>
  </si>
  <si>
    <t>43.10.750</t>
  </si>
  <si>
    <t>Conjunto motor-bomba (centrífuga) 1 cv, monoestágio trifásico, Hman= 8 a 25 mca e Q= 11 a 1,50 m³/h</t>
  </si>
  <si>
    <t>43.10.770</t>
  </si>
  <si>
    <t>Conjunto motor-bomba (centrífuga) 40 cv, monoestágio trifásico, Hman= 45 a 75 mca e Q= 120 a 75 m³/h</t>
  </si>
  <si>
    <t>43.10.780</t>
  </si>
  <si>
    <t>Conjunto motor-bomba (centrífuga) 50 cv, monoestágio trifásico, Hman= 61 a 81 mca e Q= 170 a 80 m³/h</t>
  </si>
  <si>
    <t>43.10.790</t>
  </si>
  <si>
    <t>Conjunto motor-bomba (centrífuga) 1 cv, multiestágio trifásico, Hman= 15 a 30 mca, Q= 6,5 a 4,2 m³/h</t>
  </si>
  <si>
    <t>43.10.794</t>
  </si>
  <si>
    <t>Conjunto motor-bomba (centrífuga) 1 cv, multiestágio trifásico, Hman= 70 a 115 mca e Q= 1,0 a 1,6 m³/h</t>
  </si>
  <si>
    <t>43.11</t>
  </si>
  <si>
    <t>Bombas submersiveis</t>
  </si>
  <si>
    <t>43.11.050</t>
  </si>
  <si>
    <t>Conjunto motor-bomba submersível para poço profundo de 6´, Q= 10 a 20m³/h, Hman= 80 a 48 mca, até 6 HP</t>
  </si>
  <si>
    <t>43.11.060</t>
  </si>
  <si>
    <t>Conjunto motor-bomba submersível para poço profundo de 6´, Q= 10 a 20m³/h, Hman= 108 a 64,5 mca, 8 HP</t>
  </si>
  <si>
    <t>43.11.100</t>
  </si>
  <si>
    <t>Conjunto motor-bomba submersível para poço profundo de 6´, Q= 10 a 20m³/h, Hman= 274 a 170 mca, 20 HP</t>
  </si>
  <si>
    <t>43.11.110</t>
  </si>
  <si>
    <t>Conjunto motor-bomba submersível para poço profundo de 6´, Q= 20 a 34m³/h, Hman= 56,5 a 32 mca, até 8 HP</t>
  </si>
  <si>
    <t>43.11.130</t>
  </si>
  <si>
    <t>Conjunto motor-bomba submersível para poço profundo de 6´, Q= 20 a 34m³/h, Hman= 92,5 a 53 mca, 12,5 HP</t>
  </si>
  <si>
    <t>43.11.150</t>
  </si>
  <si>
    <t>Conjunto motor-bomba submersível para poço profundo de 6´, Q= 20 a 34m³/h, Hman= 152 a 88 mca, 20 HP</t>
  </si>
  <si>
    <t>43.11.320</t>
  </si>
  <si>
    <t>Conjunto motor-bomba submersível vertical para esgoto, Q= 4,8 a 25,8 m³/h, Hmam= 19 a 5 mca, potência 1 cv, diâmetro de sólidos até 20mm</t>
  </si>
  <si>
    <t>43.11.330</t>
  </si>
  <si>
    <t>Conjunto motor-bomba submersível vertical para esgoto, Q= 4,6 a 57,2 m³/h, Hman= 13 a 4 mca, potência 2 a 3,5 cv, diâmetro de sólidos até 50mm</t>
  </si>
  <si>
    <t>43.11.360</t>
  </si>
  <si>
    <t>Conjunto motor-bomba submersível vertical para águas residuais, Q= 2 a16 m³/h, Hman= 12 a 2 mca, potência de 0,5 cv</t>
  </si>
  <si>
    <t>43.11.370</t>
  </si>
  <si>
    <t>Conjunto motor-bomba submersível vertical para águas residuais, Q= 3 a 20 m³/h, Hman= 13 a 5 mca, potência de 1 cv</t>
  </si>
  <si>
    <t>43.11.380</t>
  </si>
  <si>
    <t>Conjunto motor-bomba submersível vertical para águas residuais, Q= 10 a 50 m³/h, Hman= 22 a 4 mca, potência 4 cv</t>
  </si>
  <si>
    <t>43.11.390</t>
  </si>
  <si>
    <t>Conjunto motor-bomba submersível vertical para águas residuais, Q= 8 a 45 m³/h, Hman= 10,5 a 3,5 mca, potência 1,5 cv</t>
  </si>
  <si>
    <t>43.11.400</t>
  </si>
  <si>
    <t>Conjunto motor-bomba submersível vertical para esgoto, Q= 3,4 a 86,3 m³/h, Hman= 14 a 5 mca, potência 5 cv</t>
  </si>
  <si>
    <t>43.11.410</t>
  </si>
  <si>
    <t>Conjunto motor-bomba submersível vertical para esgoto, Q= 9,1 a 113,6m³/h, Hman= 20 a 15 mca, potência 10 cv</t>
  </si>
  <si>
    <t>43.11.420</t>
  </si>
  <si>
    <t>Conjunto motor-bomba submersível vertical para esgoto, Q=9,3 a 69,0 m³/h, Hman=15 a 7 mca, potência 3cv, diâmetro de sólidos 50/65mm</t>
  </si>
  <si>
    <t>43.11.460</t>
  </si>
  <si>
    <t>Conjunto motor-bomba submersível vertical para esgoto, Q= 40 m³/h, Hman= 40 mca, diâmetro de sólidos até 50 mm</t>
  </si>
  <si>
    <t>43.12</t>
  </si>
  <si>
    <t>Bombas especiais, uso industrial</t>
  </si>
  <si>
    <t>43.12.500</t>
  </si>
  <si>
    <t>Filtro de areia com carga de areia filtrante, vazão de 16,9 m³/h</t>
  </si>
  <si>
    <t>43.20</t>
  </si>
  <si>
    <t>Reparos, conservacoes e complementos - GRUPO 43</t>
  </si>
  <si>
    <t>43.20.130</t>
  </si>
  <si>
    <t>Caixa de passagem para condicionamento de ar tipo Split, com saída de dreno único na vertical - 39 x 22 x 6 cm</t>
  </si>
  <si>
    <t>43.20.140</t>
  </si>
  <si>
    <t>Bomba de remoção de condensados para condicionadores de ar</t>
  </si>
  <si>
    <t>43.20.200</t>
  </si>
  <si>
    <t>43.20.210</t>
  </si>
  <si>
    <t>Bomba de circulação para água quente</t>
  </si>
  <si>
    <t>43.20.250</t>
  </si>
  <si>
    <t>Poço termométrico em alumínio, com haste de 30mm e rosca 1/2" npt</t>
  </si>
  <si>
    <t>43.20.260</t>
  </si>
  <si>
    <t>Termostato para aquecimento ou refrigeração com programação horária</t>
  </si>
  <si>
    <t>44</t>
  </si>
  <si>
    <t>APARELHOS E METAIS HIDRAULICOS</t>
  </si>
  <si>
    <t>44.01</t>
  </si>
  <si>
    <t>Aparelhos e loucas</t>
  </si>
  <si>
    <t>44.01.030</t>
  </si>
  <si>
    <t>Bacia turca de louça - 6 litros</t>
  </si>
  <si>
    <t>44.01.040</t>
  </si>
  <si>
    <t xml:space="preserve">Bacia sifonada com caixa de descarga acoplada e tampa - infantil	</t>
  </si>
  <si>
    <t>44.01.050</t>
  </si>
  <si>
    <t>Bacia sifonada de louça sem tampa - 6 litros</t>
  </si>
  <si>
    <t>44.01.070</t>
  </si>
  <si>
    <t>Bacia sifonada de louça sem tampa com saída horizontal - 6 litros</t>
  </si>
  <si>
    <t>44.01.100</t>
  </si>
  <si>
    <t>Lavatório de louça sem coluna</t>
  </si>
  <si>
    <t>44.01.110</t>
  </si>
  <si>
    <t>Lavatório de louça com coluna</t>
  </si>
  <si>
    <t>44.01.160</t>
  </si>
  <si>
    <t>Lavatório de louça pequeno com coluna suspensa - linha especial</t>
  </si>
  <si>
    <t>44.01.170</t>
  </si>
  <si>
    <t>Lavatório em polipropileno</t>
  </si>
  <si>
    <t>44.01.200</t>
  </si>
  <si>
    <t>Mictório de louça sifonado auto aspirante</t>
  </si>
  <si>
    <t>44.01.240</t>
  </si>
  <si>
    <t>Lavatório em louça com coluna suspensa</t>
  </si>
  <si>
    <t>44.01.270</t>
  </si>
  <si>
    <t>Cuba de louça de embutir oval</t>
  </si>
  <si>
    <t>44.01.310</t>
  </si>
  <si>
    <t>Tanque de louça com coluna de 30 litros</t>
  </si>
  <si>
    <t>44.01.360</t>
  </si>
  <si>
    <t>Tanque de louça com coluna de 18 a 20 litros</t>
  </si>
  <si>
    <t>44.01.370</t>
  </si>
  <si>
    <t>Tanque em granito sintético, linha comercial - sem pertences</t>
  </si>
  <si>
    <t>44.01.610</t>
  </si>
  <si>
    <t>Lavatório de louça para canto, sem coluna - sem pertences</t>
  </si>
  <si>
    <t>44.01.680</t>
  </si>
  <si>
    <t>Caixa de descarga em plástico, de sobrepor, capacidade 9 litros com engate flexível</t>
  </si>
  <si>
    <t>44.01.690</t>
  </si>
  <si>
    <t>Tanque de louça sem coluna de 30 litros</t>
  </si>
  <si>
    <t>44.01.800</t>
  </si>
  <si>
    <t>Bacia sifonada com caixa de descarga acoplada sem tampa - 6 litros</t>
  </si>
  <si>
    <t>44.01.850</t>
  </si>
  <si>
    <t>Cuba de louça de embutir redonda</t>
  </si>
  <si>
    <t>44.02</t>
  </si>
  <si>
    <t>Bancadas e tampos</t>
  </si>
  <si>
    <t>44.02.062</t>
  </si>
  <si>
    <t>Tampo/bancada em granito, com frontão, espessura de 2 cm, acabamento polido</t>
  </si>
  <si>
    <t>44.02.100</t>
  </si>
  <si>
    <t>Tampo/bancada em mármore nacional espessura de 3 cm</t>
  </si>
  <si>
    <t>44.02.200</t>
  </si>
  <si>
    <t>Tampo/bancada em concreto armado, revestido em aço inoxidável fosco polido</t>
  </si>
  <si>
    <t>44.02.300</t>
  </si>
  <si>
    <t>Superfície sólido mineral para bancadas, saias, frontões e/ou cubas</t>
  </si>
  <si>
    <t>44.03</t>
  </si>
  <si>
    <t>Acessorios e metais</t>
  </si>
  <si>
    <t>44.03.010</t>
  </si>
  <si>
    <t>Dispenser toalheiro em ABS e policarbonato para bobina de 20 cm x 200 m, com alavanca</t>
  </si>
  <si>
    <t>44.03.020</t>
  </si>
  <si>
    <t>Meia saboneteira de louça de embutir</t>
  </si>
  <si>
    <t>44.03.030</t>
  </si>
  <si>
    <t>Dispenser toalheiro metálico esmaltado para bobina de 25cm x 50m, sem alavanca</t>
  </si>
  <si>
    <t>44.03.040</t>
  </si>
  <si>
    <t>Saboneteira de louça de embutir</t>
  </si>
  <si>
    <t>44.03.050</t>
  </si>
  <si>
    <t>Dispenser papel higiênico em ABS para rolão 300 / 600 m, com visor</t>
  </si>
  <si>
    <t>44.03.080</t>
  </si>
  <si>
    <t>Porta-papel de louça de embutir</t>
  </si>
  <si>
    <t>44.03.090</t>
  </si>
  <si>
    <t>Cabide cromado para banheiro</t>
  </si>
  <si>
    <t>44.03.130</t>
  </si>
  <si>
    <t>Saboneteira tipo dispenser, para refil de 800 ml</t>
  </si>
  <si>
    <t>44.03.180</t>
  </si>
  <si>
    <t>Dispenser toalheiro em ABS, para folhas</t>
  </si>
  <si>
    <t>44.03.210</t>
  </si>
  <si>
    <t>Ducha cromada simples</t>
  </si>
  <si>
    <t>44.03.260</t>
  </si>
  <si>
    <t>Armário de plástico de embutir, para lavatório</t>
  </si>
  <si>
    <t>44.03.300</t>
  </si>
  <si>
    <t>Torneira clínica com volante tipo alavanca</t>
  </si>
  <si>
    <t>44.03.315</t>
  </si>
  <si>
    <t>Torneira de mesa com bica móvel e alavanca</t>
  </si>
  <si>
    <t>44.03.316</t>
  </si>
  <si>
    <t>Torneira misturador clínica de mesa com arejador articulado, acionamento cotovelo</t>
  </si>
  <si>
    <t>44.03.360</t>
  </si>
  <si>
    <t>Ducha higiênica cromada</t>
  </si>
  <si>
    <t>44.03.370</t>
  </si>
  <si>
    <t>Torneira curta com rosca para uso geral, em latão fundido sem acabamento, DN= 1/2´</t>
  </si>
  <si>
    <t>44.03.380</t>
  </si>
  <si>
    <t>Torneira curta com rosca para uso geral, em latão fundido sem acabamento, DN= 3/4´</t>
  </si>
  <si>
    <t>44.03.400</t>
  </si>
  <si>
    <t>Torneira curta com rosca para uso geral, em latão fundido cromado, DN= 3/4´</t>
  </si>
  <si>
    <t>44.03.420</t>
  </si>
  <si>
    <t>Torneira curta sem rosca para uso geral, em latão fundido sem acabamento, DN= 3/4´</t>
  </si>
  <si>
    <t>44.03.430</t>
  </si>
  <si>
    <t>44.03.440</t>
  </si>
  <si>
    <t>44.03.450</t>
  </si>
  <si>
    <t>Torneira longa sem rosca para uso geral, em latão fundido cromado</t>
  </si>
  <si>
    <t>44.03.470</t>
  </si>
  <si>
    <t>Torneira de parede para pia com bica móvel e arejador, em latão fundido cromado</t>
  </si>
  <si>
    <t>44.03.500</t>
  </si>
  <si>
    <t>Aparelho misturador de parede, para pia, com bica móvel, acabamento cromado</t>
  </si>
  <si>
    <t>44.03.510</t>
  </si>
  <si>
    <t>Torneira de parede antivandalismo, DN= 3/4´</t>
  </si>
  <si>
    <t>44.03.590</t>
  </si>
  <si>
    <t>Torneira de mesa para pia com bica móvel e arejador em latão fundido cromado</t>
  </si>
  <si>
    <t>44.03.630</t>
  </si>
  <si>
    <t>Torneira de acionamento restrito em latão cromado, DN= 1/2´ com adaptador para 3/4´</t>
  </si>
  <si>
    <t>44.03.640</t>
  </si>
  <si>
    <t>Torneira de parede acionamento hidromecânico, em latão cromado, DN= 1/2´ ou 3/4´</t>
  </si>
  <si>
    <t>44.03.645</t>
  </si>
  <si>
    <t>Torneira de mesa automática, acionamento hidromecânico, em latão cromado, DN= 1/2´ou 3/4´</t>
  </si>
  <si>
    <t>44.03.670</t>
  </si>
  <si>
    <t>Caixa de descarga de embutir, acionamento frontal, completa</t>
  </si>
  <si>
    <t>44.03.690</t>
  </si>
  <si>
    <t>Torneira de parede em ABS, DN 1/2´ ou 3/4´, 10cm</t>
  </si>
  <si>
    <t>44.03.700</t>
  </si>
  <si>
    <t>Torneira de parede em ABS, DN 1/2´ ou 3/4´, 15cm</t>
  </si>
  <si>
    <t>44.03.720</t>
  </si>
  <si>
    <t>Torneira de mesa para lavatório, acionamento hidromecânico com alavanca, registro integrado regulador de vazão, em latão cromado, DN= 1/2´</t>
  </si>
  <si>
    <t>44.03.810</t>
  </si>
  <si>
    <t>Aparelho misturador de mesa para pia com bica móvel, acabamento cromado</t>
  </si>
  <si>
    <t>44.03.825</t>
  </si>
  <si>
    <t>Misturador termostato para chuveiro ou ducha, acabamento cromado</t>
  </si>
  <si>
    <t>44.03.900</t>
  </si>
  <si>
    <t>Secador de mãos em ABS</t>
  </si>
  <si>
    <t>44.03.920</t>
  </si>
  <si>
    <t>Ducha higiênica com registro</t>
  </si>
  <si>
    <t>44.03.931</t>
  </si>
  <si>
    <t>Desviador para duchas e chuveiros</t>
  </si>
  <si>
    <t>44.03.940</t>
  </si>
  <si>
    <t>Válvula dupla para bancada de laboratório, uso em GLP, com bico para mangueira - diâmetro de 1/4´ a 1/2´</t>
  </si>
  <si>
    <t>44.03.950</t>
  </si>
  <si>
    <t>Válvula para cuba de laboratório, com nuca giratória e bico escalonado para mangueira</t>
  </si>
  <si>
    <t>44.04</t>
  </si>
  <si>
    <t>Prateleiras</t>
  </si>
  <si>
    <t>44.04.030</t>
  </si>
  <si>
    <t>Prateleira em granito com espessura de 2 cm</t>
  </si>
  <si>
    <t>44.04.040</t>
  </si>
  <si>
    <t>Prateleira em granilite</t>
  </si>
  <si>
    <t>44.04.050</t>
  </si>
  <si>
    <t>Prateleira em granito com espessura de 3 cm</t>
  </si>
  <si>
    <t>44.06</t>
  </si>
  <si>
    <t>Aparelhos de aco inoxidavel</t>
  </si>
  <si>
    <t>44.06.010</t>
  </si>
  <si>
    <t>Lavatório coletivo em aço inoxidável</t>
  </si>
  <si>
    <t>44.06.100</t>
  </si>
  <si>
    <t>Mictório coletivo em aço inoxidável</t>
  </si>
  <si>
    <t>44.06.200</t>
  </si>
  <si>
    <t>Tanque em aço inoxidável</t>
  </si>
  <si>
    <t>44.06.250</t>
  </si>
  <si>
    <t>Cuba em aço inoxidável simples de 300 x 140mm</t>
  </si>
  <si>
    <t>44.06.300</t>
  </si>
  <si>
    <t>Cuba em aço inoxidável simples de 400x340x140mm</t>
  </si>
  <si>
    <t>44.06.310</t>
  </si>
  <si>
    <t>Cuba em aço inoxidável simples de 465x300x140mm</t>
  </si>
  <si>
    <t>44.06.320</t>
  </si>
  <si>
    <t>Cuba em aço inoxidável simples de 560x330x140mm</t>
  </si>
  <si>
    <t>44.06.330</t>
  </si>
  <si>
    <t>Cuba em aço inoxidável simples de 500x400x400mm</t>
  </si>
  <si>
    <t>44.06.360</t>
  </si>
  <si>
    <t>Cuba em aço inoxidável simples de 500x400x200mm</t>
  </si>
  <si>
    <t>44.06.370</t>
  </si>
  <si>
    <t>Cuba em aço inoxidável simples de 500x400x250mm</t>
  </si>
  <si>
    <t>44.06.400</t>
  </si>
  <si>
    <t>Cuba em aço inoxidável simples de 500x400x300mm</t>
  </si>
  <si>
    <t>44.06.410</t>
  </si>
  <si>
    <t>Cuba em aço inoxidável simples de 600x500x300mm</t>
  </si>
  <si>
    <t>44.06.470</t>
  </si>
  <si>
    <t>Cuba em aço inoxidável simples de 600x500x350mm</t>
  </si>
  <si>
    <t>44.06.520</t>
  </si>
  <si>
    <t>Cuba em aço inoxidável simples de 600x500x400mm</t>
  </si>
  <si>
    <t>44.06.570</t>
  </si>
  <si>
    <t>Cuba em aço inoxidável simples de 700x600x450mm</t>
  </si>
  <si>
    <t>44.06.600</t>
  </si>
  <si>
    <t>Cuba em aço inoxidável simples de 1400x900x500mm</t>
  </si>
  <si>
    <t>44.06.610</t>
  </si>
  <si>
    <t>Cuba em aço inoxidável simples de 1100x600x400mm</t>
  </si>
  <si>
    <t>44.06.700</t>
  </si>
  <si>
    <t>Cuba em aço inoxidável dupla de 715x400x140mm</t>
  </si>
  <si>
    <t>44.06.710</t>
  </si>
  <si>
    <t>Cuba em aço inoxidável dupla de 835x340x140mm</t>
  </si>
  <si>
    <t>44.06.750</t>
  </si>
  <si>
    <t>Cuba em aço inoxidável dupla de 1020x400x250mm</t>
  </si>
  <si>
    <t>44.20</t>
  </si>
  <si>
    <t>Reparos, conservacoes e complementos - GRUPO 44</t>
  </si>
  <si>
    <t>44.20.010</t>
  </si>
  <si>
    <t>Sifão plástico sanfonado universal de 1´</t>
  </si>
  <si>
    <t>44.20.020</t>
  </si>
  <si>
    <t>Recolocação de torneiras</t>
  </si>
  <si>
    <t>44.20.040</t>
  </si>
  <si>
    <t>Recolocação de sifões</t>
  </si>
  <si>
    <t>44.20.060</t>
  </si>
  <si>
    <t>Recolocação de aparelhos sanitários, incluindo acessórios</t>
  </si>
  <si>
    <t>44.20.080</t>
  </si>
  <si>
    <t>Recolocação de caixas de descarga de sobrepor</t>
  </si>
  <si>
    <t>44.20.100</t>
  </si>
  <si>
    <t>Engate flexível metálico DN= 1/2´</t>
  </si>
  <si>
    <t>44.20.110</t>
  </si>
  <si>
    <t>Engate flexível de PVC DN= 1/2´</t>
  </si>
  <si>
    <t>44.20.120</t>
  </si>
  <si>
    <t>Canopla para válvula de descarga</t>
  </si>
  <si>
    <t>44.20.121</t>
  </si>
  <si>
    <t>Arejador com articulador em ABS cromado para torneira padrão, completo</t>
  </si>
  <si>
    <t>44.20.130</t>
  </si>
  <si>
    <t>Tubo de ligação para mictório, DN= 1/2´</t>
  </si>
  <si>
    <t>44.20.150</t>
  </si>
  <si>
    <t>Acabamento cromado para registro</t>
  </si>
  <si>
    <t>44.20.160</t>
  </si>
  <si>
    <t>Botão para válvula de descarga</t>
  </si>
  <si>
    <t>44.20.180</t>
  </si>
  <si>
    <t>Reparo para válvula de descarga</t>
  </si>
  <si>
    <t>44.20.200</t>
  </si>
  <si>
    <t>Sifão de metal cromado de 1 1/2´ x 2´</t>
  </si>
  <si>
    <t>44.20.220</t>
  </si>
  <si>
    <t>Sifão de metal cromado de 1´ x 1 1/2´</t>
  </si>
  <si>
    <t>44.20.230</t>
  </si>
  <si>
    <t>Tubo de ligação para sanitário</t>
  </si>
  <si>
    <t>44.20.240</t>
  </si>
  <si>
    <t>Sifão plástico com copo, rígido, de 1´ x 1 1/2´</t>
  </si>
  <si>
    <t>44.20.260</t>
  </si>
  <si>
    <t>Sifão plástico com copo, rígido, de 1 1/4´ x 2´</t>
  </si>
  <si>
    <t>44.20.300</t>
  </si>
  <si>
    <t>Bolsa para bacia sanitária</t>
  </si>
  <si>
    <t>44.20.310</t>
  </si>
  <si>
    <t>Filtro de pressão em ABS, para 360 l/h</t>
  </si>
  <si>
    <t>44.20.390</t>
  </si>
  <si>
    <t>Válvula de PVC para lavatório</t>
  </si>
  <si>
    <t>44.20.620</t>
  </si>
  <si>
    <t>Válvula americana</t>
  </si>
  <si>
    <t>44.20.640</t>
  </si>
  <si>
    <t>Válvula de metal cromado de 1 1/2´</t>
  </si>
  <si>
    <t>44.20.650</t>
  </si>
  <si>
    <t>Válvula de metal cromado de 1´</t>
  </si>
  <si>
    <t>45</t>
  </si>
  <si>
    <t>ENTRADA DE AGUA, INCÊNDIO E GAS</t>
  </si>
  <si>
    <t>45.01</t>
  </si>
  <si>
    <t>Entrada de agua</t>
  </si>
  <si>
    <t>45.01.020</t>
  </si>
  <si>
    <t>Entrada completa de água com abrigo e registro de gaveta, DN= 3/4´</t>
  </si>
  <si>
    <t>45.01.040</t>
  </si>
  <si>
    <t>Entrada completa de água com abrigo e registro de gaveta, DN= 1´</t>
  </si>
  <si>
    <t>45.01.060</t>
  </si>
  <si>
    <t>Entrada completa de água com abrigo e registro de gaveta, DN= 1 1/2´</t>
  </si>
  <si>
    <t>45.01.066</t>
  </si>
  <si>
    <t>Entrada completa de água com abrigo e registro de gaveta, DN= 2´</t>
  </si>
  <si>
    <t>45.01.080</t>
  </si>
  <si>
    <t>Entrada completa de água com abrigo e registro de gaveta, DN= 2 1/2´</t>
  </si>
  <si>
    <t>45.01.082</t>
  </si>
  <si>
    <t>Entrada completa de água com abrigo e registro de gaveta, DN= 3´</t>
  </si>
  <si>
    <t>45.02</t>
  </si>
  <si>
    <t>Entrada de gas</t>
  </si>
  <si>
    <t>45.02.020</t>
  </si>
  <si>
    <t>Entrada completa de gás GLP domiciliar com 2 bujões de 13 kg</t>
  </si>
  <si>
    <t>45.02.040</t>
  </si>
  <si>
    <t>Entrada completa de gás GLP com 2 cilindros de 45 kg</t>
  </si>
  <si>
    <t>45.02.060</t>
  </si>
  <si>
    <t>Entrada completa de gás GLP com 4 cilindros de 45 kg</t>
  </si>
  <si>
    <t>45.02.080</t>
  </si>
  <si>
    <t>Entrada completa de gás GLP com 6 cilindros de 45 kg</t>
  </si>
  <si>
    <t>45.02.200</t>
  </si>
  <si>
    <t>Abrigo padronizado de gás GLP encanado</t>
  </si>
  <si>
    <t>45.03</t>
  </si>
  <si>
    <t>Hidrômetro</t>
  </si>
  <si>
    <t>45.03.010</t>
  </si>
  <si>
    <t>Hidrômetro em ferro fundido, diâmetro 50 mm (2´)</t>
  </si>
  <si>
    <t>45.03.030</t>
  </si>
  <si>
    <t>Hidrômetro em ferro fundido, diâmetro 100 mm (4´)</t>
  </si>
  <si>
    <t>45.03.100</t>
  </si>
  <si>
    <t>Hidrômetro em bronze, diâmetro de 25 mm (1´)</t>
  </si>
  <si>
    <t>45.03.110</t>
  </si>
  <si>
    <t>Hidrômetro em bronze, diâmetro de 40 mm (1 1/2´)</t>
  </si>
  <si>
    <t>45.03.200</t>
  </si>
  <si>
    <t>Filtro tipo cesto para hidrômetro de 50 mm (2´)</t>
  </si>
  <si>
    <t>45.20</t>
  </si>
  <si>
    <t>Reparos, conservacoes e complementos - GRUPO 45</t>
  </si>
  <si>
    <t>45.20.020</t>
  </si>
  <si>
    <t>Cilindro de gás (GLP) de 45 kg, com carga</t>
  </si>
  <si>
    <t>46</t>
  </si>
  <si>
    <t>TUBULACAO E CONDUTORES PARA LIQUIDOS E GASES.</t>
  </si>
  <si>
    <t>46.01</t>
  </si>
  <si>
    <t>Tubulacao em PVC rigido marrom para sistemas prediais de agua fria</t>
  </si>
  <si>
    <t>46.01.010</t>
  </si>
  <si>
    <t>Tubo de PVC rígido soldável marrom, DN= 20 mm, (1/2´), inclusive conexões</t>
  </si>
  <si>
    <t>46.01.020</t>
  </si>
  <si>
    <t>Tubo de PVC rígido soldável marrom, DN= 25 mm, (3/4´), inclusive conexões</t>
  </si>
  <si>
    <t>46.01.030</t>
  </si>
  <si>
    <t>Tubo de PVC rígido soldável marrom, DN= 32 mm, (1´), inclusive conexões</t>
  </si>
  <si>
    <t>46.01.040</t>
  </si>
  <si>
    <t>Tubo de PVC rígido soldável marrom, DN= 40 mm, (1 1/4´), inclusive conexões</t>
  </si>
  <si>
    <t>46.01.050</t>
  </si>
  <si>
    <t>Tubo de PVC rígido soldável marrom, DN= 50 mm, (1 1/2´), inclusive conexões</t>
  </si>
  <si>
    <t>46.01.060</t>
  </si>
  <si>
    <t>Tubo de PVC rígido soldável marrom, DN= 60 mm, (2´), inclusive conexões</t>
  </si>
  <si>
    <t>46.01.070</t>
  </si>
  <si>
    <t>Tubo de PVC rígido soldável marrom, DN= 75 mm, (2 1/2´), inclusive conexões</t>
  </si>
  <si>
    <t>46.01.080</t>
  </si>
  <si>
    <t>Tubo de PVC rígido soldável marrom, DN= 85 mm, (3´), inclusive conexões</t>
  </si>
  <si>
    <t>46.01.090</t>
  </si>
  <si>
    <t>Tubo de PVC rígido soldável marrom, DN= 110 mm, (4´), inclusive conexões</t>
  </si>
  <si>
    <t>46.02</t>
  </si>
  <si>
    <t>Tubulacao em PVC rigido branco para esgoto domiciliar</t>
  </si>
  <si>
    <t>46.02.010</t>
  </si>
  <si>
    <t>Tubo de PVC rígido branco, pontas lisas, soldável, linha esgoto série normal, DN= 40 mm, inclusive conexões</t>
  </si>
  <si>
    <t>46.02.050</t>
  </si>
  <si>
    <t>Tubo de PVC rígido branco PxB com virola e anel de borracha, linha esgoto série normal, DN= 50 mm, inclusive conexões</t>
  </si>
  <si>
    <t>46.02.060</t>
  </si>
  <si>
    <t>Tubo de PVC rígido branco PxB com virola e anel de borracha, linha esgoto série normal, DN= 75 mm, inclusive conexões</t>
  </si>
  <si>
    <t>46.02.070</t>
  </si>
  <si>
    <t>Tubo de PVC rígido branco PxB com virola e anel de borracha, linha esgoto série normal, DN= 100 mm, inclusive conexões</t>
  </si>
  <si>
    <t>46.03</t>
  </si>
  <si>
    <t>Tubulacao em PVC rigido branco serie R - A.P e esgoto domiciliar</t>
  </si>
  <si>
    <t>46.03.038</t>
  </si>
  <si>
    <t>Tubo de PVC rígido PxB com virola e anel de borracha, linha esgoto série reforçada ´R´, DN= 50 mm, inclusive conexões</t>
  </si>
  <si>
    <t>46.03.040</t>
  </si>
  <si>
    <t>Tubo de PVC rígido PxB com virola e anel de borracha, linha esgoto série reforçada ´R´, DN= 75 mm, inclusive conexões</t>
  </si>
  <si>
    <t>46.03.050</t>
  </si>
  <si>
    <t>Tubo de PVC rígido PxB com virola e anel de borracha, linha esgoto série reforçada ´R´, DN= 100 mm, inclusive conexões</t>
  </si>
  <si>
    <t>46.03.060</t>
  </si>
  <si>
    <t>Tubo de PVC rígido PxB com virola e anel de borracha, linha esgoto série reforçada ´R´. DN= 150 mm, inclusive conexões</t>
  </si>
  <si>
    <t>46.03.080</t>
  </si>
  <si>
    <t>Tubo de PVC rígido, pontas lisas, soldável, linha esgoto série reforçada ´R´, DN= 40 mm, inclusive conexões</t>
  </si>
  <si>
    <t>46.04</t>
  </si>
  <si>
    <t>Tubulacao em PVC rigido com junta elastica - aducao e distribuicao de agua</t>
  </si>
  <si>
    <t>46.04.010</t>
  </si>
  <si>
    <t>Tubo de PVC rígido tipo PBA classe 15, DN= 50mm, (DE= 60mm), inclusive conexões</t>
  </si>
  <si>
    <t>46.04.020</t>
  </si>
  <si>
    <t>Tubo de PVC rígido tipo PBA classe 15, DN= 75mm, (DE= 85mm), inclusive conexões</t>
  </si>
  <si>
    <t>46.04.030</t>
  </si>
  <si>
    <t>Tubo de PVC rígido tipo PBA classe 15, DN= 100mm, (DE= 110mm), inclusive conexões</t>
  </si>
  <si>
    <t>46.04.040</t>
  </si>
  <si>
    <t>Tubo de PVC rígido DEFoFo, DN= 100mm (DE= 118mm), inclusive conexões</t>
  </si>
  <si>
    <t>46.04.050</t>
  </si>
  <si>
    <t>Tubo de PVC rígido DEFoFo, DN= 150mm (DE= 170mm), inclusive conexões</t>
  </si>
  <si>
    <t>46.04.070</t>
  </si>
  <si>
    <t>Tubo de PVC rígido DEFoFo, DN= 200mm (DE= 222mm), inclusive conexões</t>
  </si>
  <si>
    <t>46.04.080</t>
  </si>
  <si>
    <t>Tubo de PVC rígido DEFoFo, DN= 250mm (DE= 274mm), inclusive conexões</t>
  </si>
  <si>
    <t>46.04.090</t>
  </si>
  <si>
    <t>Tubo de PVC rígido DEFoFo, DN= 300mm (DE= 326mm), inclusive conexões</t>
  </si>
  <si>
    <t>46.05</t>
  </si>
  <si>
    <t>Tubulacao em PVC rigido com junta elastica - rede de esgoto</t>
  </si>
  <si>
    <t>46.05.020</t>
  </si>
  <si>
    <t>Tubo PVC rígido, tipo Coletor Esgoto, junta elástica, DN= 100 mm, inclusive conexões</t>
  </si>
  <si>
    <t>46.05.040</t>
  </si>
  <si>
    <t>Tubo PVC rígido, tipo Coletor Esgoto, junta elástica, DN= 150 mm, inclusive conexões</t>
  </si>
  <si>
    <t>46.05.050</t>
  </si>
  <si>
    <t>Tubo PVC rígido, tipo Coletor Esgoto, junta elástica, DN= 200 mm, inclusive conexões</t>
  </si>
  <si>
    <t>46.05.060</t>
  </si>
  <si>
    <t>Tubo PVC rígido, tipo Coletor Esgoto, junta elástica, DN= 250 mm, inclusive conexões</t>
  </si>
  <si>
    <t>46.05.070</t>
  </si>
  <si>
    <t>Tubo PVC rígido, tipo Coletor Esgoto, junta elástica, DN= 300 mm, inclusive conexões</t>
  </si>
  <si>
    <t>46.05.090</t>
  </si>
  <si>
    <t>Tubo PVC rígido, tipo Coletor Esgoto, junta elástica, DN= 400 mm, inclusive conexões</t>
  </si>
  <si>
    <t>46.07</t>
  </si>
  <si>
    <t>Tubulacao galvanizado</t>
  </si>
  <si>
    <t>46.07.010</t>
  </si>
  <si>
    <t>Tubo galvanizado DN= 1/2´, inclusive conexões</t>
  </si>
  <si>
    <t>46.07.020</t>
  </si>
  <si>
    <t>Tubo galvanizado DN= 3/4´, inclusive conexões</t>
  </si>
  <si>
    <t>46.07.030</t>
  </si>
  <si>
    <t>Tubo galvanizado DN= 1´, inclusive conexões</t>
  </si>
  <si>
    <t>46.07.040</t>
  </si>
  <si>
    <t>Tubo galvanizado DN= 1 1/4´, inclusive conexões</t>
  </si>
  <si>
    <t>46.07.050</t>
  </si>
  <si>
    <t>Tubo galvanizado DN= 1 1/2´, inclusive conexões</t>
  </si>
  <si>
    <t>46.07.060</t>
  </si>
  <si>
    <t>Tubo galvanizado DN= 2´, inclusive conexões</t>
  </si>
  <si>
    <t>46.07.070</t>
  </si>
  <si>
    <t>Tubo galvanizado DN= 2 1/2´, inclusive conexões</t>
  </si>
  <si>
    <t>46.07.080</t>
  </si>
  <si>
    <t>Tubo galvanizado DN= 3´, inclusive conexões</t>
  </si>
  <si>
    <t>46.07.090</t>
  </si>
  <si>
    <t>Tubo galvanizado DN= 4´, inclusive conexões</t>
  </si>
  <si>
    <t>46.07.100</t>
  </si>
  <si>
    <t>Tubo galvanizado DN= 6´, inclusive conexões</t>
  </si>
  <si>
    <t>46.08</t>
  </si>
  <si>
    <t>Tubulacao em aco carbono galvanizado classe schedule</t>
  </si>
  <si>
    <t>46.08.006</t>
  </si>
  <si>
    <t>Tubo galvanizado sem costura schedule 40, DN= 1/2´, inclusive conexões</t>
  </si>
  <si>
    <t>46.08.010</t>
  </si>
  <si>
    <t>Tubo galvanizado sem costura schedule 40, DN= 3/4´, inclusive conexões</t>
  </si>
  <si>
    <t>46.08.020</t>
  </si>
  <si>
    <t>Tubo galvanizado sem costura schedule 40, DN= 1´, inclusive conexões</t>
  </si>
  <si>
    <t>46.08.030</t>
  </si>
  <si>
    <t>Tubo galvanizado sem costura schedule 40, DN= 1 1/4´, inclusive conexões</t>
  </si>
  <si>
    <t>46.08.040</t>
  </si>
  <si>
    <t>Tubo galvanizado sem costura schedule 40, DN= 1 1/2´, inclusive conexões</t>
  </si>
  <si>
    <t>46.08.050</t>
  </si>
  <si>
    <t>Tubo galvanizado sem costura schedule 40, DN= 2´, inclusive conexões</t>
  </si>
  <si>
    <t>46.08.070</t>
  </si>
  <si>
    <t>Tubo galvanizado sem costura schedule 40, DN= 2 1/2´, inclusive conexões</t>
  </si>
  <si>
    <t>46.08.080</t>
  </si>
  <si>
    <t>Tubo galvanizado sem costura schedule 40, DN= 3´, inclusive conexões</t>
  </si>
  <si>
    <t>46.08.100</t>
  </si>
  <si>
    <t>Tubo galvanizado sem costura schedule 40, DN= 4´, inclusive conexões</t>
  </si>
  <si>
    <t>46.08.110</t>
  </si>
  <si>
    <t>Tubo galvanizado sem costura schedule 40, DN= 6´, inclusive conexões</t>
  </si>
  <si>
    <t>46.09</t>
  </si>
  <si>
    <t>Conexoes e acessorios em ferro fundido, predial e tradicional, esgoto e pluvial</t>
  </si>
  <si>
    <t>46.09.050</t>
  </si>
  <si>
    <t>Joelho 45° em ferro fundido, linha predial tradicional, DN= 50 mm</t>
  </si>
  <si>
    <t>46.09.060</t>
  </si>
  <si>
    <t>Joelho 45° em ferro fundido, linha predial tradicional, DN= 75 mm</t>
  </si>
  <si>
    <t>46.09.070</t>
  </si>
  <si>
    <t>Joelho 45° em ferro fundido, linha predial tradicional, DN= 100 mm</t>
  </si>
  <si>
    <t>46.09.080</t>
  </si>
  <si>
    <t>Joelho 45° em ferro fundido, linha predial tradicional, DN= 150 mm</t>
  </si>
  <si>
    <t>46.09.100</t>
  </si>
  <si>
    <t>Joelho 87° 30´ em ferro fundido, linha predial tradicional, DN= 50 mm</t>
  </si>
  <si>
    <t>46.09.110</t>
  </si>
  <si>
    <t>Joelho 87° 30´ em ferro fundido, linha predial tradicional, DN= 75 mm</t>
  </si>
  <si>
    <t>46.09.120</t>
  </si>
  <si>
    <t>Joelho 87° 30´ em ferro fundido, linha predial tradicional, DN= 100 mm</t>
  </si>
  <si>
    <t>46.09.130</t>
  </si>
  <si>
    <t>Joelho 87° 30´ em ferro fundido, linha predial tradicional, DN= 150 mm</t>
  </si>
  <si>
    <t>46.09.150</t>
  </si>
  <si>
    <t>Luva bolsa e bolsa em ferro fundido, linha predial tradicional, DN= 50 mm</t>
  </si>
  <si>
    <t>46.09.160</t>
  </si>
  <si>
    <t>Luva bolsa e bolsa em ferro fundido, linha predial tradicional, DN= 75 mm</t>
  </si>
  <si>
    <t>46.09.170</t>
  </si>
  <si>
    <t>Luva bolsa e bolsa em ferro fundido, linha predial tradicional, DN= 100 mm</t>
  </si>
  <si>
    <t>46.09.180</t>
  </si>
  <si>
    <t>Luva bolsa e bolsa em ferro fundido, linha predial tradicional, DN= 150 mm</t>
  </si>
  <si>
    <t>46.09.200</t>
  </si>
  <si>
    <t>Placa cega em ferro fundido, linha predial tradicional, DN= 75 mm</t>
  </si>
  <si>
    <t>46.09.210</t>
  </si>
  <si>
    <t>Placa cega em ferro fundido, linha predial tradicional, DN= 100 mm</t>
  </si>
  <si>
    <t>46.09.230</t>
  </si>
  <si>
    <t>Junção 45° em ferro fundido, linha predial tradicional, DN= 50 x 50 mm</t>
  </si>
  <si>
    <t>46.09.240</t>
  </si>
  <si>
    <t>Junção 45° em ferro fundido, linha predial tradicional, DN= 75 x 50 mm</t>
  </si>
  <si>
    <t>46.09.250</t>
  </si>
  <si>
    <t>Junção 45° em ferro fundido, linha predial tradicional, DN= 75 x 75 mm</t>
  </si>
  <si>
    <t>46.09.260</t>
  </si>
  <si>
    <t>Junção 45° em ferro fundido, linha predial tradicional, DN= 100 x 50 mm</t>
  </si>
  <si>
    <t>46.09.270</t>
  </si>
  <si>
    <t>Junção 45° em ferro fundido, linha predial tradicional, DN= 100 x 75 mm</t>
  </si>
  <si>
    <t>46.09.280</t>
  </si>
  <si>
    <t>Junção 45° em ferro fundido, linha predial tradicional, DN= 100 x 100 mm</t>
  </si>
  <si>
    <t>46.09.290</t>
  </si>
  <si>
    <t>Junção 45° em ferro fundido, linha predial tradicional, DN= 150 x 100 mm</t>
  </si>
  <si>
    <t>46.09.300</t>
  </si>
  <si>
    <t>Junção dupla 45° em ferro fundido, linha predial tradicional, DN= 100 mm</t>
  </si>
  <si>
    <t>46.09.320</t>
  </si>
  <si>
    <t>Te sanitário 87° 30´ em ferro fundido, linha predial tradicional, DN= 50 x 50 mm</t>
  </si>
  <si>
    <t>46.09.330</t>
  </si>
  <si>
    <t>Te sanitário 87° 30´ em ferro fundido, linha predial tradicional, DN= 75 x 50 mm</t>
  </si>
  <si>
    <t>46.09.340</t>
  </si>
  <si>
    <t>Te sanitário 87° 30´ em ferro fundido, linha predial tradicional, DN= 75 x 75 mm</t>
  </si>
  <si>
    <t>46.09.350</t>
  </si>
  <si>
    <t>Te sanitário 87° 30´ em ferro fundido, linha predial tradicional, DN= 100 x 50 mm</t>
  </si>
  <si>
    <t>46.09.360</t>
  </si>
  <si>
    <t>Te sanitário 87° 30´ em ferro fundido, linha predial tradicional, DN= 100 x 75 mm</t>
  </si>
  <si>
    <t>46.09.370</t>
  </si>
  <si>
    <t>Te sanitário 87° 30´ em ferro fundido, linha predial tradicional, DN= 100 x 100 mm</t>
  </si>
  <si>
    <t>46.09.400</t>
  </si>
  <si>
    <t>Bucha de redução em ferro fundido, linha predial tradicional, DN= 75 x 50 mm</t>
  </si>
  <si>
    <t>46.09.410</t>
  </si>
  <si>
    <t>Bucha de redução em ferro fundido, linha predial tradicional, DN= 100 x 75 mm</t>
  </si>
  <si>
    <t>46.09.420</t>
  </si>
  <si>
    <t>Bucha de redução em ferro fundido, linha predial tradicional, DN= 150 x 100 mm</t>
  </si>
  <si>
    <t>46.10</t>
  </si>
  <si>
    <t>Tubulacao em cobre para agua quente, gas e vapor</t>
  </si>
  <si>
    <t>46.10.010</t>
  </si>
  <si>
    <t>Tubo de cobre classe A, DN= 15mm (1/2´), inclusive conexões</t>
  </si>
  <si>
    <t>46.10.020</t>
  </si>
  <si>
    <t>Tubo de cobre classe A, DN= 22mm (3/4´), inclusive conexões</t>
  </si>
  <si>
    <t>46.10.030</t>
  </si>
  <si>
    <t>Tubo de cobre classe A, DN= 28mm (1´), inclusive conexões</t>
  </si>
  <si>
    <t>46.10.040</t>
  </si>
  <si>
    <t>Tubo de cobre classe A, DN= 35mm (1 1/4´), inclusive conexões</t>
  </si>
  <si>
    <t>46.10.050</t>
  </si>
  <si>
    <t>Tubo de cobre classe A, DN= 42mm (1 1/2´), inclusive conexões</t>
  </si>
  <si>
    <t>46.10.060</t>
  </si>
  <si>
    <t>Tubo de cobre classe A, DN= 54mm (2´), inclusive conexões</t>
  </si>
  <si>
    <t>46.10.070</t>
  </si>
  <si>
    <t>Tubo de cobre classe A, DN= 66mm (2 1/2´), inclusive conexões</t>
  </si>
  <si>
    <t>46.10.080</t>
  </si>
  <si>
    <t>Tubo de cobre classe A, DN= 79mm (3´), inclusive conexões</t>
  </si>
  <si>
    <t>46.10.090</t>
  </si>
  <si>
    <t>Tubo de cobre classe A, DN= 104mm (4´), inclusive conexões</t>
  </si>
  <si>
    <t>46.10.200</t>
  </si>
  <si>
    <t>Tubo de cobre classe E, DN= 22mm (3/4´), inclusive conexões</t>
  </si>
  <si>
    <t>46.10.210</t>
  </si>
  <si>
    <t>Tubo de cobre classe E, DN= 28mm (1´), inclusive conexões</t>
  </si>
  <si>
    <t>46.10.220</t>
  </si>
  <si>
    <t>Tubo de cobre classe E, DN= 35mm (1 1/4´), inclusive conexões</t>
  </si>
  <si>
    <t>46.10.230</t>
  </si>
  <si>
    <t>Tubo de cobre classe E, DN= 42mm (1 1/2´), inclusive conexões</t>
  </si>
  <si>
    <t>46.10.240</t>
  </si>
  <si>
    <t>Tubo de cobre classe E, DN= 54mm (2´), inclusive conexões</t>
  </si>
  <si>
    <t>46.10.250</t>
  </si>
  <si>
    <t>Tubo de cobre classe E, DN= 66mm (2 1/2´), inclusive conexões</t>
  </si>
  <si>
    <t>46.12</t>
  </si>
  <si>
    <t>Tubulacao em concreto para rede de aguas pluviais</t>
  </si>
  <si>
    <t>46.12.010</t>
  </si>
  <si>
    <t>Tubo de concreto (PS-1), DN= 300mm</t>
  </si>
  <si>
    <t>46.12.020</t>
  </si>
  <si>
    <t>Tubo de concreto (PS-1), DN= 400mm</t>
  </si>
  <si>
    <t>46.12.050</t>
  </si>
  <si>
    <t>Tubo de concreto (PS-2), DN= 300mm</t>
  </si>
  <si>
    <t>46.12.060</t>
  </si>
  <si>
    <t>Tubo de concreto (PS-2), DN= 400mm</t>
  </si>
  <si>
    <t>46.12.070</t>
  </si>
  <si>
    <t>Tubo de concreto (PS-2), DN= 500mm</t>
  </si>
  <si>
    <t>46.12.080</t>
  </si>
  <si>
    <t>Tubo de concreto (PA-1), DN= 600mm</t>
  </si>
  <si>
    <t>46.12.100</t>
  </si>
  <si>
    <t>Tubo de concreto (PA-1), DN= 800mm</t>
  </si>
  <si>
    <t>46.12.120</t>
  </si>
  <si>
    <t>Tubo de concreto (PA-1), DN= 1000mm</t>
  </si>
  <si>
    <t>46.12.140</t>
  </si>
  <si>
    <t>Tubo de concreto (PA-1), DN= 1200mm</t>
  </si>
  <si>
    <t>46.12.150</t>
  </si>
  <si>
    <t>Tubo de concreto (PA-2), DN= 600mm</t>
  </si>
  <si>
    <t>46.12.160</t>
  </si>
  <si>
    <t>Tubo de concreto (PA-2), DN= 800mm</t>
  </si>
  <si>
    <t>46.12.170</t>
  </si>
  <si>
    <t>Tubo de concreto (PA-2), DN= 1000mm</t>
  </si>
  <si>
    <t>46.12.180</t>
  </si>
  <si>
    <t>Tubo de concreto (PA-3), DN= 600mm</t>
  </si>
  <si>
    <t>46.12.190</t>
  </si>
  <si>
    <t>Tubo de concreto (PA-3), DN= 800mm</t>
  </si>
  <si>
    <t>46.12.200</t>
  </si>
  <si>
    <t>Tubo de concreto (PA-3), DN= 1000mm</t>
  </si>
  <si>
    <t>46.12.210</t>
  </si>
  <si>
    <t>Meio tubo de concreto, DN= 300mm</t>
  </si>
  <si>
    <t>46.12.220</t>
  </si>
  <si>
    <t>Meio tubo de concreto, DN= 400mm</t>
  </si>
  <si>
    <t>46.12.240</t>
  </si>
  <si>
    <t>Meio tubo de concreto, DN= 600mm</t>
  </si>
  <si>
    <t>46.12.250</t>
  </si>
  <si>
    <t>Tubo de concreto (PA-2), DN= 1500mm</t>
  </si>
  <si>
    <t>46.12.260</t>
  </si>
  <si>
    <t>Tubo de concreto (PA-1), DN= 400mm</t>
  </si>
  <si>
    <t>46.12.270</t>
  </si>
  <si>
    <t>Tubo de concreto (PA-2), DN= 400mm</t>
  </si>
  <si>
    <t>46.12.280</t>
  </si>
  <si>
    <t>Tubo de concreto (PA-3), DN= 400mm</t>
  </si>
  <si>
    <t>46.12.290</t>
  </si>
  <si>
    <t>Tubo de concreto (PA-2), DN= 700mm</t>
  </si>
  <si>
    <t>46.12.300</t>
  </si>
  <si>
    <t>Tubo de concreto (PA-2), DN= 500mm</t>
  </si>
  <si>
    <t>46.12.310</t>
  </si>
  <si>
    <t>Tubo de concreto (PA-2), DN= 900mm</t>
  </si>
  <si>
    <t>46.12.320</t>
  </si>
  <si>
    <t>Tubo de concreto (PA-1), DN= 300mm</t>
  </si>
  <si>
    <t>46.12.330</t>
  </si>
  <si>
    <t>Tubo de concreto (PA-2), DN= 300mm</t>
  </si>
  <si>
    <t>46.12.340</t>
  </si>
  <si>
    <t>Meio tubo de concreto, DN= 200mm</t>
  </si>
  <si>
    <t>46.13</t>
  </si>
  <si>
    <t>Tubulacao em PEAD corrugado perfurado para rede drenagem</t>
  </si>
  <si>
    <t>46.13.006</t>
  </si>
  <si>
    <t>Tubo em polietileno de alta densidade corrugado perfurado, DN= 2 1/2´, inclusive conexões</t>
  </si>
  <si>
    <t>46.13.010</t>
  </si>
  <si>
    <t>Tubo em polietileno de alta densidade corrugado perfurado, DN= 3´, inclusive conexões</t>
  </si>
  <si>
    <t>46.13.020</t>
  </si>
  <si>
    <t>Tubo em polietileno de alta densidade corrugado perfurado, DN= 4´, inclusive conexões</t>
  </si>
  <si>
    <t>46.13.026</t>
  </si>
  <si>
    <t>Tubo em polietileno de alta densidade corrugado perfurado, DN= 6´, inclusive conexões</t>
  </si>
  <si>
    <t>46.13.030</t>
  </si>
  <si>
    <t>Tubo em polietileno de alta densidade corrugado perfurado, DN= 8´, inclusive conexões</t>
  </si>
  <si>
    <t>46.13.100</t>
  </si>
  <si>
    <t>Tubo em polietileno de alta densidade corrugado, DN/DI= 250 mm</t>
  </si>
  <si>
    <t>46.13.101</t>
  </si>
  <si>
    <t>Tubo em polietileno de alta densidade corrugado, DN/DI= 300 mm</t>
  </si>
  <si>
    <t>46.13.102</t>
  </si>
  <si>
    <t>Tubo em polietileno de alta densidade corrugado, DN/DI= 400 mm</t>
  </si>
  <si>
    <t>46.13.103</t>
  </si>
  <si>
    <t>Tubo em polietileno de alta densidade corrugado, DN/DI= 500 mm</t>
  </si>
  <si>
    <t>46.13.104</t>
  </si>
  <si>
    <t>Tubo em polietileno de alta densidade corrugado, DN/DI= 600 mm</t>
  </si>
  <si>
    <t>46.13.105</t>
  </si>
  <si>
    <t>Tubo em polietileno de alta densidade corrugado, DN/DI= 800 mm</t>
  </si>
  <si>
    <t>46.13.106</t>
  </si>
  <si>
    <t>Tubo em polietileno de alta densidade corrugado, DN/DI= 1000 mm</t>
  </si>
  <si>
    <t>46.13.107</t>
  </si>
  <si>
    <t>Tubo em polietileno de alta densidade corrugado, DN/DI= 1200 mm</t>
  </si>
  <si>
    <t>46.14</t>
  </si>
  <si>
    <t>Tubulacao em ferro ductil para redes de saneamento</t>
  </si>
  <si>
    <t>46.14.020</t>
  </si>
  <si>
    <t>Tubo de ferro fundido classe K-7 com junta elástica, DN= 150mm, inclusive conexões</t>
  </si>
  <si>
    <t>46.14.030</t>
  </si>
  <si>
    <t>Tubo de ferro fundido classe K-7 com junta elástica, DN= 200mm, inclusive conexões</t>
  </si>
  <si>
    <t>46.14.040</t>
  </si>
  <si>
    <t>Tubo de ferro fundido classe K-7 com junta elástica, DN= 250mm, inclusive conexões</t>
  </si>
  <si>
    <t>46.14.050</t>
  </si>
  <si>
    <t>Tubo de ferro fundido classe K-7 com junta elástica, DN= 350mm, inclusive conexões</t>
  </si>
  <si>
    <t>46.14.060</t>
  </si>
  <si>
    <t>Tubo de ferro fundido classe K-7 com junta elástica, DN= 300mm, inclusive conexões</t>
  </si>
  <si>
    <t>46.14.490</t>
  </si>
  <si>
    <t>Tubo de ferro fundido classe k-9 com junta elástica, DN= 80mm, inclusive conexões</t>
  </si>
  <si>
    <t>46.14.510</t>
  </si>
  <si>
    <t>Tubo de ferro fundido classe K-9 com junta elástica, DN= 100mm, inclusive conexões</t>
  </si>
  <si>
    <t>46.14.520</t>
  </si>
  <si>
    <t>Tubo de ferro fundido classe K-9 com junta elástica, DN= 150mm, inclusive conexões</t>
  </si>
  <si>
    <t>46.14.530</t>
  </si>
  <si>
    <t>Tubo de ferro fundido classe K-9 com junta elástica, DN= 200mm, inclusive conexões</t>
  </si>
  <si>
    <t>46.14.540</t>
  </si>
  <si>
    <t>Tubo de ferro fundido classe k-9 com junta elástica, DN= 250mm, inclusive conexões</t>
  </si>
  <si>
    <t>46.14.550</t>
  </si>
  <si>
    <t>Tubo de ferro fundido classe K-9 com junta elástica, DN= 300mm, inclusive conexões</t>
  </si>
  <si>
    <t>46.14.560</t>
  </si>
  <si>
    <t>Tubo de ferro fundido classe k-9 com junta elástica, DN= 350mm, inclusive conexões</t>
  </si>
  <si>
    <t>46.15</t>
  </si>
  <si>
    <t>Tubulacao em PEAD - recalque de tratamento de esgoto</t>
  </si>
  <si>
    <t>46.15.111</t>
  </si>
  <si>
    <t>Tubo em polietileno de alta densidade DE=160 mm - PN-10, inclusive conexões</t>
  </si>
  <si>
    <t>46.15.112</t>
  </si>
  <si>
    <t>Tubo em polietileno de alta densidade DE=200 mm - PN-10, inclusive conexões</t>
  </si>
  <si>
    <t>46.15.113</t>
  </si>
  <si>
    <t>Tubo em polietileno de alta densidade DE=225 mm - PN-10, inclusive conexões</t>
  </si>
  <si>
    <t>46.18</t>
  </si>
  <si>
    <t>Tubulacao flangeada em ferro ductil para redes de saneamento</t>
  </si>
  <si>
    <t>46.18.010</t>
  </si>
  <si>
    <t>Tubo em ferro fundido com ponta e ponta TCLA - DN= 80mm, sem juntas e conexões</t>
  </si>
  <si>
    <t>46.18.020</t>
  </si>
  <si>
    <t>Tubo em ferro fundido com ponta e ponta TCLA - DN= 100mm, sem juntas e conexões</t>
  </si>
  <si>
    <t>46.18.030</t>
  </si>
  <si>
    <t>Tubo em ferro fundido com ponta e ponta TCLA - DN= 150mm, sem juntas e conexões</t>
  </si>
  <si>
    <t>46.18.040</t>
  </si>
  <si>
    <t>Tubo em ferro fundido com ponta e ponta TCLA - DN= 200mm, sem juntas e conexões</t>
  </si>
  <si>
    <t>46.18.050</t>
  </si>
  <si>
    <t>Tubo em ferro fundido com ponta e ponta TCLA - DN= 250mm, sem juntas e conexões</t>
  </si>
  <si>
    <t>46.18.060</t>
  </si>
  <si>
    <t>Tubo em ferro fundido com ponta e ponta TCLA - DN= 300mm, sem juntas e conexões</t>
  </si>
  <si>
    <t>46.18.089</t>
  </si>
  <si>
    <t>Flange avulso em ferro fundido, classe PN-10, DN= 50mm</t>
  </si>
  <si>
    <t>46.18.090</t>
  </si>
  <si>
    <t>Flange avulso em ferro fundido, classe PN-10, DN= 80mm</t>
  </si>
  <si>
    <t>46.18.100</t>
  </si>
  <si>
    <t>Flange avulso em ferro fundido, classe PN-10, DN= 100mm</t>
  </si>
  <si>
    <t>46.18.110</t>
  </si>
  <si>
    <t>Flange avulso em ferro fundido, classe PN-10, DN= 150mm</t>
  </si>
  <si>
    <t>46.18.120</t>
  </si>
  <si>
    <t>Flange avulso em ferro fundido, classe PN-10, DN= 200mm</t>
  </si>
  <si>
    <t>46.18.130</t>
  </si>
  <si>
    <t>Flange avulso em ferro fundido, classe PN-10, DN= 250mm</t>
  </si>
  <si>
    <t>46.18.140</t>
  </si>
  <si>
    <t>Flange avulso em ferro fundido, classe PN-10, DN= 300mm</t>
  </si>
  <si>
    <t>46.18.168</t>
  </si>
  <si>
    <t>Curva de 90° em ferro fundido com flanges, classe PN-10, DN= 50mm</t>
  </si>
  <si>
    <t>46.18.170</t>
  </si>
  <si>
    <t>Curva de 90° em ferro fundido, com flanges, classe PN-10, DN= 80mm</t>
  </si>
  <si>
    <t>46.18.180</t>
  </si>
  <si>
    <t>Curva de 90° em ferro fundido, com flanges, classe PN-10, DN= 100mm</t>
  </si>
  <si>
    <t>46.18.190</t>
  </si>
  <si>
    <t>Curva de 90° em ferro fundido, com flanges, classe PN-10, DN= 150mm</t>
  </si>
  <si>
    <t>46.18.410</t>
  </si>
  <si>
    <t>Te em ferro fundido, com flanges, classe PN-10, DN= 80mm, com derivação de 80mm</t>
  </si>
  <si>
    <t>46.18.420</t>
  </si>
  <si>
    <t>Te em ferro fundido, com flanges, classe PN-10, DN= 100mm, com derivações de 80 até 100mm</t>
  </si>
  <si>
    <t>46.18.430</t>
  </si>
  <si>
    <t>Te em ferro fundido, com flanges, classe PN-10, DN= 150mm, com derivações de 80 até 150mm</t>
  </si>
  <si>
    <t>46.18.560</t>
  </si>
  <si>
    <t>Junta Gibault em ferro fundido, DN= 80mm, completa</t>
  </si>
  <si>
    <t>46.18.570</t>
  </si>
  <si>
    <t>Junta Gibault em ferro fundido, DN= 100 mm, completa</t>
  </si>
  <si>
    <t>46.19</t>
  </si>
  <si>
    <t>Tubulacao flangeada em ferro ductil para redes de saneamento.</t>
  </si>
  <si>
    <t>46.19.500</t>
  </si>
  <si>
    <t>Redução excêntrica em ferro fundido, com flanges, classe PN-10, DN= 100mm x 80mm</t>
  </si>
  <si>
    <t>46.19.510</t>
  </si>
  <si>
    <t>Redução excêntrica em ferro fundido, com flanges, classe PN-10, DN= 150mm x 80/100mm</t>
  </si>
  <si>
    <t>46.19.520</t>
  </si>
  <si>
    <t>Redução excêntrica em ferro fundido, com flanges, classe PN-10, DN= 200mm x 100/150mm</t>
  </si>
  <si>
    <t>46.19.530</t>
  </si>
  <si>
    <t>Redução excêntrica em ferro fundido, com flanges, classe PN-10, DN= 250mm x 150/200mm</t>
  </si>
  <si>
    <t>46.19.590</t>
  </si>
  <si>
    <t>Redução concêntrica em ferro fundido, com flanges, classe PN-10, DN= 80 x 50mm</t>
  </si>
  <si>
    <t>46.19.600</t>
  </si>
  <si>
    <t>Redução concêntrica em ferro fundido, com flanges, classe PN-10, DN= 100mm x 80mm</t>
  </si>
  <si>
    <t>46.19.610</t>
  </si>
  <si>
    <t>Redução concêntrica em ferro fundido, com flanges, classe PN-10, DN= 150mm x 80/100mm</t>
  </si>
  <si>
    <t>46.19.620</t>
  </si>
  <si>
    <t>Redução concêntrica em ferro fundido, com flanges, classe PN-10, DN= 200mm x 100/150mm</t>
  </si>
  <si>
    <t>46.19.630</t>
  </si>
  <si>
    <t>Redução concêntrica em ferro fundido, com flanges, classe PN-10, DN= 250mm x 150/200mm</t>
  </si>
  <si>
    <t>46.20</t>
  </si>
  <si>
    <t>Reparos, conservacoes e complementos - GRUPO 46</t>
  </si>
  <si>
    <t>46.20.010</t>
  </si>
  <si>
    <t>Assentamento de tubo de concreto com diâmetro até 600 mm</t>
  </si>
  <si>
    <t>46.20.020</t>
  </si>
  <si>
    <t>Assentamento de tubo de concreto com diâmetro de 700 até 1500 mm</t>
  </si>
  <si>
    <t>46.21</t>
  </si>
  <si>
    <t>Tubulacao em aco preto schedule</t>
  </si>
  <si>
    <t>46.21.012</t>
  </si>
  <si>
    <t>Tubo de aço carbono preto sem costura Schedule 40, DN= 1´ - inclusive conexões</t>
  </si>
  <si>
    <t>46.21.036</t>
  </si>
  <si>
    <t>Tubo de aço carbono preto sem costura Schedule 40, DN= 1 1/4´ - inclusive conexões</t>
  </si>
  <si>
    <t>46.21.040</t>
  </si>
  <si>
    <t>Tubo de aço carbono preto sem costura Schedule 40, DN= 1 1/2´ - inclusive conexões</t>
  </si>
  <si>
    <t>46.21.046</t>
  </si>
  <si>
    <t>Tubo de aço carbono preto sem costura Schedule 40, DN= 2´ - inclusive conexões</t>
  </si>
  <si>
    <t>46.21.056</t>
  </si>
  <si>
    <t>Tubo de aço carbono preto sem costura Schedule 40, DN= 2 1/2´ - inclusive conexões</t>
  </si>
  <si>
    <t>46.21.060</t>
  </si>
  <si>
    <t>Tubo de aço carbono preto sem costura Schedule 40, DN= 3´ - inclusive conexões</t>
  </si>
  <si>
    <t>46.21.066</t>
  </si>
  <si>
    <t>Tubo de aço carbono preto sem costura Schedule 40, DN= 3 1/2´ - inclusive conexões</t>
  </si>
  <si>
    <t>46.21.080</t>
  </si>
  <si>
    <t>Tubo de aço carbono preto sem costura Schedule 40, DN= 4´ - inclusive conexões</t>
  </si>
  <si>
    <t>46.21.090</t>
  </si>
  <si>
    <t>Tubo de aço carbono preto sem costura Schedule 40, DN= 5´ - inclusive conexões</t>
  </si>
  <si>
    <t>46.21.100</t>
  </si>
  <si>
    <t>Tubo de aço carbono preto sem costura Schedule 40, DN= 6´ - inclusive conexões</t>
  </si>
  <si>
    <t>46.21.110</t>
  </si>
  <si>
    <t>Tubo de aço carbono preto sem costura Schedule 40, DN= 8´ - inclusive conexões</t>
  </si>
  <si>
    <t>46.21.140</t>
  </si>
  <si>
    <t>Tubo de aço carbono preto com costura Schedule 40, DN= 10´ - inclusive conexões</t>
  </si>
  <si>
    <t>46.21.150</t>
  </si>
  <si>
    <t>Tubo de aço carbono preto com costura Schedule 40, DN= 12´ - inclusive conexões</t>
  </si>
  <si>
    <t>46.23</t>
  </si>
  <si>
    <t>Tubulacao em concreto para rede de esgoto sanitario</t>
  </si>
  <si>
    <t>46.23.110</t>
  </si>
  <si>
    <t>Tubo de concreto classe EA-3, DN= 400 mm</t>
  </si>
  <si>
    <t>46.23.120</t>
  </si>
  <si>
    <t>Tubo de concreto classe EA-3, DN= 500 mm</t>
  </si>
  <si>
    <t>46.23.130</t>
  </si>
  <si>
    <t>Tubo de concreto classe EA-3, DN= 600 mm</t>
  </si>
  <si>
    <t>46.23.140</t>
  </si>
  <si>
    <t>Tubo de concreto classe EA-3, DN= 700 mm</t>
  </si>
  <si>
    <t>46.23.150</t>
  </si>
  <si>
    <t>Tubo de concreto classe EA-3, DN= 800 mm</t>
  </si>
  <si>
    <t>46.23.160</t>
  </si>
  <si>
    <t>Tubo de concreto classe EA-3, DN= 900 mm</t>
  </si>
  <si>
    <t>46.23.170</t>
  </si>
  <si>
    <t>Tubo de concreto classe EA-3, DN= 1000 mm</t>
  </si>
  <si>
    <t>46.23.180</t>
  </si>
  <si>
    <t>Tubo de concreto classe EA-3, DN= 1200 mm</t>
  </si>
  <si>
    <t>46.25</t>
  </si>
  <si>
    <t>Tubulação em CPVC</t>
  </si>
  <si>
    <t>46.25.050</t>
  </si>
  <si>
    <t>Condutor em PVC 88mm, inclusive conexões - AP</t>
  </si>
  <si>
    <t>46.26</t>
  </si>
  <si>
    <t>Tubulacao em ferro fundido predial SMU - esgoto e pluvial</t>
  </si>
  <si>
    <t>46.26.010</t>
  </si>
  <si>
    <t>Tubo em ferro fundido com ponta e ponta, predial SMU, DN= 50 mm</t>
  </si>
  <si>
    <t>46.26.020</t>
  </si>
  <si>
    <t>Tubo em ferro fundido com ponta e ponta, predial SMU, DN= 75 mm</t>
  </si>
  <si>
    <t>46.26.030</t>
  </si>
  <si>
    <t>Tubo em ferro fundido com ponta e ponta, predial SMU, DN= 100 mm</t>
  </si>
  <si>
    <t>46.26.040</t>
  </si>
  <si>
    <t>Tubo em ferro fundido com ponta e ponta, predial SMU, DN= 150 mm</t>
  </si>
  <si>
    <t>46.26.050</t>
  </si>
  <si>
    <t>Tubo em ferro fundido com ponta e ponta, predial SMU, DN= 200 mm</t>
  </si>
  <si>
    <t>46.26.060</t>
  </si>
  <si>
    <t>Junta de união em aço inoxidável para tubo em ferro fundido predial SMU, DN= 50 mm</t>
  </si>
  <si>
    <t>46.26.070</t>
  </si>
  <si>
    <t>Junta de união em aço inoxidável para tubo em ferro fundido predial SMU, DN= 75 mm</t>
  </si>
  <si>
    <t>46.26.080</t>
  </si>
  <si>
    <t>Junta de união em aço inoxidável para tubo em ferro fundido predial SMU, DN= 100 mm</t>
  </si>
  <si>
    <t>46.26.090</t>
  </si>
  <si>
    <t>Junta de união em aço inoxidável para tubo em ferro fundido predial SMU, DN= 150 mm</t>
  </si>
  <si>
    <t>46.26.100</t>
  </si>
  <si>
    <t>Junta de união em aço inoxidável para tubo em ferro fundido predial SMU, DN= 200 mm</t>
  </si>
  <si>
    <t>46.26.110</t>
  </si>
  <si>
    <t>Conjunto de ancoragem para tubo em ferro fundido predial SMU, DN= 50 mm</t>
  </si>
  <si>
    <t>46.26.120</t>
  </si>
  <si>
    <t>Conjunto de ancoragem para tubo em ferro fundido predial SMU, DN= 75 mm</t>
  </si>
  <si>
    <t>46.26.130</t>
  </si>
  <si>
    <t>Conjunto de ancoragem para tubo em ferro fundido predial SMU, DN= 100 mm</t>
  </si>
  <si>
    <t>46.26.136</t>
  </si>
  <si>
    <t>Conjunto de ancoragem para tubo em ferro fundido predial SMU, DN= 125 mm</t>
  </si>
  <si>
    <t>46.26.140</t>
  </si>
  <si>
    <t>Conjunto de ancoragem para tubo em ferro fundido predial SMU, DN= 150 mm</t>
  </si>
  <si>
    <t>46.26.150</t>
  </si>
  <si>
    <t>Conjunto de ancoragem para tubo em ferro fundido predial SMU, DN= 200 mm</t>
  </si>
  <si>
    <t>46.26.200</t>
  </si>
  <si>
    <t>Tubo em ferro fundido com ponta e ponta, predial SMU, DN= 125 mm</t>
  </si>
  <si>
    <t>46.26.210</t>
  </si>
  <si>
    <t>Tubo em ferro fundido com ponta e ponta, predial SMU, DN= 250 mm</t>
  </si>
  <si>
    <t>46.26.400</t>
  </si>
  <si>
    <t>Joelho 45° em ferro fundido, predial SMU, DN= 50 mm</t>
  </si>
  <si>
    <t>46.26.410</t>
  </si>
  <si>
    <t>Joelho 45° em ferro fundido, predial SMU, DN= 75 mm</t>
  </si>
  <si>
    <t>46.26.420</t>
  </si>
  <si>
    <t>Joelho 45° em ferro fundido, predial SMU, DN= 100 mm</t>
  </si>
  <si>
    <t>46.26.426</t>
  </si>
  <si>
    <t>Joelho 45° em ferro fundido, predial SMU, DN= 125 mm</t>
  </si>
  <si>
    <t>46.26.430</t>
  </si>
  <si>
    <t>Joelho 45° em ferro fundido, predial SMU, DN= 150 mm</t>
  </si>
  <si>
    <t>46.26.440</t>
  </si>
  <si>
    <t>Joelho 45° em ferro fundido, predial SMU, DN= 200 mm</t>
  </si>
  <si>
    <t>46.26.460</t>
  </si>
  <si>
    <t>Joelho 88° em ferro fundido, predial SMU, DN= 50 mm</t>
  </si>
  <si>
    <t>46.26.470</t>
  </si>
  <si>
    <t>Joelho 88° em ferro fundido, predial SMU, DN= 75 mm</t>
  </si>
  <si>
    <t>46.26.480</t>
  </si>
  <si>
    <t>Joelho 88° em ferro fundido, predial SMU, DN= 100 mm</t>
  </si>
  <si>
    <t>46.26.490</t>
  </si>
  <si>
    <t>Joelho 88° em ferro fundido, predial SMU, DN= 150 mm</t>
  </si>
  <si>
    <t>46.26.500</t>
  </si>
  <si>
    <t>Joelho 88° em ferro fundido, predial SMU, DN= 200 mm</t>
  </si>
  <si>
    <t>46.26.510</t>
  </si>
  <si>
    <t>Junção 45° em ferro fundido, predial SMU, DN= 50 x 50 mm</t>
  </si>
  <si>
    <t>46.26.516</t>
  </si>
  <si>
    <t>Junção 45° em ferro fundido, predial SMU, DN= 75 x 50 mm</t>
  </si>
  <si>
    <t>46.26.520</t>
  </si>
  <si>
    <t>Junção 45° em ferro fundido, predial SMU, DN= 75 x 75 mm</t>
  </si>
  <si>
    <t>46.26.540</t>
  </si>
  <si>
    <t>Junção 45° em ferro fundido, predial SMU, DN= 100 x 75 mm</t>
  </si>
  <si>
    <t>46.26.550</t>
  </si>
  <si>
    <t>Junção 45° em ferro fundido, predial SMU, DN= 100 x 100 mm</t>
  </si>
  <si>
    <t>46.26.560</t>
  </si>
  <si>
    <t>Junção 45° em ferro fundido, predial SMU, DN= 150 x 150 mm</t>
  </si>
  <si>
    <t>46.26.580</t>
  </si>
  <si>
    <t>Junta de união em aço inoxidável para tubo em ferro fundido predial SMU, DN= 125 mm</t>
  </si>
  <si>
    <t>46.26.590</t>
  </si>
  <si>
    <t>Junta de união em aço inoxidável para tubo em ferro fundido predial SMU, DN= 250 mm</t>
  </si>
  <si>
    <t>46.26.600</t>
  </si>
  <si>
    <t>Redução excêntrica em ferro fundido, predial SMU, DN= 75 x 50 mm</t>
  </si>
  <si>
    <t>46.26.610</t>
  </si>
  <si>
    <t>Redução excêntrica em ferro fundido, predial SMU, DN= 100 x 75 mm</t>
  </si>
  <si>
    <t>46.26.612</t>
  </si>
  <si>
    <t>Redução excêntrica em ferro fundido, predial SMU, DN= 125 x 75 mm</t>
  </si>
  <si>
    <t>46.26.614</t>
  </si>
  <si>
    <t>Redução excêntrica em ferro fundido, predial SMU, DN= 125 x 100 mm</t>
  </si>
  <si>
    <t>46.26.616</t>
  </si>
  <si>
    <t>Redução excêntrica em ferro fundido, predial SMU, DN= 150 x 75 mm</t>
  </si>
  <si>
    <t>46.26.632</t>
  </si>
  <si>
    <t>Redução excêntrica em ferro fundido, predial SMU, DN= 150 x 100 mm</t>
  </si>
  <si>
    <t>46.26.634</t>
  </si>
  <si>
    <t>Redução excêntrica em ferro fundido, predial SMU, DN= 150 x 125 mm</t>
  </si>
  <si>
    <t>46.26.636</t>
  </si>
  <si>
    <t>Redução excêntrica em ferro fundido, predial SMU, DN= 200 x 125 mm</t>
  </si>
  <si>
    <t>46.26.640</t>
  </si>
  <si>
    <t>Redução excêntrica em ferro fundido, predial SMU, DN= 200 x 150 mm</t>
  </si>
  <si>
    <t>46.26.690</t>
  </si>
  <si>
    <t>Redução excêntrica em ferro fundido, predial SMU, DN= 250 x 200 mm</t>
  </si>
  <si>
    <t>46.26.700</t>
  </si>
  <si>
    <t>Te de visita em ferro fundido, predial SMU, DN= 75 mm</t>
  </si>
  <si>
    <t>46.26.710</t>
  </si>
  <si>
    <t>Te de visita em ferro fundido, predial SMU, DN= 100 mm</t>
  </si>
  <si>
    <t>46.26.720</t>
  </si>
  <si>
    <t>Te de visita em ferro fundido, predial SMU, DN= 125 mm</t>
  </si>
  <si>
    <t>46.26.730</t>
  </si>
  <si>
    <t>Te de visita em ferro fundido, predial SMU, DN= 150 mm</t>
  </si>
  <si>
    <t>46.26.740</t>
  </si>
  <si>
    <t>Te de visita em ferro fundido, predial SMU, DN= 200 mm</t>
  </si>
  <si>
    <t>46.26.800</t>
  </si>
  <si>
    <t>Abraçadeira dentada para travamento em aço inoxidável, com parafuso de aço zincado, para tubo em ferro fundido predial SMU, DN= 50 mm</t>
  </si>
  <si>
    <t>46.26.810</t>
  </si>
  <si>
    <t>Abraçadeira dentada para travamento em aço inoxidável, com parafuso de aço zincado, para tubo em ferro fundido predial SMU, DN= 75 mm</t>
  </si>
  <si>
    <t>46.26.820</t>
  </si>
  <si>
    <t>Abraçadeira dentada para travamento em aço inoxidável, com parafuso de aço zincado, para tubo em ferro fundido predial SMU, DN= 100 mm</t>
  </si>
  <si>
    <t>46.26.825</t>
  </si>
  <si>
    <t>Abraçadeira dentada para travamento em aço inoxidável, com parafuso de aço zincado, para tubo em ferro fundido predial SMU, DN= 125 mm</t>
  </si>
  <si>
    <t>46.26.830</t>
  </si>
  <si>
    <t>Abraçadeira dentada para travamento em aço inoxidável, com parafuso de aço zincado, para tubo em ferro fundido predial SMU, DN= 150 mm</t>
  </si>
  <si>
    <t>46.26.840</t>
  </si>
  <si>
    <t>Tampão simples em ferro fundido, predial SMU, DN= 150 mm</t>
  </si>
  <si>
    <t>46.26.843</t>
  </si>
  <si>
    <t>Tampão simples em ferro fundido, predial SMU, DN= 200 mm</t>
  </si>
  <si>
    <t>46.26.900</t>
  </si>
  <si>
    <t>Junção 45° em ferro fundido, predial SMU, DN= 125 x 100 mm</t>
  </si>
  <si>
    <t>46.26.910</t>
  </si>
  <si>
    <t>Junção 45° em ferro fundido, predial SMU, DN= 150 x 100 mm</t>
  </si>
  <si>
    <t>46.26.920</t>
  </si>
  <si>
    <t>Junção 45° em ferro fundido, predial SMU, DN= 200 x 100 mm</t>
  </si>
  <si>
    <t>46.26.930</t>
  </si>
  <si>
    <t>Junção 45° em ferro fundido, predial SMU, DN= 200 x 200 mm</t>
  </si>
  <si>
    <t>46.27</t>
  </si>
  <si>
    <t>Tubulacao em cobre, para sistema de ar condicionado</t>
  </si>
  <si>
    <t>46.27.050</t>
  </si>
  <si>
    <t>Tubo de cobre flexível, espessura 1/32" - diâmetro 3/16", inclusive conexões</t>
  </si>
  <si>
    <t>46.27.060</t>
  </si>
  <si>
    <t>Tubo de cobre flexível, espessura 1/32" - diâmetro 1/4", inclusive conexões</t>
  </si>
  <si>
    <t>46.27.070</t>
  </si>
  <si>
    <t>Tubo de cobre flexível, espessura 1/32" - diâmetro 5/16", inclusive conexões</t>
  </si>
  <si>
    <t>46.27.080</t>
  </si>
  <si>
    <t>Tubo de cobre flexível, espessura 1/32" - diâmetro 3/8", inclusive conexões</t>
  </si>
  <si>
    <t>46.27.090</t>
  </si>
  <si>
    <t>Tubo de cobre flexível, espessura 1/32" - diâmetro 1/2", inclusive conexões</t>
  </si>
  <si>
    <t>46.27.100</t>
  </si>
  <si>
    <t>Tubo de cobre flexível, espessura 1/32" - diâmetro 5/8", inclusive conexões</t>
  </si>
  <si>
    <t>46.27.110</t>
  </si>
  <si>
    <t>Tubo de cobre flexível, espessura 1/32" - diâmetro 3/4", inclusive conexões</t>
  </si>
  <si>
    <t>46.32</t>
  </si>
  <si>
    <t>Tubulacao em cobre rigido, para sistema VRF de ar condicionado</t>
  </si>
  <si>
    <t>46.32.001</t>
  </si>
  <si>
    <t>Tubo de cobre sem costura, rígido, espessura 1/16" - diâmetro 3/8", inclusive conexões</t>
  </si>
  <si>
    <t>46.32.002</t>
  </si>
  <si>
    <t>Tubo de cobre sem costura, rígido, espessura 1/16" - diâmetro 1/2", inclusive conexões</t>
  </si>
  <si>
    <t>46.32.003</t>
  </si>
  <si>
    <t>Tubo de cobre sem costura, rígido, espessura 1/16" - diâmetro 5/8", inclusive conexões</t>
  </si>
  <si>
    <t>46.32.004</t>
  </si>
  <si>
    <t>Tubo de cobre sem costura, rígido, espessura 1/16" - diâmetro 3/4", inclusive conexões</t>
  </si>
  <si>
    <t>46.32.005</t>
  </si>
  <si>
    <t>Tubo de cobre sem costura, rígido, espessura 1/16" - diâmetro 7/8", inclusive conexões</t>
  </si>
  <si>
    <t>46.32.006</t>
  </si>
  <si>
    <t>Tubo de cobre sem costura, rígido, espessura 1/16" - diâmetro 1", inclusive conexões</t>
  </si>
  <si>
    <t>46.32.007</t>
  </si>
  <si>
    <t>Tubo de cobre sem costura, rígido, espessura 1/16" - diâmetro 1.1/8", inclusive conexões</t>
  </si>
  <si>
    <t>46.32.008</t>
  </si>
  <si>
    <t>Tubo de cobre sem costura, rígido, espessura 1/16" - diâmetro 1.1/4", inclusive conexões</t>
  </si>
  <si>
    <t>46.32.009</t>
  </si>
  <si>
    <t>Tubo de cobre sem costura, rígido, espessura 1/16" - diâmetro 1.3/8", inclusive conexões</t>
  </si>
  <si>
    <t>46.32.010</t>
  </si>
  <si>
    <t>Tubo de cobre sem costura, rígido, espessura 1/16" - diâmetro 1.1/2", inclusive conexões</t>
  </si>
  <si>
    <t>46.32.011</t>
  </si>
  <si>
    <t>Tubo de cobre sem costura, rígido, espessura 1/16" - diâmetro 1.5/8", inclusive conexões</t>
  </si>
  <si>
    <t>46.33</t>
  </si>
  <si>
    <t>Tubulacao em PP - aguas pluviais / esgoto</t>
  </si>
  <si>
    <t>46.33.001</t>
  </si>
  <si>
    <t>Tubo de esgoto em polipropileno de alta resistência - PP, DN= 40mm, preto, com união deslizante e guarnição elastomérica de duplo lábio</t>
  </si>
  <si>
    <t>46.33.002</t>
  </si>
  <si>
    <t>Tubo de esgoto em polipropileno de alta resistência - PP, DN= 50mm, preto, com união deslizante e guarnição elastomérica de duplo lábio</t>
  </si>
  <si>
    <t>46.33.003</t>
  </si>
  <si>
    <t>Tubo de esgoto em polipropileno de alta resistência - PP, DN= 63mm, preto, com união deslizante e guarnição elastomérica de duplo lábio</t>
  </si>
  <si>
    <t>46.33.004</t>
  </si>
  <si>
    <t>Tubo de esgoto em polipropileno de alta resistência - PP, DN= 110mm, preto, com união deslizante e guarnição elastomérica de duplo lábio</t>
  </si>
  <si>
    <t>46.33.020</t>
  </si>
  <si>
    <t>Joelho 45° em polipropileno de alta resistência, preto, tipo PB, DN= 40mm</t>
  </si>
  <si>
    <t>46.33.021</t>
  </si>
  <si>
    <t>Joelho 45° em polipropileno de alta resistência - PP, preto, tipo PB, DN= 50mm</t>
  </si>
  <si>
    <t>46.33.022</t>
  </si>
  <si>
    <t>Joelho 45° em polipropileno de alta resistência - PP, preto, tipo PB, DN= 63mm</t>
  </si>
  <si>
    <t>46.33.023</t>
  </si>
  <si>
    <t>Joelho 45° em polipropileno de alta resistência - PP, preto, tipo PB, DN= 110mm</t>
  </si>
  <si>
    <t>46.33.047</t>
  </si>
  <si>
    <t>Joelho 87°30' em polipropileno de alta resistência - PP, preto, tipo PB, DN= 40mm</t>
  </si>
  <si>
    <t>46.33.048</t>
  </si>
  <si>
    <t>Joelho 87°30' em polipropileno de alta resistência - PP, preto, tipo PB, DN= 50mm</t>
  </si>
  <si>
    <t>46.33.049</t>
  </si>
  <si>
    <t>Joelho 87°30' em polipropileno de alta resistência - PP, preto, tipo PB, DN= 63mm</t>
  </si>
  <si>
    <t>46.33.074</t>
  </si>
  <si>
    <t>Joelho 87°30' em polipropileno de alta resistência - PP, preto, tipo PB, DN= 110mm, com base de apoio</t>
  </si>
  <si>
    <t>46.33.102</t>
  </si>
  <si>
    <t>Luva dupla em polipropileno de alta resistência - PP,  preto,  DN= 40mm</t>
  </si>
  <si>
    <t>46.33.103</t>
  </si>
  <si>
    <t>Luva dupla em polipropileno de alta resistência - PP,  preto,  DN= 50mm</t>
  </si>
  <si>
    <t>46.33.104</t>
  </si>
  <si>
    <t>Luva dupla em polipropileno de alta resistência - PP,  preto,  DN= 63mm</t>
  </si>
  <si>
    <t>46.33.105</t>
  </si>
  <si>
    <t>Luva dupla em polipropileno de alta resistência - PP,  preto,  DN= 110mm</t>
  </si>
  <si>
    <t>46.33.116</t>
  </si>
  <si>
    <t>Luva de Redução em polipropileno de alta resistência - PP, preto, tipo PB, DN= 50x40mm</t>
  </si>
  <si>
    <t>46.33.117</t>
  </si>
  <si>
    <t>Luva de Redução em polipropileno de alta resistência - PP, preto, tipo PB, DN= 63x50mm</t>
  </si>
  <si>
    <t>46.33.118</t>
  </si>
  <si>
    <t>Luva de Redução em polipropileno de alta resistência - PP, preto, tipo PB, DN= 110x63mm</t>
  </si>
  <si>
    <t>46.33.130</t>
  </si>
  <si>
    <t>Tê 87°30' simples em polipropileno de alta resistência - PP, preto, tipo PB, DN= 50x50mm</t>
  </si>
  <si>
    <t>46.33.131</t>
  </si>
  <si>
    <t>Tê 87°30' simples em polipropileno de alta resistência - PP, preto, tipo PB, DN= 63x63mm</t>
  </si>
  <si>
    <t>46.33.132</t>
  </si>
  <si>
    <t>Tê 87°30' simples em polipropileno de alta resistência - PP, preto, tipo PB, DN= 110x110mm</t>
  </si>
  <si>
    <t>46.33.137</t>
  </si>
  <si>
    <t>Tê 87°30' simples de redução em polipropileno de alta resistência - PP, preto, tipo PB, DN= 110x63mm</t>
  </si>
  <si>
    <t>46.33.140</t>
  </si>
  <si>
    <t>Tê 87°30' de inspeção em polipropileno de alta resistência - PP, preto (PxB), DN 110mm</t>
  </si>
  <si>
    <t>46.33.149</t>
  </si>
  <si>
    <t>Junção 45° simples em polipropileno de alta resistência - PP, preto, tipo PB, DN= 50x50mm</t>
  </si>
  <si>
    <t>46.33.150</t>
  </si>
  <si>
    <t>Junção 45° simples em polipropileno de alta resistência - PP, preto, tipo PB, DN= 63x63mm</t>
  </si>
  <si>
    <t>46.33.151</t>
  </si>
  <si>
    <t>Junção 45° simples em polipropileno de alta resistência - PP, preto, tipo PB, DN= 110x110mm</t>
  </si>
  <si>
    <t>46.33.159</t>
  </si>
  <si>
    <t>Junção 45° simples de redução em polipropileno de alta resistência - PP, preto, tipo PB, DN= 63x50mm</t>
  </si>
  <si>
    <t>46.33.160</t>
  </si>
  <si>
    <t>Junção 45° simples de redução em polipropileno de alta resistência - PP, preto, tipo PB, DN= 110x50mm</t>
  </si>
  <si>
    <t>46.33.161</t>
  </si>
  <si>
    <t>Junção 45° simples de redução em polipropileno de alta resistência - PP, preto, tipo PB, DN= 110x63mm</t>
  </si>
  <si>
    <t>46.33.170</t>
  </si>
  <si>
    <t>Curva 87°30' em polipropileno de alta resistência - PP, preto, tipo PB, DN= 110mm</t>
  </si>
  <si>
    <t>46.33.186</t>
  </si>
  <si>
    <t>Caixa sifonada de piso, em polipropileno de alta resistência PP, preto,  DN=125mm, uma saída de 63mm</t>
  </si>
  <si>
    <t>46.33.197</t>
  </si>
  <si>
    <t>Prolongamento para caixa sifonada em prolipropileno de alta resistência PP, preto, DN= 125mm</t>
  </si>
  <si>
    <t>46.33.201</t>
  </si>
  <si>
    <t>Tampa tê de inspeção oval, em polipropileno de alta resistência preto (PxB), DN=110mm</t>
  </si>
  <si>
    <t>46.33.206</t>
  </si>
  <si>
    <t>Tampão em polipropileno de alta resistência PP, preto (PxB), DN=63mm</t>
  </si>
  <si>
    <t>46.33.207</t>
  </si>
  <si>
    <t>Tampão em polipropileno de alta resistência PP, preto (PxB), DN=110mm</t>
  </si>
  <si>
    <t>46.33.210</t>
  </si>
  <si>
    <t>Porta marco para grelha de 12x12 cm, em prolipropileno de alta resistência PP,  preto</t>
  </si>
  <si>
    <t>46.33.211</t>
  </si>
  <si>
    <t>Marco de bronze com grelha em aço inoxidável de 12x12cm</t>
  </si>
  <si>
    <t>47</t>
  </si>
  <si>
    <t>VALVULAS E APARELHOS DE MEDICAO E CONTROLE PARA LIQUIDOS E GASES</t>
  </si>
  <si>
    <t>47.01</t>
  </si>
  <si>
    <t>Registro e / ou valvula em latao fundido sem acabamento</t>
  </si>
  <si>
    <t>47.01.010</t>
  </si>
  <si>
    <t>Registro de gaveta em latão fundido sem acabamento, DN= 1/2´</t>
  </si>
  <si>
    <t>47.01.020</t>
  </si>
  <si>
    <t>Registro de gaveta em latão fundido sem acabamento, DN= 3/4´</t>
  </si>
  <si>
    <t>47.01.030</t>
  </si>
  <si>
    <t>Registro de gaveta em latão fundido sem acabamento, DN= 1´</t>
  </si>
  <si>
    <t>47.01.040</t>
  </si>
  <si>
    <t>Registro de gaveta em latão fundido sem acabamento, DN= 1 1/4´</t>
  </si>
  <si>
    <t>47.01.050</t>
  </si>
  <si>
    <t>Registro de gaveta em latão fundido sem acabamento, DN= 1 1/2´</t>
  </si>
  <si>
    <t>47.01.060</t>
  </si>
  <si>
    <t>Registro de gaveta em latão fundido sem acabamento, DN= 2´</t>
  </si>
  <si>
    <t>47.01.070</t>
  </si>
  <si>
    <t>Registro de gaveta em latão fundido sem acabamento, DN= 2 1/2´</t>
  </si>
  <si>
    <t>47.01.080</t>
  </si>
  <si>
    <t>Registro de gaveta em latão fundido sem acabamento, DN= 3´</t>
  </si>
  <si>
    <t>47.01.090</t>
  </si>
  <si>
    <t>Registro de gaveta em latão fundido sem acabamento, DN= 4´</t>
  </si>
  <si>
    <t>47.01.130</t>
  </si>
  <si>
    <t>Registro de pressão em latão fundido sem acabamento, DN= 3/4´</t>
  </si>
  <si>
    <t>47.01.170</t>
  </si>
  <si>
    <t>Válvula de esfera monobloco em latão, passagem plena, acionamento com alavanca, DN= 1/2´</t>
  </si>
  <si>
    <t>47.01.180</t>
  </si>
  <si>
    <t>Válvula de esfera monobloco em latão, passagem plena, acionamento com alavanca, DN= 3/4´</t>
  </si>
  <si>
    <t>47.01.190</t>
  </si>
  <si>
    <t>Válvula de esfera monobloco em latão, passagem plena, acionamento com alavanca, DN= 1´</t>
  </si>
  <si>
    <t>47.01.191</t>
  </si>
  <si>
    <t>Válvula de esfera monobloco em latão, passagem plena, acionamento com alavanca, DN= 1.1/4´</t>
  </si>
  <si>
    <t>47.01.210</t>
  </si>
  <si>
    <t>Válvula de esfera monobloco em latão, passagem plena, acionamento com alavanca, DN= 2´</t>
  </si>
  <si>
    <t>47.01.220</t>
  </si>
  <si>
    <t>Válvula de esfera monobloco em latão, passagem plena, acionamento com alavanca, DN= 4´</t>
  </si>
  <si>
    <t>47.02</t>
  </si>
  <si>
    <t>Registro e / ou valvula em latao fundido com acabamento cromado</t>
  </si>
  <si>
    <t>47.02.010</t>
  </si>
  <si>
    <t>Registro de gaveta em latão fundido cromado com canopla, DN= 1/2´ - linha especial</t>
  </si>
  <si>
    <t>47.02.020</t>
  </si>
  <si>
    <t>Registro de gaveta em latão fundido cromado com canopla, DN= 3/4´ - linha especial</t>
  </si>
  <si>
    <t>47.02.030</t>
  </si>
  <si>
    <t>Registro de gaveta em latão fundido cromado com canopla, DN= 1´ - linha especial</t>
  </si>
  <si>
    <t>47.02.040</t>
  </si>
  <si>
    <t>Registro de gaveta em latão fundido cromado com canopla, DN= 1 1/4´ - linha especial</t>
  </si>
  <si>
    <t>47.02.050</t>
  </si>
  <si>
    <t>Registro de gaveta em latão fundido cromado com canopla, DN= 1 1/2´ - linha especial</t>
  </si>
  <si>
    <t>47.02.100</t>
  </si>
  <si>
    <t>Registro de pressão em latão fundido cromado com canopla, DN= 1/2´ - linha especial</t>
  </si>
  <si>
    <t>47.02.110</t>
  </si>
  <si>
    <t>Registro de pressão em latão fundido cromado com canopla, DN= 3/4´ - linha especial</t>
  </si>
  <si>
    <t>47.02.200</t>
  </si>
  <si>
    <t>Registro regulador de vazão para chuveiro e ducha em latão cromado com canopla, DN= 1/2´</t>
  </si>
  <si>
    <t>47.02.210</t>
  </si>
  <si>
    <t>Registro regulador de vazão para torneira, misturador e bidê, em latão cromado com canopla, DN= 1/2´</t>
  </si>
  <si>
    <t>47.04</t>
  </si>
  <si>
    <t>Valvula de descarga ou para acionamento de metais sanitarios</t>
  </si>
  <si>
    <t>47.04.020</t>
  </si>
  <si>
    <t>Válvula de descarga com registro próprio, duplo acionamento limitador de fluxo, DN= 1 1/4´</t>
  </si>
  <si>
    <t>47.04.030</t>
  </si>
  <si>
    <t>Válvula de descarga com registro próprio, DN= 1 1/4´</t>
  </si>
  <si>
    <t>47.04.040</t>
  </si>
  <si>
    <t>Válvula de descarga com registro próprio, DN= 1 1/2´</t>
  </si>
  <si>
    <t>47.04.050</t>
  </si>
  <si>
    <t>Válvula de descarga antivandalismo, DN= 1 1/2´</t>
  </si>
  <si>
    <t>47.04.080</t>
  </si>
  <si>
    <t>Válvula de descarga externa, tipo alavanca com registro próprio, DN= 1 1/4´ e DN= 1 1/2´</t>
  </si>
  <si>
    <t>47.04.090</t>
  </si>
  <si>
    <t>Válvula de mictório antivandalismo, DN= 3/4´</t>
  </si>
  <si>
    <t>47.04.100</t>
  </si>
  <si>
    <t>Válvula de mictório padrão, vazão automática, DN= 3/4´</t>
  </si>
  <si>
    <t>47.04.110</t>
  </si>
  <si>
    <t>Válvula de acionamento hidromecânico para piso</t>
  </si>
  <si>
    <t>47.04.120</t>
  </si>
  <si>
    <t>Válvula de acionamento hidromecânico para ducha, em latão cromado, DN= 3/4´</t>
  </si>
  <si>
    <t>47.04.180</t>
  </si>
  <si>
    <t>Válvula de descarga com registro próprio, duplo acionamento limitador de fluxo, DN = 1 1/2´</t>
  </si>
  <si>
    <t>47.05</t>
  </si>
  <si>
    <t>Registro e / ou valvula em bronze</t>
  </si>
  <si>
    <t>47.05.010</t>
  </si>
  <si>
    <t>Válvula de retenção horizontal em bronze, DN= 3/4´</t>
  </si>
  <si>
    <t>47.05.020</t>
  </si>
  <si>
    <t>Válvula de retenção horizontal em bronze, DN= 1´</t>
  </si>
  <si>
    <t>47.05.030</t>
  </si>
  <si>
    <t>Válvula de retenção horizontal em bronze, DN= 1 1/4´</t>
  </si>
  <si>
    <t>47.05.040</t>
  </si>
  <si>
    <t>Válvula de retenção horizontal em bronze, DN= 1 1/2´</t>
  </si>
  <si>
    <t>47.05.050</t>
  </si>
  <si>
    <t>Válvula de retenção horizontal em bronze, DN= 2´</t>
  </si>
  <si>
    <t>47.05.060</t>
  </si>
  <si>
    <t>Válvula de retenção horizontal em bronze, DN= 2 1/2´</t>
  </si>
  <si>
    <t>47.05.070</t>
  </si>
  <si>
    <t>Válvula de retenção horizontal em bronze, DN= 3´</t>
  </si>
  <si>
    <t>47.05.080</t>
  </si>
  <si>
    <t>Válvula de retenção horizontal em bronze, DN= 4´</t>
  </si>
  <si>
    <t>47.05.100</t>
  </si>
  <si>
    <t>Válvula de retenção vertical em bronze, DN= 1´</t>
  </si>
  <si>
    <t>47.05.110</t>
  </si>
  <si>
    <t>Válvula de retenção vertical em bronze, DN= 1 1/4´</t>
  </si>
  <si>
    <t>47.05.120</t>
  </si>
  <si>
    <t>Válvula de retenção vertical em bronze, DN= 1 1/2´</t>
  </si>
  <si>
    <t>47.05.130</t>
  </si>
  <si>
    <t>Válvula de retenção vertical em bronze, DN= 2´</t>
  </si>
  <si>
    <t>47.05.140</t>
  </si>
  <si>
    <t>Válvula de retenção vertical em bronze, DN= 2 1/2´</t>
  </si>
  <si>
    <t>47.05.150</t>
  </si>
  <si>
    <t>Válvula de retenção vertical em bronze, DN= 3´</t>
  </si>
  <si>
    <t>47.05.160</t>
  </si>
  <si>
    <t>Válvula de retenção vertical em bronze, DN= 4´</t>
  </si>
  <si>
    <t>47.05.170</t>
  </si>
  <si>
    <t>Válvula de retenção de pé com crivo em bronze, DN= 1´</t>
  </si>
  <si>
    <t>47.05.180</t>
  </si>
  <si>
    <t>Válvula de retenção de pé com crivo em bronze, DN= 1 1/4´</t>
  </si>
  <si>
    <t>47.05.190</t>
  </si>
  <si>
    <t>Válvula de retenção de pé com crivo em bronze, DN= 1 1/2´</t>
  </si>
  <si>
    <t>47.05.200</t>
  </si>
  <si>
    <t>Válvula de retenção de pé com crivo em bronze, DN= 2´</t>
  </si>
  <si>
    <t>47.05.210</t>
  </si>
  <si>
    <t>Válvula de retenção de pé com crivo em bronze, DN= 2 1/2´</t>
  </si>
  <si>
    <t>47.05.220</t>
  </si>
  <si>
    <t>Válvula de gaveta em bronze, com haste não ascendente, classe 125 libras para vapor e classe 200 libras para água, óleo e gás, DN= 6´</t>
  </si>
  <si>
    <t>47.05.230</t>
  </si>
  <si>
    <t>Válvula de gaveta em bronze, com haste não ascendente, classe 125 libras para vapor e classe 200 libras para água, óleo e gás, DN= 2´</t>
  </si>
  <si>
    <t>47.05.240</t>
  </si>
  <si>
    <t>Válvula globo em bronze, classe 125 libras para vapor e classe 200 libras para água, óleo e gás, DN= 2´</t>
  </si>
  <si>
    <t>47.05.260</t>
  </si>
  <si>
    <t>Válvula de retenção de pé com crivo em bronze, DN= 3´</t>
  </si>
  <si>
    <t>47.05.270</t>
  </si>
  <si>
    <t>Válvula de retenção de pé com crivo em bronze, DN= 4´</t>
  </si>
  <si>
    <t>47.05.280</t>
  </si>
  <si>
    <t>Válvula globo angular de 45° em bronze, DN= 2 1/2´</t>
  </si>
  <si>
    <t>47.05.290</t>
  </si>
  <si>
    <t>Válvula de gaveta em bronze, haste ascendente, classe 150 libras para vapor saturado e 300 libras para água, óleo e gás, DN= 1/2´</t>
  </si>
  <si>
    <t>47.05.296</t>
  </si>
  <si>
    <t>Válvula de gaveta em bronze, haste ascendente, classe 150 libras para vapor saturado e 300 libras para água, óleo e gás, DN= 4´</t>
  </si>
  <si>
    <t>47.05.300</t>
  </si>
  <si>
    <t>Válvula de gaveta em bronze, haste não ascendente, classe 150 libras para vapor saturado e 300 libras para água, óleo e gás, DN= 4´</t>
  </si>
  <si>
    <t>47.05.310</t>
  </si>
  <si>
    <t>Válvula de gaveta em bronze, haste não ascendente, classe 150 libras para vapor saturado e 300 libras para água, óleo e gás, DN= 2´</t>
  </si>
  <si>
    <t>47.05.340</t>
  </si>
  <si>
    <t>Válvula globo em bronze, classe 150 libras para vapor saturado e 300 libras para água, óleo e gás, DN= 3/4´</t>
  </si>
  <si>
    <t>47.05.350</t>
  </si>
  <si>
    <t>Válvula globo em bronze, classe 150 libras para vapor saturado e 300 libras para água, óleo e gás, DN= 1´</t>
  </si>
  <si>
    <t>47.05.360</t>
  </si>
  <si>
    <t>Válvula globo em bronze, classe 150 libras para vapor saturado e 300 libras para água, óleo e gás, DN= 1 1/2´</t>
  </si>
  <si>
    <t>47.05.370</t>
  </si>
  <si>
    <t>Válvula globo em bronze, classe 150 libras para vapor saturado e 300 libras para água, óleo e gás, DN= 2´</t>
  </si>
  <si>
    <t>47.05.390</t>
  </si>
  <si>
    <t>Válvula globo em bronze, classe 150 libras para vapor saturado e 300 libras para água, óleo e gás, DN= 2 1/2´</t>
  </si>
  <si>
    <t>47.05.392</t>
  </si>
  <si>
    <t>Válvula globo em bronze, classe 150 libras para vapor saturado e 300 libras para água, óleo e gás, DN= 3´</t>
  </si>
  <si>
    <t>47.05.394</t>
  </si>
  <si>
    <t>Válvula globo em bronze, classe 150 libras para vapor saturado e 300 libras para água, óleo e gás, DN= 4´</t>
  </si>
  <si>
    <t>47.05.398</t>
  </si>
  <si>
    <t>Válvula de gaveta em bronze, haste não ascendente, classe 125 libras para vapor e classe 200 libras para água, óleo e gás, DN= 3/4´</t>
  </si>
  <si>
    <t>47.05.400</t>
  </si>
  <si>
    <t>Válvula de gaveta em bronze, haste não ascendente, classe 125 libras para vapor e classe 200 libras para água, óleo e gás, DN= 1´</t>
  </si>
  <si>
    <t>47.05.406</t>
  </si>
  <si>
    <t>Válvula de gaveta em bronze, haste não ascendente, classe 125 libras para vapor e classe 200 libras para água, óleo e gás, DN= 1.1/4´</t>
  </si>
  <si>
    <t>47.05.410</t>
  </si>
  <si>
    <t>Válvula de gaveta em bronze, haste não ascendente, classe 125 libras para vapor e classe 200 libras para água, óleo e gás, DN= 1 1/2´</t>
  </si>
  <si>
    <t>47.05.420</t>
  </si>
  <si>
    <t>Válvula de gaveta em bronze, haste não ascendente, classe 125 libras para vapor e classe 200 libras para água, óleo e gás, DN= 2 1/2´</t>
  </si>
  <si>
    <t>47.05.430</t>
  </si>
  <si>
    <t>Válvula de gaveta em bronze, haste não ascendente, classe 125 libras para vapor e classe 200 libras para água, óleo e gás, DN= 3´</t>
  </si>
  <si>
    <t>47.05.450</t>
  </si>
  <si>
    <t>Válvula redutora de pressão de ação direta em bronze, extremidade roscada, para água, ar, óleo e gás, PE= 200 psi e PS= 20 à 90 psi, DN= 1 1/4´</t>
  </si>
  <si>
    <t>47.05.460</t>
  </si>
  <si>
    <t>Válvula redutora de pressão de ação direta em bronze, extremidade roscada, para água, ar, óleo e gás, PE= 200 psi e PS= 20 à 90 psi, DN= 2´</t>
  </si>
  <si>
    <t>47.05.580</t>
  </si>
  <si>
    <t>Válvula de gaveta em bronze com fecho rápido, DN= 1 1/2´</t>
  </si>
  <si>
    <t>47.06</t>
  </si>
  <si>
    <t>Registro e / ou valvula em ferro fundido</t>
  </si>
  <si>
    <t>47.06.030</t>
  </si>
  <si>
    <t>Válvula de gaveta em ferro fundido, haste ascendente com flange, classe 125 libras, DN= 2´</t>
  </si>
  <si>
    <t>47.06.040</t>
  </si>
  <si>
    <t>Válvula de retenção de pé com crivo em ferro fundido, flangeada, DN= 6´</t>
  </si>
  <si>
    <t>47.06.050</t>
  </si>
  <si>
    <t>Válvula de retenção tipo portinhola dupla em ferro fundido, DN= 6´</t>
  </si>
  <si>
    <t>47.06.051</t>
  </si>
  <si>
    <t>Válvula de retenção tipo portinhola simples em ferro fundido, flangeada, DN= 6´</t>
  </si>
  <si>
    <t>47.06.060</t>
  </si>
  <si>
    <t>Válvula de gaveta em ferro fundido com bolsa, DN= 150 mm</t>
  </si>
  <si>
    <t>47.06.070</t>
  </si>
  <si>
    <t>Válvula de gaveta em ferro fundido com bolsa, DN= 200 mm</t>
  </si>
  <si>
    <t>47.06.080</t>
  </si>
  <si>
    <t>Válvula de retenção tipo portinhola simples em ferro fundido, DN= 4´</t>
  </si>
  <si>
    <t>47.06.090</t>
  </si>
  <si>
    <t>Válvula de retenção tipo portinhola dupla em ferro fundido, DN= 4´</t>
  </si>
  <si>
    <t>47.06.100</t>
  </si>
  <si>
    <t>Válvula de segurança em ferro fundido rosqueada com pressão de ajuste 0,4 até 0,75kgf/cm², DN= 2´</t>
  </si>
  <si>
    <t>47.06.110</t>
  </si>
  <si>
    <t>Válvula de segurança em ferro fundido rosqueada com pressão de ajuste 6,1 até 10,0kgf/cm², DN= 3/4´</t>
  </si>
  <si>
    <t>47.06.180</t>
  </si>
  <si>
    <t>Válvula de gaveta em ferro fundido com bolsa, DN= 100mm</t>
  </si>
  <si>
    <t>47.06.310</t>
  </si>
  <si>
    <t>Visor de fluxo com janela simples, corpo em ferro fundido ou aço carbono, DN = 1´</t>
  </si>
  <si>
    <t>47.06.320</t>
  </si>
  <si>
    <t>Válvula de governo (retenção e alarme) completa, corpo em ferro fundido, classe 125 libras, DN= 4´</t>
  </si>
  <si>
    <t>47.06.330</t>
  </si>
  <si>
    <t>Válvula de gaveta em ferro fundido, haste ascendente com flange, classe 125 libras, DN= 4´</t>
  </si>
  <si>
    <t>47.06.340</t>
  </si>
  <si>
    <t>Válvula de gaveta em ferro fundido, haste ascendente com flange, classe 125 libras, DN= 6´</t>
  </si>
  <si>
    <t>47.06.350</t>
  </si>
  <si>
    <t>Válvula de retenção vertical em ferro fundido com flange, classe 125 libras, DN= 4´</t>
  </si>
  <si>
    <t>47.07</t>
  </si>
  <si>
    <t>Registro e / ou valvula em aco carbono fundido</t>
  </si>
  <si>
    <t>47.07.010</t>
  </si>
  <si>
    <t>47.07.020</t>
  </si>
  <si>
    <t>47.07.030</t>
  </si>
  <si>
    <t>47.07.031</t>
  </si>
  <si>
    <t>47.07.090</t>
  </si>
  <si>
    <t>47.09</t>
  </si>
  <si>
    <t>Registro e / ou valvula em aco carbono forjado</t>
  </si>
  <si>
    <t>47.09.010</t>
  </si>
  <si>
    <t>Válvula globo em aço carbono forjado, classe 800 libras para vapor e classe 2000 libras para água, óleo e gás, DN= 3/4´</t>
  </si>
  <si>
    <t>47.09.020</t>
  </si>
  <si>
    <t>Válvula globo em aço carbono forjado, classe 800 libras para vapor e classe 2000 libras para água, óleo e gás, DN= 1´</t>
  </si>
  <si>
    <t>47.09.030</t>
  </si>
  <si>
    <t>Válvula globo em aço carbono forjado, classe 800 libras para vapor e classe 2000 libras para água, óleo e gás, DN= 1 1/2´</t>
  </si>
  <si>
    <t>47.09.040</t>
  </si>
  <si>
    <t>Válvula globo em aço carbono forjado, classe 800 libras para vapor e classe 2000 libras para água, óleo e gás, DN= 2´</t>
  </si>
  <si>
    <t>47.10</t>
  </si>
  <si>
    <t>Registro e / ou valvula em aco inoxidavel forjado</t>
  </si>
  <si>
    <t>47.10.010</t>
  </si>
  <si>
    <t>Purgador termodinâmico com filtro incorporado, em aço inoxidável forjado, pressão de 0,25 a 42 kg/cm², temperatura até 425°C, DN= 1/2´</t>
  </si>
  <si>
    <t>47.11</t>
  </si>
  <si>
    <t>Aparelho de medicao e controle</t>
  </si>
  <si>
    <t>47.11.021</t>
  </si>
  <si>
    <t>Pressostato diferencial ajustável mecânico, montagem inferior com diâmetro de 1/2" e/ou 1/4", faixa de operação até 16 bar</t>
  </si>
  <si>
    <t>47.11.080</t>
  </si>
  <si>
    <t>Termômetro bimetálico, mostrador com 4´, saída angular, escala 0-100°C</t>
  </si>
  <si>
    <t>47.11.100</t>
  </si>
  <si>
    <t>Manômetro com mostrador de 4´, escalas: 0-4 / 0-7 / 0-10 / 0-17 / 0-21 / 0-28 kg/cm²</t>
  </si>
  <si>
    <t>47.11.111</t>
  </si>
  <si>
    <t>Pressostato diferencial ajustável, caixa à prova de água, unidade sensora em aço inoxidável 316, faixa de operação entre 1,4 a 14 bar, para fluídos corrosivos, DN=1/2´</t>
  </si>
  <si>
    <t>47.12</t>
  </si>
  <si>
    <t>Registro e / ou valvula em ferro ductil</t>
  </si>
  <si>
    <t>47.12.040</t>
  </si>
  <si>
    <t>Válvula de gaveta em ferro dúctil com flanges, classe PN-10, DN= 200mm</t>
  </si>
  <si>
    <t>47.12.270</t>
  </si>
  <si>
    <t>Válvula de gaveta em ferro dúctil com flanges, classe PN-10, DN= 80mm</t>
  </si>
  <si>
    <t>47.12.280</t>
  </si>
  <si>
    <t>Válvula globo auto-operada hidraulicamente, em ferro dúctil, classe PN-10/16, DN= 50mm</t>
  </si>
  <si>
    <t>47.12.290</t>
  </si>
  <si>
    <t>Válvula globo auto-operada hidraulicamente, comandada por solenóide, em ferro dúctil, classe PN-10, DN= 50mm</t>
  </si>
  <si>
    <t>47.12.300</t>
  </si>
  <si>
    <t>Válvula globo auto-operada hidraulicamente, comandada por solenóide, em ferro dúctil, classe PN-10, DN= 100mm</t>
  </si>
  <si>
    <t>47.12.310</t>
  </si>
  <si>
    <t>Válvula de gaveta em ferro dúctil com flanges, classe PN-10, DN= 300mm</t>
  </si>
  <si>
    <t>47.12.320</t>
  </si>
  <si>
    <t>Válvula de gaveta em ferro dúctil com flanges, classe PN-10, DN= 100mm</t>
  </si>
  <si>
    <t>47.12.330</t>
  </si>
  <si>
    <t>Válvula de gaveta em ferro dúctil com flanges, classe PN-10, DN= 150mm</t>
  </si>
  <si>
    <t>47.12.340</t>
  </si>
  <si>
    <t>Ventosa simples rosqueada em ferro dúctil, classe PN-25, DN= 3/4´</t>
  </si>
  <si>
    <t>47.12.350</t>
  </si>
  <si>
    <t>Ventosa de tríplice função em ferro dúctil flangeada, classe PN-10/16/25, DN= 50mm</t>
  </si>
  <si>
    <t>47.14</t>
  </si>
  <si>
    <t>Registro e / ou valvula em PVC rigido ou ABS</t>
  </si>
  <si>
    <t>47.14.020</t>
  </si>
  <si>
    <t>Registro de pressão em PVC rígido, soldável, DN= 25mm (3/4´)</t>
  </si>
  <si>
    <t>47.14.200</t>
  </si>
  <si>
    <t>Registro regulador de vazão para torneira, misturador e bidê, em ABS com canopla, DN= 1/2´</t>
  </si>
  <si>
    <t>47.20</t>
  </si>
  <si>
    <t>Reparos, conservacoes e complementos - GRUPO 47</t>
  </si>
  <si>
    <t>47.20.010</t>
  </si>
  <si>
    <t>Pigtail em latão para manômetro, DN= 1/2´</t>
  </si>
  <si>
    <t>47.20.020</t>
  </si>
  <si>
    <t>Filtro ´Y´ em bronze para gás combustível, DN= 2´</t>
  </si>
  <si>
    <t>47.20.030</t>
  </si>
  <si>
    <t>Filtro ´Y´ em ferro fundido, classe 125 libras para vapor saturado, com extremidades rosqueáveis, DN= 2´</t>
  </si>
  <si>
    <t>47.20.070</t>
  </si>
  <si>
    <t>Pigtail flexível, revestido com borracha sintética resistente, DN= 7/16´ comprimento até 1,00 m</t>
  </si>
  <si>
    <t>47.20.080</t>
  </si>
  <si>
    <t>Regulador de primeiro estágio de alta pressão até 2 kgf/cm², vazão de 90 kg GLP/hora</t>
  </si>
  <si>
    <t>47.20.100</t>
  </si>
  <si>
    <t>Regulador de primeiro estágio de alta pressão até 1,3 kgf/cm², vazão de 50 kg GLP/hora</t>
  </si>
  <si>
    <t>47.20.120</t>
  </si>
  <si>
    <t>Regulador de segundo estágio para gás, uso industrial, vazão até 12 kg GLP/hora</t>
  </si>
  <si>
    <t>47.20.181</t>
  </si>
  <si>
    <t>Filtro Y em aço carbono, classe 150 libras, conexões flangeadas, DN= 4´</t>
  </si>
  <si>
    <t>47.20.190</t>
  </si>
  <si>
    <t>Chave de fluxo tipo palheta para tubulação de líquidos</t>
  </si>
  <si>
    <t>47.20.300</t>
  </si>
  <si>
    <t>Chave de fluxo de água com retardo para tubulações com diâmetro nominal de 1´ a 6´ - conexão BSP</t>
  </si>
  <si>
    <t>47.20.320</t>
  </si>
  <si>
    <t>Filtro ´Y´ corpo em bronze, pressão de serviço até 20,7 bar (PN 20), DN= 1 1/2´</t>
  </si>
  <si>
    <t>47.20.330</t>
  </si>
  <si>
    <t>Filtro ´Y´ corpo em bronze, pressão de serviço até 20,7 bar (PN 20), DN= 2´</t>
  </si>
  <si>
    <t>48</t>
  </si>
  <si>
    <t>RESERVATORIO E TANQUE PARA LIQUIDOS E GASES</t>
  </si>
  <si>
    <t>48.02</t>
  </si>
  <si>
    <t>Reservatorio em material sintetico</t>
  </si>
  <si>
    <t>48.02.008</t>
  </si>
  <si>
    <t>Reservatório de fibra de vidro - capacidade de 15.000 litros</t>
  </si>
  <si>
    <t>48.02.009</t>
  </si>
  <si>
    <t>Reservatório de fibra de vidro - capacidade de 20.000 litros</t>
  </si>
  <si>
    <t>48.02.204</t>
  </si>
  <si>
    <t>Reservatório em polietileno com tampa de encaixar - capacidade de 2.000 litros</t>
  </si>
  <si>
    <t>48.02.205</t>
  </si>
  <si>
    <t>Reservatório em polietileno com tampa de encaixar - capacidade de 3.000 litros</t>
  </si>
  <si>
    <t>48.02.206</t>
  </si>
  <si>
    <t>Reservatório em polietileno com tampa de encaixar - capacidade de 5.000 litros</t>
  </si>
  <si>
    <t>48.02.207</t>
  </si>
  <si>
    <t>Reservatório em polietileno com tampa de encaixar - capacidade de 10.000 litros</t>
  </si>
  <si>
    <t>48.02.300</t>
  </si>
  <si>
    <t>Reservatório em polietileno de alta densidade (cisterna) com antioxidante e proteção contra raios ultravioleta (UV) - capacidade de 5.000 litros</t>
  </si>
  <si>
    <t>48.02.310</t>
  </si>
  <si>
    <t>Reservatório em polietileno de alta densidade (cisterna) com antioxidante e proteção contra raios ultravioleta (UV) - capacidade de 10.000 litros</t>
  </si>
  <si>
    <t>48.02.400</t>
  </si>
  <si>
    <t>Reservatório em polietileno com tampa de rosca - capacidade de 1.000 litros</t>
  </si>
  <si>
    <t>48.02.401</t>
  </si>
  <si>
    <t>Reservatório em polietileno com tampa de rosca - capacidade de 500 litros</t>
  </si>
  <si>
    <t>48.03</t>
  </si>
  <si>
    <t>Reservatorio metalico</t>
  </si>
  <si>
    <t>48.03.112</t>
  </si>
  <si>
    <t>Reservatório metálico cilíndrico horizontal - capacidade de 3.000 litros</t>
  </si>
  <si>
    <t>48.03.130</t>
  </si>
  <si>
    <t>Reservatório metálico cilíndrico horizontal - capacidade de 5.000 litros</t>
  </si>
  <si>
    <t>48.03.138</t>
  </si>
  <si>
    <t>Reservatório metálico cilíndrico horizontal - capacidade de 10.000 litros</t>
  </si>
  <si>
    <t>48.04</t>
  </si>
  <si>
    <t>Reservatorio em concreto</t>
  </si>
  <si>
    <t>48.04.381</t>
  </si>
  <si>
    <t>Reservatório em concreto armado cilíndrico, vertical, bipartido, método construtivo em formas deslizantes, diâmetro interno de 3,50m a 4,00m, altura de 15,00m a 25,00m</t>
  </si>
  <si>
    <t>48.04.391</t>
  </si>
  <si>
    <t>Reservatório em concreto armado cilíndrico, vertical, bipartido, método construtivo em formas deslizantes, diâmetro interno de 5,5m a 6,00m, altura de 25,00m a 30,00m</t>
  </si>
  <si>
    <t>48.05</t>
  </si>
  <si>
    <t>Torneira de boia</t>
  </si>
  <si>
    <t>48.05.010</t>
  </si>
  <si>
    <t>Torneira de boia, DN= 3/4´</t>
  </si>
  <si>
    <t>48.05.020</t>
  </si>
  <si>
    <t>Torneira de boia, DN= 1´</t>
  </si>
  <si>
    <t>48.05.030</t>
  </si>
  <si>
    <t>Torneira de boia, DN= 1 1/4´</t>
  </si>
  <si>
    <t>48.05.040</t>
  </si>
  <si>
    <t>Torneira de boia, DN= 1 1/2´</t>
  </si>
  <si>
    <t>48.05.050</t>
  </si>
  <si>
    <t>Torneira de boia, DN= 2´</t>
  </si>
  <si>
    <t>48.05.052</t>
  </si>
  <si>
    <t>Torneira de boia, DN= 2 1/2´</t>
  </si>
  <si>
    <t>48.05.070</t>
  </si>
  <si>
    <t>Torneira de boia, tipo registro automático de entrada, DN= 3´</t>
  </si>
  <si>
    <t>48.20</t>
  </si>
  <si>
    <t>Reparos, conservacoes e complementos - GRUPO 48</t>
  </si>
  <si>
    <t>48.20.020</t>
  </si>
  <si>
    <t>Limpeza de caixa d´água até 1.000 litros</t>
  </si>
  <si>
    <t>48.20.040</t>
  </si>
  <si>
    <t>Limpeza de caixa d´água de 1.001 até 10.000 litros</t>
  </si>
  <si>
    <t>48.20.060</t>
  </si>
  <si>
    <t>Limpeza de caixa d´água acima de 10.000 litros</t>
  </si>
  <si>
    <t>49</t>
  </si>
  <si>
    <t>CAIXA, RALO, GRELHA E ACESSORIO HIDRAULICO</t>
  </si>
  <si>
    <t>49.01</t>
  </si>
  <si>
    <t>Caixas sifonadas de PVC rigido</t>
  </si>
  <si>
    <t>49.01.016</t>
  </si>
  <si>
    <t>Caixa sifonada de PVC rígido de 100 x 100 x 50 mm, com grelha</t>
  </si>
  <si>
    <t>49.01.020</t>
  </si>
  <si>
    <t>Caixa sifonada de PVC rígido de 100 x 150 x 50 mm, com grelha</t>
  </si>
  <si>
    <t>49.01.030</t>
  </si>
  <si>
    <t>Caixa sifonada de PVC rígido de 150 x 150 x 50 mm, com grelha</t>
  </si>
  <si>
    <t>49.01.040</t>
  </si>
  <si>
    <t>Caixa sifonada de PVC rígido de 150 x 185 x 75 mm, com grelha</t>
  </si>
  <si>
    <t>49.01.050</t>
  </si>
  <si>
    <t>Caixa sifonada de PVC rígido de 250 x 172 x 50 mm, com tampa cega</t>
  </si>
  <si>
    <t>49.01.070</t>
  </si>
  <si>
    <t>Caixa sifonada de PVC rígido de 250 x 230 x 75 mm, com tampa cega</t>
  </si>
  <si>
    <t>49.03</t>
  </si>
  <si>
    <t>Caixa de gordura</t>
  </si>
  <si>
    <t>49.03.020</t>
  </si>
  <si>
    <t>Caixa de gordura em alvenaria, 600 x 600 x 600 mm</t>
  </si>
  <si>
    <t>49.03.022</t>
  </si>
  <si>
    <t>Caixa de gordura premoldada com tampa - capacidade 18 litros</t>
  </si>
  <si>
    <t>49.03.036</t>
  </si>
  <si>
    <t>Caixa de gordura em PVC com tampa reforçada - capacidade 19 litros</t>
  </si>
  <si>
    <t>49.04</t>
  </si>
  <si>
    <t>Ralo em PVC rigido</t>
  </si>
  <si>
    <t>49.04.010</t>
  </si>
  <si>
    <t>Ralo seco em PVC rígido de 100 x 40 mm, com grelha</t>
  </si>
  <si>
    <t>49.05</t>
  </si>
  <si>
    <t>Ralo em ferro fundido</t>
  </si>
  <si>
    <t>49.05.020</t>
  </si>
  <si>
    <t>Ralo seco em ferro fundido, 100 x 165 x 50 mm, com grelha metálica saída vertical</t>
  </si>
  <si>
    <t>49.05.040</t>
  </si>
  <si>
    <t>Ralo sifonado em ferro fundido de 150 x 240 x 75 mm, com grelha</t>
  </si>
  <si>
    <t>49.06</t>
  </si>
  <si>
    <t>Grelhas e tampas</t>
  </si>
  <si>
    <t>49.06.010</t>
  </si>
  <si>
    <t>Grelha hemisférica em ferro fundido de 4´</t>
  </si>
  <si>
    <t>49.06.020</t>
  </si>
  <si>
    <t>Grelha em ferro fundido para caixas e canaletas</t>
  </si>
  <si>
    <t>49.06.030</t>
  </si>
  <si>
    <t>Grelha hemisférica em ferro fundido de 3´</t>
  </si>
  <si>
    <t>49.06.072</t>
  </si>
  <si>
    <t>Grelha articulada em ferro fundido tipo boca de leão</t>
  </si>
  <si>
    <t>49.06.080</t>
  </si>
  <si>
    <t>Grelha hemisférica em ferro fundido de 6´</t>
  </si>
  <si>
    <t>49.06.110</t>
  </si>
  <si>
    <t>Grelha hemisférica em ferro fundido de 2´</t>
  </si>
  <si>
    <t>49.06.160</t>
  </si>
  <si>
    <t>Grelha quadriculada em ferro fundido para caixas e canaletas</t>
  </si>
  <si>
    <t>49.06.170</t>
  </si>
  <si>
    <t>Grelha em alumínio fundido para caixas e canaletas - linha comercial</t>
  </si>
  <si>
    <t>49.06.190</t>
  </si>
  <si>
    <t>Grelha pré-moldada em concreto, com furos redondos, 79,5 x 24,5 x 8 cm</t>
  </si>
  <si>
    <t>49.06.200</t>
  </si>
  <si>
    <t>Captador pluvial em aço inoxidável e grelha em alumínio, com mecanismo anti-vórtice, DN= 50 mm</t>
  </si>
  <si>
    <t>49.06.210</t>
  </si>
  <si>
    <t>Captador pluvial em aço inoxidável e grelha em alumínio, com mecanismo anti-vórtice, DN= 75 mm</t>
  </si>
  <si>
    <t>49.06.400</t>
  </si>
  <si>
    <t>Tampão em ferro fundido, diâmetro de 600 mm, classe B 125 (ruptura &gt; 125 kN)</t>
  </si>
  <si>
    <t>49.06.410</t>
  </si>
  <si>
    <t>Tampão em ferro fundido, diâmetro de 600 mm, classe C 300 (ruptura &gt; 300 kN)</t>
  </si>
  <si>
    <t>49.06.420</t>
  </si>
  <si>
    <t>Tampão em ferro fundido, diâmetro de 600 mm, classe D 400 (ruptura&gt; 400 kN)</t>
  </si>
  <si>
    <t>49.06.430</t>
  </si>
  <si>
    <t>Tampão em ferro fundido de 300 x 300 mm, classe B 125 (ruptura &gt; 125 kN)</t>
  </si>
  <si>
    <t>49.06.440</t>
  </si>
  <si>
    <t>Tampão em ferro fundido de 400 x 400 mm, classe B 125 (ruptura &gt; 125 kN)</t>
  </si>
  <si>
    <t>49.06.450</t>
  </si>
  <si>
    <t>Tampão em ferro fundido de 500 x 500 mm, classe B 125 (ruptura &gt; 125 kN)</t>
  </si>
  <si>
    <t>49.06.460</t>
  </si>
  <si>
    <t>Tampão em ferro fundido de 600 x 600 mm, classe B 125 (ruptura &gt; 125 kN)</t>
  </si>
  <si>
    <t>49.06.480</t>
  </si>
  <si>
    <t>Tampão em ferro fundido com tampa articulada, de 400 x 600 mm, classe 15 (ruptura &gt; 1500 kg)</t>
  </si>
  <si>
    <t>49.06.486</t>
  </si>
  <si>
    <t>Tampão em ferro fundido com tampa articulada, de 900 mm, classe D 400 (ruptura &gt; 400kN</t>
  </si>
  <si>
    <t>49.06.550</t>
  </si>
  <si>
    <t>Grelha com calha e cesto coletor para piso em aço inoxidável, largura de 15 cm</t>
  </si>
  <si>
    <t>49.06.560</t>
  </si>
  <si>
    <t>Grelha com calha e cesto coletor para piso em aço inoxidável, largura de 20 cm</t>
  </si>
  <si>
    <t>49.08</t>
  </si>
  <si>
    <t>Caixa de passagem e inspecao</t>
  </si>
  <si>
    <t>49.08.250</t>
  </si>
  <si>
    <t>Caixa de areia em PVC, diâmetro nominal de 100 mm</t>
  </si>
  <si>
    <t>49.11</t>
  </si>
  <si>
    <t>Canaletas e afins</t>
  </si>
  <si>
    <t>49.11.130</t>
  </si>
  <si>
    <t>Canaleta com grelha em alumínio, largura de 80 mm</t>
  </si>
  <si>
    <t>49.11.140</t>
  </si>
  <si>
    <t>Canaleta com grelha em alumínio, saída central / vertical, largura de 46 mm</t>
  </si>
  <si>
    <t>49.11.141</t>
  </si>
  <si>
    <t>Canaleta com grelha abre-fecha, em alumínio, saída central ou vertical, largura 46mm</t>
  </si>
  <si>
    <t>49.12</t>
  </si>
  <si>
    <t>Poco de visita, boca de lobo, caixa de passagem e afins</t>
  </si>
  <si>
    <t>49.12.010</t>
  </si>
  <si>
    <t>Boca de lobo simples tipo PMSP com tampa de concreto</t>
  </si>
  <si>
    <t>49.12.030</t>
  </si>
  <si>
    <t>Boca de lobo dupla tipo PMSP com tampa de concreto</t>
  </si>
  <si>
    <t>49.12.050</t>
  </si>
  <si>
    <t>Boca de lobo tripla tipo PMSP com tampa de concreto</t>
  </si>
  <si>
    <t>49.12.058</t>
  </si>
  <si>
    <t>Boca de leão simples tipo PMSP com grelha</t>
  </si>
  <si>
    <t>49.12.110</t>
  </si>
  <si>
    <t>Poço de visita de 1,60 x 1,60 x 1,60 m - tipo PMSP</t>
  </si>
  <si>
    <t>49.12.120</t>
  </si>
  <si>
    <t>Chaminé para poço de visita tipo PMSP em alvenaria, diâmetro interno 70 cm - pescoço</t>
  </si>
  <si>
    <t>49.12.140</t>
  </si>
  <si>
    <t>Poço de visita em alvenaria tipo PMSP - balão</t>
  </si>
  <si>
    <t>49.13</t>
  </si>
  <si>
    <t>Filtro anaerobio</t>
  </si>
  <si>
    <t>49.13.010</t>
  </si>
  <si>
    <t>Filtro biológico anaeróbio com anéis pré-moldados de concreto diâmetro de 1,40 m - h= 2,00 m</t>
  </si>
  <si>
    <t>49.13.020</t>
  </si>
  <si>
    <t>Filtro biológico anaeróbio com anéis pré-moldados de concreto diâmetro de 2,00 m - h= 2,00 m</t>
  </si>
  <si>
    <t>49.13.030</t>
  </si>
  <si>
    <t>Filtro biológico anaeróbio com anéis pré-moldados de concreto diâmetro de 2,40 m - h= 2,00 m</t>
  </si>
  <si>
    <t>49.13.040</t>
  </si>
  <si>
    <t>Filtro biológico anaeróbio com anéis pré-moldados de concreto diâmetro de 2,84 m - h= 2,50 m</t>
  </si>
  <si>
    <t>49.14</t>
  </si>
  <si>
    <t>Fossa septica</t>
  </si>
  <si>
    <t>49.14.010</t>
  </si>
  <si>
    <t>Fossa séptica câmara única com anéis pré-moldados em concreto, diâmetro externo de 1,50 m, altura útil de 1,50 m</t>
  </si>
  <si>
    <t>49.14.020</t>
  </si>
  <si>
    <t>Fossa séptica câmara única com anéis pré-moldados em concreto, diâmetro externo de 2,50 m, altura útil de 2,50 m</t>
  </si>
  <si>
    <t>49.14.030</t>
  </si>
  <si>
    <t>Fossa séptica câmara única com anéis pré-moldados em concreto, diâmetro externo de 2,50 m, altura útil de 4,00 m</t>
  </si>
  <si>
    <t>49.14.061</t>
  </si>
  <si>
    <t>SM01 Sumidouro - poço absorvente</t>
  </si>
  <si>
    <t>49.14.071</t>
  </si>
  <si>
    <t>Tampão pré-moldado de concreto armado para sumidouro com diâmetro externo de 2,00 m</t>
  </si>
  <si>
    <t>49.15</t>
  </si>
  <si>
    <t>Anel e aduela pre-moldados</t>
  </si>
  <si>
    <t>49.15.010</t>
  </si>
  <si>
    <t>Anel pré-moldado de concreto com diâmetro de 0,60 m</t>
  </si>
  <si>
    <t>49.15.030</t>
  </si>
  <si>
    <t>Anel pré-moldado de concreto com diâmetro de 0,80 m</t>
  </si>
  <si>
    <t>49.15.040</t>
  </si>
  <si>
    <t>Anel pré-moldado de concreto com diâmetro de 1,20 m</t>
  </si>
  <si>
    <t>49.15.050</t>
  </si>
  <si>
    <t>Anel pré-moldado de concreto com diâmetro de 1,50 m</t>
  </si>
  <si>
    <t>49.15.060</t>
  </si>
  <si>
    <t>Anel pré-moldado de concreto com diâmetro de 1,80 m</t>
  </si>
  <si>
    <t>49.15.100</t>
  </si>
  <si>
    <t>Anel pré-moldado de concreto com diâmetro de 3,00 m</t>
  </si>
  <si>
    <t>49.16</t>
  </si>
  <si>
    <t>Acessorios hidraulicos para agua de reuso</t>
  </si>
  <si>
    <t>49.16.050</t>
  </si>
  <si>
    <t>Realimentador automático, DN= 1´</t>
  </si>
  <si>
    <t>49.16.051</t>
  </si>
  <si>
    <t>Sifão ladrão em polietileno para extravasão, diâmetro de 100mm</t>
  </si>
  <si>
    <t>50</t>
  </si>
  <si>
    <t>DETECCAO, COMBATE E PREVENCAO A INCÊNDIO</t>
  </si>
  <si>
    <t>50.01</t>
  </si>
  <si>
    <t>Hidrantes e acessorios</t>
  </si>
  <si>
    <t>50.01.030</t>
  </si>
  <si>
    <t>Abrigo duplo para hidrante/mangueira, com visor e suporte (embutir e externo)</t>
  </si>
  <si>
    <t>50.01.060</t>
  </si>
  <si>
    <t>Abrigo para hidrante/mangueira (embutir e externo)</t>
  </si>
  <si>
    <t>50.01.080</t>
  </si>
  <si>
    <t>Mangueira com união de engate rápido, DN= 1 1/2´ (38 mm)</t>
  </si>
  <si>
    <t>50.01.090</t>
  </si>
  <si>
    <t>Botoeira para acionamento de bomba de incêndio tipo quebra-vidro</t>
  </si>
  <si>
    <t>50.01.100</t>
  </si>
  <si>
    <t>Mangueira com união de engate rápido, DN= 2 1/2´ (63 mm)</t>
  </si>
  <si>
    <t>50.01.110</t>
  </si>
  <si>
    <t>Esguicho em latão com engate rápido, DN= 2 1/2´, jato regulável</t>
  </si>
  <si>
    <t>50.01.130</t>
  </si>
  <si>
    <t>Abrigo simples com suporte, em aço inoxidável escovado, para mangueira de 1 1/2´, porta em vidro temperado jateado - inclusive mangueira de 30 m (2 x 15 m)</t>
  </si>
  <si>
    <t>50.01.160</t>
  </si>
  <si>
    <t>Adaptador de engate rápido em latão de 2 1/2´ x 1 1/2´</t>
  </si>
  <si>
    <t>50.01.170</t>
  </si>
  <si>
    <t>Adaptador de engate rápido em latão de 2 1/2´ x 2 1/2´</t>
  </si>
  <si>
    <t>50.01.180</t>
  </si>
  <si>
    <t>Hidrante de coluna com duas saídas, 4´x 2 1/2´ - simples</t>
  </si>
  <si>
    <t>50.01.190</t>
  </si>
  <si>
    <t>Tampão de engate rápido em latão, DN= 2 1/2´, com corrente</t>
  </si>
  <si>
    <t>50.01.200</t>
  </si>
  <si>
    <t>Tampão de engate rápido em latão, DN= 1 1/2´, com corrente</t>
  </si>
  <si>
    <t>50.01.210</t>
  </si>
  <si>
    <t>Chave para conexão de engate rápido</t>
  </si>
  <si>
    <t>50.01.220</t>
  </si>
  <si>
    <t>Esguicho latão com engate rápido, DN= 1 1/2´, jato regulável</t>
  </si>
  <si>
    <t>50.01.320</t>
  </si>
  <si>
    <t>Abrigo de hidrante de 1 1/2´ completo - inclusive mangueira de 30 m (2 x 15 m)</t>
  </si>
  <si>
    <t>50.01.330</t>
  </si>
  <si>
    <t>Abrigo de hidrante de 2 1/2´ completo - inclusive mangueira de 30 m (2 x 15 m)</t>
  </si>
  <si>
    <t>50.01.340</t>
  </si>
  <si>
    <t>Abrigo para registro de recalque tipo coluna, completo - inclusive tubulações e válvulas</t>
  </si>
  <si>
    <t>50.02</t>
  </si>
  <si>
    <t>Registro e valvula controladora</t>
  </si>
  <si>
    <t>50.02.020</t>
  </si>
  <si>
    <t>Bico de sprinkler tipo pendente com rompimento da ampola a 68°C</t>
  </si>
  <si>
    <t>50.02.050</t>
  </si>
  <si>
    <t>Alarme hidráulico tipo gongo</t>
  </si>
  <si>
    <t>50.02.060</t>
  </si>
  <si>
    <t>Bico de sprinkler tipo upright com rompimento da ampola a 68ºC</t>
  </si>
  <si>
    <t>50.02.080</t>
  </si>
  <si>
    <t>Válvula de governo completa com alarme VGA, corpo em ferro fundido, extremidades flangeadas e DN = 6´</t>
  </si>
  <si>
    <t>50.05</t>
  </si>
  <si>
    <t>Iluminacao e sinalizacao de emergencia</t>
  </si>
  <si>
    <t>50.05.022</t>
  </si>
  <si>
    <t>Destravador magnético (eletroímã) para porta corta-fogo de 24 Vcc</t>
  </si>
  <si>
    <t>50.05.060</t>
  </si>
  <si>
    <t>Central de iluminação de emergência, completa, para até 6.000 W</t>
  </si>
  <si>
    <t>50.05.072</t>
  </si>
  <si>
    <t>Luminária de emergência LED de sobrepor, para teto ou parede, autonomia mínima 2 horas</t>
  </si>
  <si>
    <t>50.05.080</t>
  </si>
  <si>
    <t>Luminária para unidade centralizada de sobrepor completa com lâmpada fluorescente compacta de 15 W</t>
  </si>
  <si>
    <t>50.05.160</t>
  </si>
  <si>
    <t>Módulo para adaptação de luminária de emergência, autonomia 90 minutos para lâmpada fluorescente de 32 W</t>
  </si>
  <si>
    <t>50.05.170</t>
  </si>
  <si>
    <t>Acionador manual tipo quebra vidro, em caixa plástica</t>
  </si>
  <si>
    <t>50.05.210</t>
  </si>
  <si>
    <t>Detector termovelocimétrico endereçável com base endereçável</t>
  </si>
  <si>
    <t>50.05.214</t>
  </si>
  <si>
    <t>Detector de gás liquefeito (GLP), gás natural (GN) ou derivados de metano</t>
  </si>
  <si>
    <t>50.05.230</t>
  </si>
  <si>
    <t>Sirene audiovisual tipo endereçável</t>
  </si>
  <si>
    <t>50.05.250</t>
  </si>
  <si>
    <t>Central de iluminação de emergência, completa, autonomia 1 hora, para até 240 W</t>
  </si>
  <si>
    <t>50.05.270</t>
  </si>
  <si>
    <t>Central de detecção e alarme de incêndio completa, autonomia de 1 hora para 12 laços, 220 V/12 V</t>
  </si>
  <si>
    <t>50.05.280</t>
  </si>
  <si>
    <t>Sirene tipo corneta de 12 V</t>
  </si>
  <si>
    <t>50.05.312</t>
  </si>
  <si>
    <t>Bloco autônomo de iluminação de emergência LED, com autonomia mínima de 3 horas, fluxo luminoso de 2.000 até 3.000 lúmens, equipado com 2 faróis</t>
  </si>
  <si>
    <t>50.05.400</t>
  </si>
  <si>
    <t>Sirene eletrônica em caixa metálica de 4 x 4</t>
  </si>
  <si>
    <t>50.05.430</t>
  </si>
  <si>
    <t>Detector óptico de fumaça com base endereçável</t>
  </si>
  <si>
    <t>50.05.440</t>
  </si>
  <si>
    <t>Painel repetidor de detecção e alarme de incêndio tipo endereçável</t>
  </si>
  <si>
    <t>50.05.450</t>
  </si>
  <si>
    <t>Acionador manual quebra-vidro endereçável</t>
  </si>
  <si>
    <t>50.05.470</t>
  </si>
  <si>
    <t>Módulo isolador, módulo endereçador para audiovisual</t>
  </si>
  <si>
    <t>50.05.490</t>
  </si>
  <si>
    <t>Sinalizador audiovisual endereçável com LED</t>
  </si>
  <si>
    <t>50.05.491</t>
  </si>
  <si>
    <t>Sinalizador visual de advertência</t>
  </si>
  <si>
    <t>50.05.492</t>
  </si>
  <si>
    <t>Sinalizador audiovisual de advertência</t>
  </si>
  <si>
    <t>50.10</t>
  </si>
  <si>
    <t>Extintores</t>
  </si>
  <si>
    <t>50.10.030</t>
  </si>
  <si>
    <t>Extintor sobre rodas de gás carbônico - capacidade de 10 kg</t>
  </si>
  <si>
    <t>50.10.050</t>
  </si>
  <si>
    <t>Extintor sobre rodas de gás carbônico - capacidade de 25 kg</t>
  </si>
  <si>
    <t>50.10.058</t>
  </si>
  <si>
    <t>Extintor manual de pó químico seco BC - capacidade de 4 kg</t>
  </si>
  <si>
    <t>50.10.060</t>
  </si>
  <si>
    <t>Extintor manual de pó químico seco BC - capacidade de 8 kg</t>
  </si>
  <si>
    <t>50.10.084</t>
  </si>
  <si>
    <t>Extintor manual de pó químico seco 20 BC - capacidade de 12 kg</t>
  </si>
  <si>
    <t>50.10.096</t>
  </si>
  <si>
    <t>Extintor sobre rodas de pó químico seco BC - capacidade de 20 kg</t>
  </si>
  <si>
    <t>50.10.100</t>
  </si>
  <si>
    <t>Extintor manual de água pressurizada - capacidade de 10 litros</t>
  </si>
  <si>
    <t>50.10.110</t>
  </si>
  <si>
    <t>Extintor manual de pó químico seco ABC - capacidade de 4 kg</t>
  </si>
  <si>
    <t>50.10.120</t>
  </si>
  <si>
    <t>Extintor manual de pó químico seco ABC - capacidade de 6 kg</t>
  </si>
  <si>
    <t>50.10.140</t>
  </si>
  <si>
    <t>Extintor manual de gás carbônico 5 BC - capacidade de 6 kg</t>
  </si>
  <si>
    <t>50.10.210</t>
  </si>
  <si>
    <t>Suporte para extintor de piso em fibra de vidro</t>
  </si>
  <si>
    <t>50.10.220</t>
  </si>
  <si>
    <t>Suporte para extintor de piso em aço inoxidável</t>
  </si>
  <si>
    <t>50.20</t>
  </si>
  <si>
    <t>Reparos, conservacoes e complementos - GRUPO 50</t>
  </si>
  <si>
    <t>50.20.110</t>
  </si>
  <si>
    <t>Recarga de extintor de água pressurizada</t>
  </si>
  <si>
    <t>50.20.120</t>
  </si>
  <si>
    <t>Recarga de extintor de gás carbônico</t>
  </si>
  <si>
    <t>50.20.130</t>
  </si>
  <si>
    <t>Recarga de extintor de pó químico seco</t>
  </si>
  <si>
    <t>50.20.160</t>
  </si>
  <si>
    <t>Pintura de extintor de gás carbônico, pó químico seco, ou água pressurizada, com capacidade acima de 12 kg até 20 kg</t>
  </si>
  <si>
    <t>50.20.170</t>
  </si>
  <si>
    <t>Pintura de extintor de gás carbônico, pó químico seco, ou água pressurizada, com capacidade até 12 kg</t>
  </si>
  <si>
    <t>50.20.200</t>
  </si>
  <si>
    <t>Recolocação de bico de sprinkler</t>
  </si>
  <si>
    <t>54</t>
  </si>
  <si>
    <t>PAVIMENTACAO E PASSEIO</t>
  </si>
  <si>
    <t>54.01</t>
  </si>
  <si>
    <t>Pavimentacao preparo de base</t>
  </si>
  <si>
    <t>54.01.010</t>
  </si>
  <si>
    <t>Regularização e compactação mecanizada de superfície, sem controle do proctor normal</t>
  </si>
  <si>
    <t>54.01.030</t>
  </si>
  <si>
    <t>Abertura e preparo de caixa até 40 cm, compactação do subleito mínimo de 95% do PN e transporte até o raio de 1 km</t>
  </si>
  <si>
    <t>54.01.050</t>
  </si>
  <si>
    <t>Compactação do subleito mínimo de 95% do PN</t>
  </si>
  <si>
    <t>54.01.200</t>
  </si>
  <si>
    <t>Base de macadame hidráulico</t>
  </si>
  <si>
    <t>54.01.210</t>
  </si>
  <si>
    <t>Base de brita graduada</t>
  </si>
  <si>
    <t>54.01.220</t>
  </si>
  <si>
    <t>Base de bica corrida</t>
  </si>
  <si>
    <t>54.01.230</t>
  </si>
  <si>
    <t>Base de macadame betuminoso</t>
  </si>
  <si>
    <t>54.01.300</t>
  </si>
  <si>
    <t>Pavimento de concreto rolado (concreto pobre) para base de pavimento rígido</t>
  </si>
  <si>
    <t>54.01.400</t>
  </si>
  <si>
    <t>Abertura de caixa até 25 cm, inclui escavação, compactação, transporte e preparo do sub-leito</t>
  </si>
  <si>
    <t>54.01.410</t>
  </si>
  <si>
    <t>Varrição de pavimento para recapeamento</t>
  </si>
  <si>
    <t>54.02</t>
  </si>
  <si>
    <t>Pavimentacao com pedrisco e revestimento primario</t>
  </si>
  <si>
    <t>54.02.030</t>
  </si>
  <si>
    <t>Revestimento primário com pedra britada, compactação mínima de 95% do PN</t>
  </si>
  <si>
    <t>54.02.040</t>
  </si>
  <si>
    <t>Camada de areia grossa compactada manualmente com compactador</t>
  </si>
  <si>
    <t>54.03</t>
  </si>
  <si>
    <t>Pavimentacao flexivel</t>
  </si>
  <si>
    <t>54.03.200</t>
  </si>
  <si>
    <t>Concreto asfáltico usinado a quente - Binder</t>
  </si>
  <si>
    <t>54.03.210</t>
  </si>
  <si>
    <t>Camada de rolamento em concreto betuminoso usinado quente - CBUQ</t>
  </si>
  <si>
    <t>54.03.221</t>
  </si>
  <si>
    <t>Restauração de pavimento asfáltico com concreto betuminoso usinado quente - CBUQ</t>
  </si>
  <si>
    <t>54.03.230</t>
  </si>
  <si>
    <t>Imprimação betuminosa ligante</t>
  </si>
  <si>
    <t>54.03.240</t>
  </si>
  <si>
    <t>Imprimação betuminosa impermeabilizante</t>
  </si>
  <si>
    <t>54.03.250</t>
  </si>
  <si>
    <t>Revestimento de pré-misturado a quente</t>
  </si>
  <si>
    <t>54.03.260</t>
  </si>
  <si>
    <t>Revestimento de pré-misturado a frio</t>
  </si>
  <si>
    <t>54.04</t>
  </si>
  <si>
    <t>Pavimentacao em paralelepipedos e blocos de concreto</t>
  </si>
  <si>
    <t>54.04.030</t>
  </si>
  <si>
    <t>Pavimentação em paralelepípedo, sem rejunte</t>
  </si>
  <si>
    <t>54.04.040</t>
  </si>
  <si>
    <t>Rejuntamento de paralelepípedo com areia</t>
  </si>
  <si>
    <t>54.04.050</t>
  </si>
  <si>
    <t>Rejuntamento de paralelepípedo com argamassa de cimento e areia 1:3</t>
  </si>
  <si>
    <t>54.04.060</t>
  </si>
  <si>
    <t>Rejuntamento de paralelepípedo com asfalto e pedrisco</t>
  </si>
  <si>
    <t>54.04.340</t>
  </si>
  <si>
    <t>Pavimentação em lajota de concreto 35 MPa, espessura 6 cm, cor natural, tipos: raquete, retangular, sextavado e 16 faces, com rejunte em areia</t>
  </si>
  <si>
    <t>54.04.342</t>
  </si>
  <si>
    <t>Pavimentação em lajota de concreto 35 MPa, espessura 6 cm, colorido, tipos: raquete, retangular, sextavado e 16 faces, com rejunte em areia</t>
  </si>
  <si>
    <t>54.04.350</t>
  </si>
  <si>
    <t>Pavimentação em lajota de concreto 35 MPa, espessura 8 cm, tipos: raquete, retangular, sextavado e 16 faces, com rejunte em areia</t>
  </si>
  <si>
    <t>54.04.360</t>
  </si>
  <si>
    <t>54.04.392</t>
  </si>
  <si>
    <t>Piso em placa de concreto permeável drenante, cor natural - espessura de 6 cm</t>
  </si>
  <si>
    <t>54.04.393</t>
  </si>
  <si>
    <t>Piso em placa de concreto permeável drenante, cor natural - espessura de 8 cm</t>
  </si>
  <si>
    <t>54.06</t>
  </si>
  <si>
    <t>Guias e sarjetas</t>
  </si>
  <si>
    <t>54.06.020</t>
  </si>
  <si>
    <t>Guia pré-moldada curva tipo PMSP 100 - fck 25 MPa</t>
  </si>
  <si>
    <t>54.06.040</t>
  </si>
  <si>
    <t>Guia pré-moldada reta tipo PMSP 100 - fck 25 MPa</t>
  </si>
  <si>
    <t>54.06.100</t>
  </si>
  <si>
    <t>Base em concreto com fck de 20 MPa, para guias, sarjetas ou sarjetões</t>
  </si>
  <si>
    <t>54.06.110</t>
  </si>
  <si>
    <t>Base em concreto com fck de 25 MPa, para guias, sarjetas ou sarjetões</t>
  </si>
  <si>
    <t>54.06.151</t>
  </si>
  <si>
    <t>Execução de perfil extrusado no local, sem concreto</t>
  </si>
  <si>
    <t>54.06.160</t>
  </si>
  <si>
    <t>Sarjeta ou sarjetão moldado no local, tipo PMSP em concreto com fck 20 MPa</t>
  </si>
  <si>
    <t>54.06.170</t>
  </si>
  <si>
    <t>Sarjeta ou sarjetão moldado no local, tipo PMSP em concreto com fck 25 MPa</t>
  </si>
  <si>
    <t>54.07</t>
  </si>
  <si>
    <t>Calcadas e passeios.</t>
  </si>
  <si>
    <t>54.07.040</t>
  </si>
  <si>
    <t>Passeio em mosaico português</t>
  </si>
  <si>
    <t>54.07.110</t>
  </si>
  <si>
    <t>54.07.130</t>
  </si>
  <si>
    <t>Piso em ladrilho hidráulico várias cores 20 x 20 cm, assentado com argamassa colante industrializada</t>
  </si>
  <si>
    <t>54.07.210</t>
  </si>
  <si>
    <t>Rejuntamento de piso em ladrilho hidráulico (20 x 20 x 1,8 cm) com argamassa industrializada para rejunte, juntas de 2 mm</t>
  </si>
  <si>
    <t>54.07.240</t>
  </si>
  <si>
    <t>Rejuntamento de piso em ladrilho hidráulico (30 x 30 x 2,5 cm), com cimento branco, juntas de 2 mm</t>
  </si>
  <si>
    <t>54.07.260</t>
  </si>
  <si>
    <t>Piso em ladrilho hidráulico tipo rampa várias cores 30 x 30 cm, antiderrapante, assentado com argamassa mista</t>
  </si>
  <si>
    <t>54.20</t>
  </si>
  <si>
    <t>Reparos, conservacoes e complementos - GRUPO 54</t>
  </si>
  <si>
    <t>54.20.040</t>
  </si>
  <si>
    <t>Bate-roda em concreto pré-moldado</t>
  </si>
  <si>
    <t>54.20.050</t>
  </si>
  <si>
    <t>Bate rodas / limitador de pneus em resina</t>
  </si>
  <si>
    <t>54.20.100</t>
  </si>
  <si>
    <t>Reassentamento de guia pré-moldada reta e/ou curva</t>
  </si>
  <si>
    <t>54.20.110</t>
  </si>
  <si>
    <t>Reassentamento de paralelepípedos, sem rejunte</t>
  </si>
  <si>
    <t>54.20.120</t>
  </si>
  <si>
    <t>Reassentamento de pavimentação em lajota de concreto, espessura 6 cm, com rejunte em areia</t>
  </si>
  <si>
    <t>54.20.130</t>
  </si>
  <si>
    <t>Reassentamento de pavimentação em lajota de concreto, espessura 8 cm, com rejunte em areia</t>
  </si>
  <si>
    <t>54.20.140</t>
  </si>
  <si>
    <t>Reassentamento de pavimentação em lajota de concreto, espessura 10 cm, com rejunte em areia</t>
  </si>
  <si>
    <t>55</t>
  </si>
  <si>
    <t>LIMPEZA E ARREMATE</t>
  </si>
  <si>
    <t>55.01</t>
  </si>
  <si>
    <t>Limpeza de obra</t>
  </si>
  <si>
    <t>55.01.030</t>
  </si>
  <si>
    <t>Limpeza complementar com hidrojateamento</t>
  </si>
  <si>
    <t>55.01.070</t>
  </si>
  <si>
    <t>Limpeza complementar e especial de piso com produtos químicos</t>
  </si>
  <si>
    <t>55.01.080</t>
  </si>
  <si>
    <t>Limpeza complementar e especial de peças e aparelhos sanitários</t>
  </si>
  <si>
    <t>55.01.100</t>
  </si>
  <si>
    <t>Limpeza complementar e especial de vidros</t>
  </si>
  <si>
    <t>55.01.130</t>
  </si>
  <si>
    <t>Limpeza e lavagem de superfície revestida com material cerâmico ou pastilhas por hidrojateamento com rejuntamento</t>
  </si>
  <si>
    <t>55.01.140</t>
  </si>
  <si>
    <t>Limpeza de superfície com hidrojateamento</t>
  </si>
  <si>
    <t>55.02</t>
  </si>
  <si>
    <t>Limpeza e desinfeccao sanitaria</t>
  </si>
  <si>
    <t>55.02.010</t>
  </si>
  <si>
    <t>Limpeza de caixa de inspeção</t>
  </si>
  <si>
    <t>55.02.012</t>
  </si>
  <si>
    <t>Limpeza de caixa de passagem, poço de visita ou bueiro</t>
  </si>
  <si>
    <t>55.02.020</t>
  </si>
  <si>
    <t>Limpeza de fossa</t>
  </si>
  <si>
    <t>55.02.040</t>
  </si>
  <si>
    <t>Limpeza e desobstrução de boca de lobo</t>
  </si>
  <si>
    <t>55.02.050</t>
  </si>
  <si>
    <t>Limpeza e desobstrução de canaletas ou tubulações de águas pluviais</t>
  </si>
  <si>
    <t>55.02.060</t>
  </si>
  <si>
    <t>Limpeza e desentupimento manual de tubulação de esgoto predial</t>
  </si>
  <si>
    <t>55.10</t>
  </si>
  <si>
    <t>Remocao de entulho</t>
  </si>
  <si>
    <t>55.10.030</t>
  </si>
  <si>
    <t>Locação de duto coletor de entulho</t>
  </si>
  <si>
    <t>61</t>
  </si>
  <si>
    <t>CONFORTO MECANICO, EQUIPAMENTO E SISTEMA</t>
  </si>
  <si>
    <t>61.01</t>
  </si>
  <si>
    <t>Elevador</t>
  </si>
  <si>
    <t>61.01.670</t>
  </si>
  <si>
    <t>Elevador para passageiros, uso interno com capacidade mínima de 600 kg para duas paradas, portas unilaterais</t>
  </si>
  <si>
    <t>61.01.680</t>
  </si>
  <si>
    <t>Elevador para passageiros, uso interno com capacidade mínima de 600 kg para três paradas, portas unilaterais</t>
  </si>
  <si>
    <t>61.01.690</t>
  </si>
  <si>
    <t>Elevador para passageiros, uso interno com capacidade mínima de 600 kg para três paradas, portas bilaterais</t>
  </si>
  <si>
    <t>61.01.760</t>
  </si>
  <si>
    <t>Elevador para passageiros, uso interno com capacidade mínima de 600 kg para quatro paradas, portas bilaterais</t>
  </si>
  <si>
    <t>61.01.770</t>
  </si>
  <si>
    <t>Elevador para passageiros, uso interno com capacidade mínima de 600 kg para quatro paradas, portas unilaterais</t>
  </si>
  <si>
    <t>61.01.800</t>
  </si>
  <si>
    <t>Fechamento em vidro laminado para caixa de elevador</t>
  </si>
  <si>
    <t>61.10</t>
  </si>
  <si>
    <t>Climatizacao</t>
  </si>
  <si>
    <t>61.10.001</t>
  </si>
  <si>
    <t>Resfriadora de líquidos (chiller), com compressor e condensação à ar, capacidade de 120 TR</t>
  </si>
  <si>
    <t>61.10.007</t>
  </si>
  <si>
    <t>Resfriadora de líquidos (chiller), com compressor e condensação à ar, capacidade de 160 TR</t>
  </si>
  <si>
    <t>61.10.010</t>
  </si>
  <si>
    <t>Resfriadora de líquidos (chiller), com compressor e condensação à ar, capacidade de 200-210 TR</t>
  </si>
  <si>
    <t>61.10.012</t>
  </si>
  <si>
    <t>Resfriadora de líquidos (chiller), com compressor e condensação à ar, capacidade de 80 TR</t>
  </si>
  <si>
    <t>61.10.014</t>
  </si>
  <si>
    <t>Resfriadora de líquidos (chiller), com compressor e condensação à ar, capacidade de 20 TR</t>
  </si>
  <si>
    <t>61.10.100</t>
  </si>
  <si>
    <t>Tratamento de ar (fan-coil) tipo Air Handling Unit de concepção modular, capacidade de 10 TR</t>
  </si>
  <si>
    <t>61.10.101</t>
  </si>
  <si>
    <t>Tratamento de ar (fan-Coil) tipo Air Handling Unit de concepção modular, capacidade de 6 TR</t>
  </si>
  <si>
    <t>61.10.110</t>
  </si>
  <si>
    <t>Tratamento de ar (fan-coil) tipo Air Handling Unit de concepção modular, capacidade de 40 TR</t>
  </si>
  <si>
    <t>61.10.120</t>
  </si>
  <si>
    <t>Tratamento de ar (fan-coil) tipo Air Handling Unit de concepção modular, capacidade de 50 TR</t>
  </si>
  <si>
    <t>61.10.200</t>
  </si>
  <si>
    <t>Tratamento de ar compacta fancolete hidrônico tipo piso-teto, vazão de ar nominal 637 m³/h, capacidade de refrigeração 14.000 Btu/h - 1,2 TR</t>
  </si>
  <si>
    <t>61.10.210</t>
  </si>
  <si>
    <t>Tratamento de ar compacta fancolete hidrônico tipo piso-teto, vazão de ar nominal 1.215 m³/h, capacidade de refrigeração 25.000 Btu/h - 2,1 TR</t>
  </si>
  <si>
    <t>61.10.220</t>
  </si>
  <si>
    <t>Tratamento de ar compacta fancolete hidrônico tipo piso-teto, vazão de ar nominal 1.758 m³/h, capacidade de refrigeração 36.000 Btu/h - 3,0 TR</t>
  </si>
  <si>
    <t>61.10.230</t>
  </si>
  <si>
    <t>Tratamento de ar compacta fancolete hidrônico tipo piso-teto, vazão de ar nominal 2.166 m³/h, capacidade de refrigeração 48.000 Btu/h - 4,0 TR</t>
  </si>
  <si>
    <t>61.10.250</t>
  </si>
  <si>
    <t>Tratamento de ar compacta fancolete hidrônico tipo cassete, capacidade de refrigeração 20.000 Btu/h - 1,6 TR</t>
  </si>
  <si>
    <t>61.10.260</t>
  </si>
  <si>
    <t>Tratamento de ar compacta fancolete hidrônico tipo cassete, capacidade de refrigeração 25.000 Btu/h - 2,1 TR</t>
  </si>
  <si>
    <t>61.10.270</t>
  </si>
  <si>
    <t>Tratamento de ar compacta fancolete hidrônico tipo cassete, capacidade de refrigeração 32.000 Btu/h - 2,6 TR</t>
  </si>
  <si>
    <t>61.10.300</t>
  </si>
  <si>
    <t>Duto flexível aluminizado, seção circular de 10cm (4´)</t>
  </si>
  <si>
    <t>61.10.310</t>
  </si>
  <si>
    <t>Duto flexível aluminizado, seção circular de 15cm (6´)</t>
  </si>
  <si>
    <t>61.10.320</t>
  </si>
  <si>
    <t>Duto flexível aluminizado, seção circular de 20cm (8´)</t>
  </si>
  <si>
    <t>61.10.380</t>
  </si>
  <si>
    <t>Duto em painel rígido de lã de vidro acústico, espessura 25 mm</t>
  </si>
  <si>
    <t>61.10.400</t>
  </si>
  <si>
    <t>Damper corta fogo (DCF) tipo comporta, com elemento fusível e chave fim de curso.</t>
  </si>
  <si>
    <t>61.10.401</t>
  </si>
  <si>
    <t>Damper de regulagem manual, tamanho: 0,10 m² a 0,14 m²</t>
  </si>
  <si>
    <t>61.10.402</t>
  </si>
  <si>
    <t>Damper de regulagem manual, tamanho: 0,15 m² a 0,20 m²</t>
  </si>
  <si>
    <t>61.10.403</t>
  </si>
  <si>
    <t>Damper de regulagem manual, tamanho: 0,21 m² a 0,40 m²</t>
  </si>
  <si>
    <t>61.10.410</t>
  </si>
  <si>
    <t>Serviço de instalação de Damper Corta Fogo</t>
  </si>
  <si>
    <t>61.10.430</t>
  </si>
  <si>
    <t>Tanque de compensação pressurizado, capacidade (volume mínimo) de 250 litros</t>
  </si>
  <si>
    <t>61.10.440</t>
  </si>
  <si>
    <t>Registro de regulagem de vazão de ar</t>
  </si>
  <si>
    <t>61.10.510</t>
  </si>
  <si>
    <t>Difusor de ar de longo alcance tipo Jet-Nozzles, vazão de ar 1.330 m³/h</t>
  </si>
  <si>
    <t>61.10.511</t>
  </si>
  <si>
    <t>Difusor para insuflamento de ar com plenum, multivias e colarinho</t>
  </si>
  <si>
    <t>61.10.512</t>
  </si>
  <si>
    <t>Difusor para insuflamento de ar com plenum, com 2 aberturas</t>
  </si>
  <si>
    <t>61.10.513</t>
  </si>
  <si>
    <t>Difusor de plástico, diâmetro 15 cm</t>
  </si>
  <si>
    <t>61.10.514</t>
  </si>
  <si>
    <t>Difusor de plástico, diâmetro 20 cm</t>
  </si>
  <si>
    <t>61.10.530</t>
  </si>
  <si>
    <t>Difusor de insuflação de ar tipo direcional, medindo 30 x 30 cm</t>
  </si>
  <si>
    <t>61.10.550</t>
  </si>
  <si>
    <t>Difusor de insuflação de ar tipo direcional, medindo 45 x 15 cm</t>
  </si>
  <si>
    <t>61.10.564</t>
  </si>
  <si>
    <t>Grelha de insuflação de ar em alumínio anodizado, de dupla deflexão, tamanho: até 0,10 m²</t>
  </si>
  <si>
    <t>61.10.565</t>
  </si>
  <si>
    <t>Grelha de insuflação de ar em alumínio anodizado, de dupla deflexão, tamanho: acima de 0,10 m² até 0,50 m²</t>
  </si>
  <si>
    <t>61.10.566</t>
  </si>
  <si>
    <t>Grelha de insuflação de ar em alumínio anodizado, de dupla deflexão, tamanho: acima de 0,50 m² até 1,00 m²</t>
  </si>
  <si>
    <t>61.10.567</t>
  </si>
  <si>
    <t>Grelha de porta, tamanho: 0,14 m² a 0,30 m²</t>
  </si>
  <si>
    <t>61.10.568</t>
  </si>
  <si>
    <t>Grelha de porta, tamanho: 0,07 m² a 0,13 m²</t>
  </si>
  <si>
    <t>61.10.569</t>
  </si>
  <si>
    <t>Grelha de porta, tamanho: 0,03 m² a 0,06 m²</t>
  </si>
  <si>
    <t>61.10.574</t>
  </si>
  <si>
    <t>Grelha de retorno/exaustão com registro, tamanho: 0,03 m² a 0,06 m²</t>
  </si>
  <si>
    <t>61.10.575</t>
  </si>
  <si>
    <t>Grelha de retorno/exaustão com registro, tamanho: 0,07 m² a 0,13 m²</t>
  </si>
  <si>
    <t>61.10.576</t>
  </si>
  <si>
    <t>Grelha de retorno/exaustão com registro, tamanho: 0,14 m² a 0,19 m²</t>
  </si>
  <si>
    <t>61.10.577</t>
  </si>
  <si>
    <t>Grelha de retorno/exaustão com registro, tamanho: 0,20 m² a 0,40 m²</t>
  </si>
  <si>
    <t>61.10.578</t>
  </si>
  <si>
    <t>Grelha de retorno/exaustão com registro, tamanho: 0,41 m² a 0,65 m²</t>
  </si>
  <si>
    <t>61.10.581</t>
  </si>
  <si>
    <t>Veneziana com tela e filtro G4</t>
  </si>
  <si>
    <t>61.10.582</t>
  </si>
  <si>
    <t>Veneziana com tela</t>
  </si>
  <si>
    <t>61.10.583</t>
  </si>
  <si>
    <t>Veneziana com tela, tamanho 38,5 x 33 cm</t>
  </si>
  <si>
    <t>61.10.584</t>
  </si>
  <si>
    <t>Veneziana com tela, tamanho 78,5 x 33 cm</t>
  </si>
  <si>
    <t>61.14</t>
  </si>
  <si>
    <t>Ventilacao</t>
  </si>
  <si>
    <t>61.14.005</t>
  </si>
  <si>
    <t>Caixa ventiladora com ventilador centrífugo, vazão 4.600 m³/h, pressão 30 mmCA - 220 / 380 V / 60HZ</t>
  </si>
  <si>
    <t>61.14.015</t>
  </si>
  <si>
    <t>Caixa ventiladora com ventilador centrífugo, vazão 28.000 m³/h, pressão 30 mmCA - 220 / 380 V / 60HZ</t>
  </si>
  <si>
    <t>61.14.050</t>
  </si>
  <si>
    <t>Caixa ventiladora com ventilador centrífugo, vazão 8.800 m³/h, pressão 35 mmCA - 220/380 V / 60Hz</t>
  </si>
  <si>
    <t>61.14.051</t>
  </si>
  <si>
    <t>Caixa ventiladora com ventilador centrífugo, vazão 10.000 m³/h, pressão 30 mmCA - 220/380 V / 60Hz</t>
  </si>
  <si>
    <t>61.14.070</t>
  </si>
  <si>
    <t>Caixa ventiladora com ventilador centrífugo, vazão 1.710 m³/h, pressão 35 mmCA - 220/380 V / 60Hz</t>
  </si>
  <si>
    <t>61.14.080</t>
  </si>
  <si>
    <t>Caixa ventiladora com ventilador centrífugo, vazão 1.190 m³/h, pressão 37 mmCA - 220/380 V / 60Hz</t>
  </si>
  <si>
    <t>61.14.100</t>
  </si>
  <si>
    <t>Ventilador centrífugo de dupla aspiração "limite-load", vazão 20.000 m³/h, pressão 50 mmCA - 380/660 V / 60 Hz</t>
  </si>
  <si>
    <t>61.15</t>
  </si>
  <si>
    <t>Controles para Fan-Coil e CAG</t>
  </si>
  <si>
    <t>61.15.010</t>
  </si>
  <si>
    <t>Fonte de alimentação universal bivolt com saída de 24 V - 1,5 A - 35 W</t>
  </si>
  <si>
    <t>Tomada simples de sobrepor universal 2P+T - 10 A - 250 V</t>
  </si>
  <si>
    <t>61.15.030</t>
  </si>
  <si>
    <t>Transformador abaixador, entrada 110/220V, saída 24V+24V, corrente secundário 6A</t>
  </si>
  <si>
    <t>61.15.040</t>
  </si>
  <si>
    <t>Atuador Floating de 40Nm, sinal de controle 3 e 2 pontos, tensão de entrada AC/DC 24V, IP 54</t>
  </si>
  <si>
    <t>61.15.050</t>
  </si>
  <si>
    <t>Válvula motorizada esfera, com duas vias atuador floating, diâmetro 3/4´ a 1 1/2´</t>
  </si>
  <si>
    <t>61.15.060</t>
  </si>
  <si>
    <t>Válvula de balanceamento diâmetro 1´ a 2 1/2´</t>
  </si>
  <si>
    <t>61.15.070</t>
  </si>
  <si>
    <t>Válvula borboleta na configuração wafer motorizada atuador floating diâmetro 3´ a 4´</t>
  </si>
  <si>
    <t>61.15.080</t>
  </si>
  <si>
    <t>Válvula duas vias on/off retorno elétrico diâmetro 1/2´ a 3/4´</t>
  </si>
  <si>
    <t>61.15.090</t>
  </si>
  <si>
    <t>Válvula esfera motorizada de duas vias de atuador proporcional diâmetro 2´ a 2 1/2´</t>
  </si>
  <si>
    <t>61.15.100</t>
  </si>
  <si>
    <t>Atuador proporcional de 10 Nm, tensão de entrada AC/DC 24 V - IP 54</t>
  </si>
  <si>
    <t>61.15.110</t>
  </si>
  <si>
    <t>Válvula esfera duas vias flangeada, diâmetro 3´</t>
  </si>
  <si>
    <t>61.15.120</t>
  </si>
  <si>
    <t>Acoplador a relé 24 VCC/VAC - 1 contato reversível</t>
  </si>
  <si>
    <t>61.15.130</t>
  </si>
  <si>
    <t>Chave de fluxo para ar</t>
  </si>
  <si>
    <t>61.15.140</t>
  </si>
  <si>
    <t>Repetidor de sinal I/I e V/I</t>
  </si>
  <si>
    <t>61.15.150</t>
  </si>
  <si>
    <t>Relé de corrente ajustável de 0 a 200 A</t>
  </si>
  <si>
    <t>61.15.160</t>
  </si>
  <si>
    <t>Sensor de temperatura ambiente PT100 - 2 fios</t>
  </si>
  <si>
    <t>61.15.164</t>
  </si>
  <si>
    <t>Termostato de segurança com temperatura ajustável de 90°C - 110°C</t>
  </si>
  <si>
    <t>61.15.170</t>
  </si>
  <si>
    <t>Transmissor de pressão diferencial, operação de 0 a 750 Pa</t>
  </si>
  <si>
    <t>61.15.172</t>
  </si>
  <si>
    <t>Transmissor de pressão compacto, escala de pressão 0 a 10 Bar, sinal de saída 4 - 20 mA</t>
  </si>
  <si>
    <t>61.15.174</t>
  </si>
  <si>
    <t>Transmissor de temperatura e umidade para dutos, alta precisão, corrente de 0 a 20 mA, alimentação 12Vcc a 30Vcc</t>
  </si>
  <si>
    <t>61.15.181</t>
  </si>
  <si>
    <t>Controlador lógico programável para 16 entradas/16 saídas</t>
  </si>
  <si>
    <t>61.15.191</t>
  </si>
  <si>
    <t>Módulo de expansão para 4 canais de saída analógica</t>
  </si>
  <si>
    <t>61.15.196</t>
  </si>
  <si>
    <t>Módulo de expansão para 8 canais de entrada analógica</t>
  </si>
  <si>
    <t>61.15.201</t>
  </si>
  <si>
    <t>Módulo de expansão para 8 canais de entrada e saída digitais</t>
  </si>
  <si>
    <t>61.20</t>
  </si>
  <si>
    <t>Reparos, conservacoes e complementos - GRUPO 61</t>
  </si>
  <si>
    <t>61.20.040</t>
  </si>
  <si>
    <t>Cortina de ar com duas velocidades, para vão de 1,20 m</t>
  </si>
  <si>
    <t>61.20.092</t>
  </si>
  <si>
    <t>Cortina de ar com duas velocidades, para vão de 1,50 m</t>
  </si>
  <si>
    <t>61.20.100</t>
  </si>
  <si>
    <t>Ligação típica, (cavalete), para ar condicionado ´fancoil´, diâmetro de 1/2´</t>
  </si>
  <si>
    <t>61.20.110</t>
  </si>
  <si>
    <t>Ligação típica, (cavalete), para ar condicionado ´fancoil´, diâmetro de 3/4´</t>
  </si>
  <si>
    <t>61.20.120</t>
  </si>
  <si>
    <t>Ligação típica, (cavalete), para ar condicionado ´fancoil´, diâmetro de 1´</t>
  </si>
  <si>
    <t>61.20.130</t>
  </si>
  <si>
    <t>Ligação típica, (cavalete), para ar condicionado ´fancoil´, diâmetro de 1 1/4´</t>
  </si>
  <si>
    <t>61.20.450</t>
  </si>
  <si>
    <t>Duto em chapa de aço galvanizado</t>
  </si>
  <si>
    <t>61.20.452</t>
  </si>
  <si>
    <t>Chapéu tipo chinês para duto galvanizado de 35cm</t>
  </si>
  <si>
    <t>62</t>
  </si>
  <si>
    <t>COZINHA, REFEITORIO, LAVANDERIA INDUSTRIAL E EQUIPAMENTOS</t>
  </si>
  <si>
    <t>62.04</t>
  </si>
  <si>
    <t>Mobiliario e acessorios</t>
  </si>
  <si>
    <t>62.04.060</t>
  </si>
  <si>
    <t>Tanque duplo com pés em aço inoxidável de 1600 x 700 x 850 mm</t>
  </si>
  <si>
    <t>62.04.070</t>
  </si>
  <si>
    <t>Mesa em aço inoxidável, largura até 700 mm</t>
  </si>
  <si>
    <t>62.04.090</t>
  </si>
  <si>
    <t>Mesa lateral em aço inoxidável com prateleira inferior, largura até 700 mm</t>
  </si>
  <si>
    <t>62.20</t>
  </si>
  <si>
    <t>Reparos, conservacoes e complementos - GRUPO 62</t>
  </si>
  <si>
    <t>62.20.330</t>
  </si>
  <si>
    <t>Coifa em aço inoxidável com filtro e exaustor axial - área até 3,00 m²</t>
  </si>
  <si>
    <t>62.20.340</t>
  </si>
  <si>
    <t>Coifa em aço inoxidável com filtro e exaustor axial - área de 3,01 até 7,50 m²</t>
  </si>
  <si>
    <t>62.20.350</t>
  </si>
  <si>
    <t>Coifa em aço inoxidável com filtro e exaustor axial - área de 7,51 até 16,00 m²</t>
  </si>
  <si>
    <t>65</t>
  </si>
  <si>
    <t>RESFRIAMENTO E CONSERVACAO DE MATERIAL PERECIVEL</t>
  </si>
  <si>
    <t>65.01</t>
  </si>
  <si>
    <t>Camara frigorifica para resfriado</t>
  </si>
  <si>
    <t>65.01.210</t>
  </si>
  <si>
    <t>Câmara frigorífica para resfriados</t>
  </si>
  <si>
    <t>65.02</t>
  </si>
  <si>
    <t>Camara frigorifica para congelado</t>
  </si>
  <si>
    <t>65.02.100</t>
  </si>
  <si>
    <t>Câmara frigorífica para congelados</t>
  </si>
  <si>
    <t>66</t>
  </si>
  <si>
    <t>SEGURANCA, VIGILANCIA E CONTROLE, EQUIPAMENTO E SISTEMA</t>
  </si>
  <si>
    <t>66.02</t>
  </si>
  <si>
    <t>Controle de acessos e alarme</t>
  </si>
  <si>
    <t>66.02.060</t>
  </si>
  <si>
    <t>Repetidora de sinais de ocorrências, do painel sinóptico da central de alarme</t>
  </si>
  <si>
    <t>66.02.090</t>
  </si>
  <si>
    <t>Detector de metais, tipo portal, microprocessado</t>
  </si>
  <si>
    <t>66.02.130</t>
  </si>
  <si>
    <t>Porteiro eletrônico com um interfone</t>
  </si>
  <si>
    <t>66.02.239</t>
  </si>
  <si>
    <t>Sistema eletrônico de automatização de portão deslizante, para esforços até 800 kg</t>
  </si>
  <si>
    <t>66.02.240</t>
  </si>
  <si>
    <t>Sistema eletrônico de automatização de portão deslizante, para esforços maior de 800 kg e até 1400 kg</t>
  </si>
  <si>
    <t>66.02.460</t>
  </si>
  <si>
    <t>Vídeo porteiro eletrônico colorido, com um interfone</t>
  </si>
  <si>
    <t>66.02.500</t>
  </si>
  <si>
    <t>Central de alarme microprocessada, para até 125 zonas</t>
  </si>
  <si>
    <t>66.02.560</t>
  </si>
  <si>
    <t>Controlador de acesso com identificação por impressão digital (biometria) e software de gerenciamento</t>
  </si>
  <si>
    <t>66.08</t>
  </si>
  <si>
    <t>Equipamentos para sistema de seguranca, vigilancia e controle</t>
  </si>
  <si>
    <t>66.08.061</t>
  </si>
  <si>
    <t>Mesa controladora híbrida para até 32 câmeras IPs, com teclado e joystick, compatível com sistema de CFTV, IP ou analógico</t>
  </si>
  <si>
    <t>66.08.100</t>
  </si>
  <si>
    <t>Rack fechado padrão metálico, 19 x 12 Us x 470 mm</t>
  </si>
  <si>
    <t>66.08.110</t>
  </si>
  <si>
    <t>Rack fechado padrão metálico, 19 x 20 Us x 470 mm</t>
  </si>
  <si>
    <t>66.08.111</t>
  </si>
  <si>
    <t>Rack fechado de piso padrão metálico, 19 x 24 Us x 570 mm</t>
  </si>
  <si>
    <t>66.08.115</t>
  </si>
  <si>
    <t>Rack fechado de piso padrão metálico, 19 x 44 Us x 770 mm</t>
  </si>
  <si>
    <t>66.08.131</t>
  </si>
  <si>
    <t>Monitor LCD ou LED colorido, tela plana de 21,5´</t>
  </si>
  <si>
    <t>66.08.240</t>
  </si>
  <si>
    <t>Filtro passivo e misturador de sinais VHF / UHF / CATV</t>
  </si>
  <si>
    <t>66.08.258</t>
  </si>
  <si>
    <t>Ponto de acesso de dados (Access Point), uso interno, compatível com PoE 802.3af</t>
  </si>
  <si>
    <t>66.08.260</t>
  </si>
  <si>
    <t>Modulador de canais VHF / UHF / CATV / CFTV</t>
  </si>
  <si>
    <t>66.08.270</t>
  </si>
  <si>
    <t>Amplificador de linha VHF / UHF com conector de F-50 dB</t>
  </si>
  <si>
    <t>66.08.324</t>
  </si>
  <si>
    <t>Câmera fixa colorida compacta com domo, para áreas internas e externas - 1,3 MP</t>
  </si>
  <si>
    <t>66.08.326</t>
  </si>
  <si>
    <t>Câmera fixa colorida tipo bullet, para áreas internas e externas - 1,3 MP</t>
  </si>
  <si>
    <t>66.08.328</t>
  </si>
  <si>
    <t>Câmera fixa colorida com domo, para áreas internas e externas - 5 MP</t>
  </si>
  <si>
    <t>66.08.340</t>
  </si>
  <si>
    <t>Unidade de disco rígido (HD) externo de 5 TB</t>
  </si>
  <si>
    <t>66.08.400</t>
  </si>
  <si>
    <t>Estação de monitoramento "WorkStation" para até 3 monitores - memória RAM de 8 GB</t>
  </si>
  <si>
    <t>66.08.401</t>
  </si>
  <si>
    <t>Estação de monitoramento "WorkStation" para até 3 monitores - memória RAM de 16 GB</t>
  </si>
  <si>
    <t>66.08.600</t>
  </si>
  <si>
    <t>Unidade gerenciadora digital de vídeo em rede (NVR) de até 8 câmeras IP, armazenamento de 6 TB, 1 interface de rede Fast Ethernet</t>
  </si>
  <si>
    <t>66.08.610</t>
  </si>
  <si>
    <t>Unidade gerenciadora digital de vídeo em rede (NVR) de até 16 câmeras IP, armazenamento de 12 TB, 1 interface de rede Gigabit Ethernet e 4 entradas de alarme</t>
  </si>
  <si>
    <t>66.08.620</t>
  </si>
  <si>
    <t>Unidade gerenciadora digital vídeo em rede (NVR) de até 32 câmeras IP, armazenamento de 48 TB, 2 interface de rede Gigabit Ethernet e 16 entradas de alarme</t>
  </si>
  <si>
    <t>66.20</t>
  </si>
  <si>
    <t>Reparos, conservacoes e complementos - GRUPO 66</t>
  </si>
  <si>
    <t>66.20.150</t>
  </si>
  <si>
    <t>Guia organizadora de cabos para rack, 19´ 1 U</t>
  </si>
  <si>
    <t>66.20.170</t>
  </si>
  <si>
    <t>Guia organizadora de cabos para rack, 19´ 2 U</t>
  </si>
  <si>
    <t>66.20.202</t>
  </si>
  <si>
    <t>Instalação de câmera fixa para CFTV</t>
  </si>
  <si>
    <t>66.20.212</t>
  </si>
  <si>
    <t>Instalação de câmera móvel para CFTV</t>
  </si>
  <si>
    <t>66.20.221</t>
  </si>
  <si>
    <t>Switch Gigabit para servidor central com 24 portas frontais e 2 portas SFP, capacidade 10 / 100 / 1000 Mbps</t>
  </si>
  <si>
    <t>66.20.225</t>
  </si>
  <si>
    <t>Switch Gigabit 24 portas com capacidade de 10/100/1000/Mbps</t>
  </si>
  <si>
    <t>67</t>
  </si>
  <si>
    <t>CAPTACAO, ADUCAO E TRATAMENTO DE AGUA E ESGOTO, EQUIPAMENTOS E SISTEMA</t>
  </si>
  <si>
    <t>67.02</t>
  </si>
  <si>
    <t>Tratamento</t>
  </si>
  <si>
    <t>67.02.160</t>
  </si>
  <si>
    <t>Medidor de vazão tipo calha Parshall com garganta W= 3´</t>
  </si>
  <si>
    <t>67.02.210</t>
  </si>
  <si>
    <t>Tela galvanizada revestida em poliamida, malha de 10 mm</t>
  </si>
  <si>
    <t>67.02.240</t>
  </si>
  <si>
    <t>Grade média em aço carbono, espaçamento de 2 cm com barras chatas de 1´ x 3/8´</t>
  </si>
  <si>
    <t>67.02.280</t>
  </si>
  <si>
    <t>Cesto em chapa de aço inoxidável com espessura de 1,5 mm e furos de 1/2´</t>
  </si>
  <si>
    <t>67.02.301</t>
  </si>
  <si>
    <t>Peneira estática em poliéster reforçado de fibra de vidro (PRFV) com tela de aço inoxidável AISI 304, malha de 1,5 mm, vazão de 50 l/s</t>
  </si>
  <si>
    <t>67.02.320</t>
  </si>
  <si>
    <t>Comporta em fibra de vidro (stop log) - espessura de 10 mm</t>
  </si>
  <si>
    <t>67.02.330</t>
  </si>
  <si>
    <t>Sistema de tratamento de águas cinzas e aproveitamento de águas pluviais, para reuso em fins não potáveis, vazão de 2 m³/h</t>
  </si>
  <si>
    <t>67.02.400</t>
  </si>
  <si>
    <t>Tanque em fibra de vidro (PRFV) com quebra ondas, capacidade de 25.000 l e misturador interno vertical em aço inoxidável</t>
  </si>
  <si>
    <t>67.02.410</t>
  </si>
  <si>
    <t>Sistema de tratamento de efluente por reator anaeróbio (UASB) e filtro aeróbio (FAS), para obras de segurança com vazão máxima horária 12 l/s</t>
  </si>
  <si>
    <t>67.02.502</t>
  </si>
  <si>
    <t>Elaboração de projeto de sistema de estação compacta de tratamento de esgoto para vazão máxima horária 12 l/s e atendimento classe II, assessoria, documentação e aprovação na CETESB</t>
  </si>
  <si>
    <t>67.02.503</t>
  </si>
  <si>
    <t>Elaboração de projeto de sistema de estação compacta de tratamento de esgoto para vazão máxima horária 12 l/s, atendimento classe II, tratamento de nitrogênio e fósforo, assessoria, documentação e aprovação na CETESB</t>
  </si>
  <si>
    <t>68</t>
  </si>
  <si>
    <t>ELETRIFICACAO, EQUIPAMENTOS E SISTEMA</t>
  </si>
  <si>
    <t>68.01</t>
  </si>
  <si>
    <t>Posteamento</t>
  </si>
  <si>
    <t>68.01.600</t>
  </si>
  <si>
    <t>Poste de concreto circular, 200 kg, H = 7,00 m</t>
  </si>
  <si>
    <t>68.01.620</t>
  </si>
  <si>
    <t>Poste de concreto circular, 200 kg, H = 9,00 m</t>
  </si>
  <si>
    <t>68.01.630</t>
  </si>
  <si>
    <t>Poste de concreto circular, 200 kg, H = 10,00 m</t>
  </si>
  <si>
    <t>68.01.640</t>
  </si>
  <si>
    <t>Poste de concreto circular, 200 kg, H = 11,00 m</t>
  </si>
  <si>
    <t>68.01.650</t>
  </si>
  <si>
    <t>Poste de concreto circular, 200 kg, H = 12,00 m</t>
  </si>
  <si>
    <t>68.01.670</t>
  </si>
  <si>
    <t>Poste de concreto circular, 300 kg, H = 9,00 m</t>
  </si>
  <si>
    <t>68.01.730</t>
  </si>
  <si>
    <t>Poste de concreto circular, 400 kg, H = 9,00 m</t>
  </si>
  <si>
    <t>68.01.740</t>
  </si>
  <si>
    <t>Poste de concreto circular, 400 kg, H = 10,00 m</t>
  </si>
  <si>
    <t>68.01.750</t>
  </si>
  <si>
    <t>Poste de concreto circular, 400 kg, H = 11,00 m</t>
  </si>
  <si>
    <t>68.01.760</t>
  </si>
  <si>
    <t>Poste de concreto circular, 400 kg, H = 12,00 m</t>
  </si>
  <si>
    <t>68.01.800</t>
  </si>
  <si>
    <t>Poste de concreto circular, 600 kg, H = 11,00 m</t>
  </si>
  <si>
    <t>68.01.810</t>
  </si>
  <si>
    <t>Poste de concreto circular, 600 kg, H = 12,00 m</t>
  </si>
  <si>
    <t>68.01.850</t>
  </si>
  <si>
    <t>Poste de concreto circular, 1000 kg, H = 12,00 m</t>
  </si>
  <si>
    <t>68.02</t>
  </si>
  <si>
    <t>Estrutura especifica</t>
  </si>
  <si>
    <t>68.02.010</t>
  </si>
  <si>
    <t>Estai</t>
  </si>
  <si>
    <t>68.02.020</t>
  </si>
  <si>
    <t>Estrutura tipo M1</t>
  </si>
  <si>
    <t>68.02.030</t>
  </si>
  <si>
    <t>Estrutura tipo M2</t>
  </si>
  <si>
    <t>68.02.040</t>
  </si>
  <si>
    <t>Estrutura tipo N3</t>
  </si>
  <si>
    <t>68.02.050</t>
  </si>
  <si>
    <t>Estrutura tipo M1 - N3</t>
  </si>
  <si>
    <t>68.02.060</t>
  </si>
  <si>
    <t>Estrutura tipo M4</t>
  </si>
  <si>
    <t>68.02.070</t>
  </si>
  <si>
    <t>Estrutura tipo N2</t>
  </si>
  <si>
    <t>68.02.090</t>
  </si>
  <si>
    <t>Estrutura tipo N4</t>
  </si>
  <si>
    <t>68.02.100</t>
  </si>
  <si>
    <t>Armação secundária tipo 1C - 2R</t>
  </si>
  <si>
    <t>68.02.110</t>
  </si>
  <si>
    <t>Armação secundária tipo 1C - 3R</t>
  </si>
  <si>
    <t>68.02.120</t>
  </si>
  <si>
    <t>Armação secundária tipo 2C - 3R</t>
  </si>
  <si>
    <t>68.02.140</t>
  </si>
  <si>
    <t>Armação secundária tipo 4C - 6R</t>
  </si>
  <si>
    <t>68.20</t>
  </si>
  <si>
    <t>Reparos, conservacoes e complementos - GRUPO 68</t>
  </si>
  <si>
    <t>68.20.010</t>
  </si>
  <si>
    <t>Recolocação de poste de madeira</t>
  </si>
  <si>
    <t>68.20.040</t>
  </si>
  <si>
    <t>Braçadeira circular em aço carbono galvanizado, diâmetro nominal de 140 até 300 mm</t>
  </si>
  <si>
    <t>68.20.050</t>
  </si>
  <si>
    <t>Cruzeta em aço carbono galvanizado perfil ´L´ 75 x 75 x 8 mm, comprimento 2500 mm</t>
  </si>
  <si>
    <t>68.20.120</t>
  </si>
  <si>
    <t>Bengala em PVC para ramal de entrada, diâmetro de 32 mm</t>
  </si>
  <si>
    <t>69</t>
  </si>
  <si>
    <t>TELEFONIA, LOGICA E TRANSMISSAO DE DADOS, EQUIPAMENTOS E SISTEMA</t>
  </si>
  <si>
    <t>69.03</t>
  </si>
  <si>
    <t>Distribuicao e comando, caixas e equipamentos especificos</t>
  </si>
  <si>
    <t>69.03.090</t>
  </si>
  <si>
    <t>Aparelho telefônico multifrequencial, com teclas ´FLASH´, ´HOOK´, ´PAUSE´, ´LND´, ´MODE´</t>
  </si>
  <si>
    <t>69.03.130</t>
  </si>
  <si>
    <t>Caixa subterrânea de entrada de telefonia, tipo R1 (600 x 350 x 500) mm, padrão TELEBRÁS, com tampa</t>
  </si>
  <si>
    <t>69.03.140</t>
  </si>
  <si>
    <t>Caixa subterrânea de entrada de telefonia, tipo R2 (1070 x 520 x 500) mm, padrão TELEBRÁS, com tampa</t>
  </si>
  <si>
    <t>69.03.301</t>
  </si>
  <si>
    <t>Central de Pabx para 2 linhas e 8 ramais</t>
  </si>
  <si>
    <t>69.03.310</t>
  </si>
  <si>
    <t>Caixa de tomada em poliamida e tampa para piso elevado, com 4 alojamentos para elétrica e até 8 alojamentos para telefonia e dados</t>
  </si>
  <si>
    <t>69.03.340</t>
  </si>
  <si>
    <t>Conector RJ-45 fêmea - categoria 6</t>
  </si>
  <si>
    <t>69.03.360</t>
  </si>
  <si>
    <t>Conector RJ-45 fêmea - categoria 6A</t>
  </si>
  <si>
    <t>69.03.400</t>
  </si>
  <si>
    <t>Central PABX híbrida de telefonia para 8 linhas tronco e 24 a 32 ramais digital e analógico</t>
  </si>
  <si>
    <t>69.03.410</t>
  </si>
  <si>
    <t>Central PABX híbrida de telefonia para 8 linhas tronco e 128 ramais digital e analógico</t>
  </si>
  <si>
    <t>69.03.420</t>
  </si>
  <si>
    <t>Central PABX híbrida de telefonia para 8 linhas tronco e 128 ramais digital e analógico, com recursos PBX Networking</t>
  </si>
  <si>
    <t>69.05</t>
  </si>
  <si>
    <t>Estabilizacao de tensao</t>
  </si>
  <si>
    <t>69.05.010</t>
  </si>
  <si>
    <t>Estabilizador eletrônico de tensão, monofásico, com potência de 5 kVA</t>
  </si>
  <si>
    <t>69.05.040</t>
  </si>
  <si>
    <t>Estabilizador eletrônico de tensão, monofásico, com potência de 10 kVA</t>
  </si>
  <si>
    <t>69.05.230</t>
  </si>
  <si>
    <t>Estabilizador eletrônico de tensão, trifásico, com potência de 40 kVA</t>
  </si>
  <si>
    <t>69.06</t>
  </si>
  <si>
    <t>Sistemas ininterruptos de energia</t>
  </si>
  <si>
    <t>69.06.020</t>
  </si>
  <si>
    <t>Sistema ininterrupto de energia, trifásico on line de 10 kVA (220 V/220 V), com autonomia de 15 minutos</t>
  </si>
  <si>
    <t>69.06.030</t>
  </si>
  <si>
    <t>Sistema ininterrupto de energia, trifásico on line de 20 kVA (220 V/208 V-108 V), com autonomia 15 minutos</t>
  </si>
  <si>
    <t>69.06.040</t>
  </si>
  <si>
    <t>Sistema ininterrupto de energia, trifásico on line senoidal de 15 kVA (208 V/110 V), com autonomia de 15 minutos</t>
  </si>
  <si>
    <t>69.06.050</t>
  </si>
  <si>
    <t>Sistema ininterrupto de energia, monofásico, com potência de 2 kVA</t>
  </si>
  <si>
    <t>69.06.080</t>
  </si>
  <si>
    <t>Sistema ininterrupto de energia, monofásico on line senoidal de 5 kVA (220 V/110 V), com autonomia de 15 minutos</t>
  </si>
  <si>
    <t>69.06.100</t>
  </si>
  <si>
    <t>Sistema ininterrupto de energia, monofásico, com potência entre 5 a 7,5 kVA</t>
  </si>
  <si>
    <t>69.06.110</t>
  </si>
  <si>
    <t>Sistema ininterrupto de energia, monofásico de 600 VA (127 V/127 V), com autonomia de 10 a 15 minutos</t>
  </si>
  <si>
    <t>69.06.120</t>
  </si>
  <si>
    <t>Sistema ininterrupto de energia, trifásico on line senoidal de 10 kVA (220 V/110 V), com autonomia de 2 horas</t>
  </si>
  <si>
    <t>69.06.200</t>
  </si>
  <si>
    <t>Sistema ininterrupto de energia, trifásico on line de 20 kVA (220/127 V), com autonomia de 15 minutos</t>
  </si>
  <si>
    <t>69.06.210</t>
  </si>
  <si>
    <t>Sistema ininterrupto de energia, trifásico on line de 60 kVA (220/127 V), com autonomia de 15 minutos</t>
  </si>
  <si>
    <t>69.06.220</t>
  </si>
  <si>
    <t>Sistema ininterrupto de energia, trifásico on line de 80 kVA (220/127 V), com autonomia de 15 minutos</t>
  </si>
  <si>
    <t>69.06.240</t>
  </si>
  <si>
    <t>Sistema ininterrupto de energia, trifásico on line de 20 kVA (380/220 V), com autonomia de 15 minutos</t>
  </si>
  <si>
    <t>69.06.280</t>
  </si>
  <si>
    <t>Sistema ininterrupto de energia, trifásico on line senoidal de 5 kVA (220/110 V), com autonomia de 15 minutos</t>
  </si>
  <si>
    <t>69.06.290</t>
  </si>
  <si>
    <t>Sistema ininterrupto de energia, trifásico on line senoidal de 10 kVA (220/110 V), com autonomia de 10 a 15 minutos</t>
  </si>
  <si>
    <t>69.06.300</t>
  </si>
  <si>
    <t>Sistema ininterrupto de energia, trifásico on line senoidal de 50 kVA (220/110 V), com autonomia de 15 minutos</t>
  </si>
  <si>
    <t>69.06.320</t>
  </si>
  <si>
    <t>Sistema ininterrupto de energia, trifásico on line senoidal de 7,5 kVA (220/110 V), com autonomia de 15 minutos</t>
  </si>
  <si>
    <t>69.06.390</t>
  </si>
  <si>
    <t>Sistema ininterrupto de energia, trifásico on line senoidal de 40 kVA (380/220 V), com autonomia de 15 minutos</t>
  </si>
  <si>
    <t>69.08</t>
  </si>
  <si>
    <t>Equipamentos para informatica</t>
  </si>
  <si>
    <t>69.08.010</t>
  </si>
  <si>
    <t>Distribuidor interno óptico - 1 U para até 24 fibras</t>
  </si>
  <si>
    <t>69.09</t>
  </si>
  <si>
    <t>Sistema de rede</t>
  </si>
  <si>
    <t>69.09.250</t>
  </si>
  <si>
    <t>Patch cords de 1,50 ou 3,00 m - RJ-45 / RJ-45 - categoria 6A</t>
  </si>
  <si>
    <t>69.09.260</t>
  </si>
  <si>
    <t>Patch panel de 24 portas - categoria 6</t>
  </si>
  <si>
    <t>69.09.300</t>
  </si>
  <si>
    <t>Voice panel de 50 portas - categoria 3</t>
  </si>
  <si>
    <t>69.09.360</t>
  </si>
  <si>
    <t>Patch cords de 2,00 ou 3,00 m - RJ-45 / RJ-45 - categoria 6A</t>
  </si>
  <si>
    <t>69.09.370</t>
  </si>
  <si>
    <t>Transceptor Gigabit SX - LC conectável de formato pequeno (SFP)</t>
  </si>
  <si>
    <t>69.10</t>
  </si>
  <si>
    <t>Telecomunicacoes</t>
  </si>
  <si>
    <t>69.10.130</t>
  </si>
  <si>
    <t xml:space="preserve">Amplificador de potência para VHF e CATV-50 dB, frequência 54 a 750 MHz  </t>
  </si>
  <si>
    <t>69.10.140</t>
  </si>
  <si>
    <t>Antena parabólica com captador de sinais e modulador de áudio e vídeo</t>
  </si>
  <si>
    <t>69.10.152</t>
  </si>
  <si>
    <t>Antena WI-FI dual band access point, bandas simultâneas - 1750Mbps</t>
  </si>
  <si>
    <t>69.20</t>
  </si>
  <si>
    <t>Reparos, conservacoes e complementos - GRUPO 69</t>
  </si>
  <si>
    <t>69.20.010</t>
  </si>
  <si>
    <t>Arame de espinar em aço inoxidável nu, para TV a cabo</t>
  </si>
  <si>
    <t>69.20.040</t>
  </si>
  <si>
    <t>Isolador roldana em porcelana de 72 x 72 mm</t>
  </si>
  <si>
    <t>69.20.050</t>
  </si>
  <si>
    <t>Suporte para isolador roldana tipo DM, padrão TELEBRÁS</t>
  </si>
  <si>
    <t>69.20.070</t>
  </si>
  <si>
    <t>Fita em aço inoxidável para poste de 0,50 m x 19 mm, com fecho em aço inoxidável</t>
  </si>
  <si>
    <t>69.20.100</t>
  </si>
  <si>
    <t>Tampa para caixa R1, padrão TELEBRÁS</t>
  </si>
  <si>
    <t>69.20.110</t>
  </si>
  <si>
    <t>Tampa para caixa R2, padrão TELEBRÁS</t>
  </si>
  <si>
    <t>69.20.130</t>
  </si>
  <si>
    <t>Bloco de ligação interna para 10 pares, BLI-10</t>
  </si>
  <si>
    <t>69.20.140</t>
  </si>
  <si>
    <t>Bloco de ligação com engate rápido para 10 pares, BER-10</t>
  </si>
  <si>
    <t>69.20.170</t>
  </si>
  <si>
    <t>Calha de aço com 4 tomadas 2P+T - 250 V, com cabo</t>
  </si>
  <si>
    <t>69.20.180</t>
  </si>
  <si>
    <t>Cordão óptico duplex, multimodo com conector LC/LC - 2,5 m</t>
  </si>
  <si>
    <t>69.20.200</t>
  </si>
  <si>
    <t>Bandeja fixa para rack, 19´ x 500 mm</t>
  </si>
  <si>
    <t>69.20.210</t>
  </si>
  <si>
    <t>Bandeja fixa para rack, 19´ x 800 mm</t>
  </si>
  <si>
    <t>69.20.220</t>
  </si>
  <si>
    <t>Bandeja deslizante para rack, 19´ x 800 mm</t>
  </si>
  <si>
    <t>69.20.230</t>
  </si>
  <si>
    <t>Calha de aço com 8 tomadas 2P+T - 250 V, com cabo</t>
  </si>
  <si>
    <t>69.20.240</t>
  </si>
  <si>
    <t>Calha de aço com 12 tomadas 2P+T - 250 V, com cabo</t>
  </si>
  <si>
    <t>69.20.248</t>
  </si>
  <si>
    <t>Painel frontal cego - 19´ x 1 U</t>
  </si>
  <si>
    <t>69.20.250</t>
  </si>
  <si>
    <t>Painel frontal cego - 19´ x 2 U</t>
  </si>
  <si>
    <t>69.20.260</t>
  </si>
  <si>
    <t>Protetor de surto híbrido para rede de telecomunicações</t>
  </si>
  <si>
    <t>69.20.270</t>
  </si>
  <si>
    <t>Divisor interno com 1 entrada e 2 saídas - 75 Ohms</t>
  </si>
  <si>
    <t>69.20.280</t>
  </si>
  <si>
    <t>Divisor interno com 1 entrada e 4 saídas - 75 Ohms</t>
  </si>
  <si>
    <t>69.20.290</t>
  </si>
  <si>
    <t>Tomada blindada para VHF/UHF, CATV e FM, frequência 5 MHz a 1 GHz</t>
  </si>
  <si>
    <t>69.20.300</t>
  </si>
  <si>
    <t>Bloco de distribuição com protetor de surtos, para 10 pares, BTDG-10</t>
  </si>
  <si>
    <t>69.20.340</t>
  </si>
  <si>
    <t>Tomada para TV, tipo pino Jack, com placa</t>
  </si>
  <si>
    <t>69.20.350</t>
  </si>
  <si>
    <t>Caixa de emenda ventilada, em polipropileno, para até 200 pares</t>
  </si>
  <si>
    <t>70</t>
  </si>
  <si>
    <t>SINALIZACAO VIARIA</t>
  </si>
  <si>
    <t>70.01</t>
  </si>
  <si>
    <t>Dispositivo viario</t>
  </si>
  <si>
    <t>70.01.003</t>
  </si>
  <si>
    <t>Faixa elevada para travessia de pedestres em massa asfáltica - lombofaixa de vias com execução de recapeamento</t>
  </si>
  <si>
    <t>70.01.030</t>
  </si>
  <si>
    <t>Ondulação transversal em massa asfáltica - lombada tipo "A" de vias com execução de recapeamento</t>
  </si>
  <si>
    <t>70.01.031</t>
  </si>
  <si>
    <t>Ondulação transversal em massa asfáltica - lombada tipo "B" de vias com execução de recapeamento</t>
  </si>
  <si>
    <t>70.01.050</t>
  </si>
  <si>
    <t>Defensa semimaleavel simples</t>
  </si>
  <si>
    <t>70.02</t>
  </si>
  <si>
    <t>Sinalizacao horizontal</t>
  </si>
  <si>
    <t>70.02.001</t>
  </si>
  <si>
    <t>Limpeza, pré marcação e pré pintura de solo</t>
  </si>
  <si>
    <t>70.02.010</t>
  </si>
  <si>
    <t>Sinalização horizontal com tinta vinílica ou acrílica</t>
  </si>
  <si>
    <t>70.02.012</t>
  </si>
  <si>
    <t>Sinalização horizontal em laminado elastoplástico retrorefletivo e antiderrapante, para faixas</t>
  </si>
  <si>
    <t>70.02.013</t>
  </si>
  <si>
    <t>Sinalização horizontal em laminado elastoplástico retrorefletivo e antiderrapante, para símbolos e letras</t>
  </si>
  <si>
    <t>70.02.014</t>
  </si>
  <si>
    <t>Sinalização horizontal em massa termoplástica à quente por aspersão, espessura de 1,5 mm, para faixas</t>
  </si>
  <si>
    <t>70.02.016</t>
  </si>
  <si>
    <t>Sinalização horizontal em massa termoplástica à quente por extrusão, espessura de 3,0 mm, para faixas</t>
  </si>
  <si>
    <t>70.02.017</t>
  </si>
  <si>
    <t>Sinalização horizontal em massa termoplástica à quente por extrusão, espessura de 3,0 mm, para legendas</t>
  </si>
  <si>
    <t>70.02.020</t>
  </si>
  <si>
    <t>Sinalização horizontal em plástico a frio manual, para faixas</t>
  </si>
  <si>
    <t>70.02.021</t>
  </si>
  <si>
    <t>Sinalização horizontal em termoplástico de alto relevo</t>
  </si>
  <si>
    <t>70.02.022</t>
  </si>
  <si>
    <t>Sinalização horizontal em tinta a base de resina acrílica emulsionada em água</t>
  </si>
  <si>
    <t>70.03</t>
  </si>
  <si>
    <t>Sinalizacao vertical</t>
  </si>
  <si>
    <t>70.03.001</t>
  </si>
  <si>
    <t>Placa para sinalização viária em chapa de aço, totalmente refletiva com película IA/IA - área até 2,0 m²</t>
  </si>
  <si>
    <t>70.03.003</t>
  </si>
  <si>
    <t>Placa para sinalização viária em chapa de aço, totalmente refletiva com película III/III - área até 2,0 m²</t>
  </si>
  <si>
    <t>70.03.006</t>
  </si>
  <si>
    <t>Placa para sinalização viária em chapa de alumínio, totalmente refletiva com película IA/IA - área até 2,0 m²</t>
  </si>
  <si>
    <t>70.03.008</t>
  </si>
  <si>
    <t>Placa para sinalização viária em chapa de alumínio, totalmente refletiva com película III/III - área até 2,0 m²</t>
  </si>
  <si>
    <t>70.03.009</t>
  </si>
  <si>
    <t>Placa para sinalização viária em chapa de alumínio, totalmente refletiva com película III/III - área maior que 2,0 m²</t>
  </si>
  <si>
    <t>70.03.010</t>
  </si>
  <si>
    <t>Placa para sinalização viária em alumínio composto, totalmente refletiva com película IA/IA - área até 2,0 m²</t>
  </si>
  <si>
    <t>70.03.012</t>
  </si>
  <si>
    <t>Placa para sinalização viária em alumínio composto, totalmente refletiva com película III/III - área até 2,0 m²</t>
  </si>
  <si>
    <t>70.03.013</t>
  </si>
  <si>
    <t>Placa para sinalização viária em alumínio composto, totalmente refletiva com película III/III - área maior que 2,0 m²</t>
  </si>
  <si>
    <t>70.04</t>
  </si>
  <si>
    <t>Coluna cônica</t>
  </si>
  <si>
    <t>70.04.001</t>
  </si>
  <si>
    <t>Coluna simples (PP), diâmetro de 2 1/2´ e comprimento de 3,6 m</t>
  </si>
  <si>
    <t>70.04.002</t>
  </si>
  <si>
    <t>Coluna simples (P-51), para fixação de placa de orientação</t>
  </si>
  <si>
    <t>70.04.003</t>
  </si>
  <si>
    <t>Coluna dupla (P-53) para fixação de placa de orientação</t>
  </si>
  <si>
    <t>70.04.004</t>
  </si>
  <si>
    <t>Coluna (P-57) para fixação de placa de orientação, com braço projetado</t>
  </si>
  <si>
    <t>70.04.005</t>
  </si>
  <si>
    <t>Braço (P-55) para fixação em poste de concreto</t>
  </si>
  <si>
    <t>70.04.006</t>
  </si>
  <si>
    <t>Coluna dupla (PP), diâmetro de 2 x 2 1/2´ e comprimento de 3,6 m</t>
  </si>
  <si>
    <t>70.04.007</t>
  </si>
  <si>
    <t>Coluna semafórica simples 101 mm x 6 m</t>
  </si>
  <si>
    <t>70.05</t>
  </si>
  <si>
    <t>Sinalizacao semaforica e complementar</t>
  </si>
  <si>
    <t>70.05.001</t>
  </si>
  <si>
    <t>Botoeira convencional para pedestre</t>
  </si>
  <si>
    <t>70.05.002</t>
  </si>
  <si>
    <t>Botoeira sonora para deficientes visuais</t>
  </si>
  <si>
    <t>70.05.006</t>
  </si>
  <si>
    <t>Luminária LED 20W com braço, para travessia de pedestre</t>
  </si>
  <si>
    <t>70.05.011</t>
  </si>
  <si>
    <t>Grupo focal para pedestre com lâmpada LED e contador regressivo</t>
  </si>
  <si>
    <t>70.05.020</t>
  </si>
  <si>
    <t>Grupo focal veicular com lâmpada LED, com anteparo e suportes de fixação</t>
  </si>
  <si>
    <t>70.06</t>
  </si>
  <si>
    <t>Tachas e tachoes</t>
  </si>
  <si>
    <t>70.06.001</t>
  </si>
  <si>
    <t>Segregador (bate-roda) refletivo - resina</t>
  </si>
  <si>
    <t>70.06.010</t>
  </si>
  <si>
    <t>Tacha refletiva monodirecional tipo III ou IV, prismática/vítrea - resina</t>
  </si>
  <si>
    <t>70.06.011</t>
  </si>
  <si>
    <t>Tacha tipo I bidirecional refletiva</t>
  </si>
  <si>
    <t>70.06.012</t>
  </si>
  <si>
    <t>Tacha tipo I monodirecional refletiva</t>
  </si>
  <si>
    <t>70.06.013</t>
  </si>
  <si>
    <t>Tacha tipo II bidirecional refletiva</t>
  </si>
  <si>
    <t>70.06.014</t>
  </si>
  <si>
    <t>Tacha tipo II monodirecional refletiva</t>
  </si>
  <si>
    <t>70.06.020</t>
  </si>
  <si>
    <t>Tachão tipo I bidirecional refletivo</t>
  </si>
  <si>
    <t>70.06.021</t>
  </si>
  <si>
    <t>Tachão tipo I monodirecional refletivo</t>
  </si>
  <si>
    <t>70.06.031</t>
  </si>
  <si>
    <t>Tacha tipo I bidirecional refletiva - resina</t>
  </si>
  <si>
    <t>70.06.032</t>
  </si>
  <si>
    <t>Tacha tipo I monodirecional refletiva - resina</t>
  </si>
  <si>
    <t>70.06.033</t>
  </si>
  <si>
    <t>Tacha tipo II bidirecional refletiva - resina</t>
  </si>
  <si>
    <t>70.06.034</t>
  </si>
  <si>
    <t>Tacha tipo II monodirecional refletiva - resina</t>
  </si>
  <si>
    <t>70.06.040</t>
  </si>
  <si>
    <t>Tachão tipo I bidirecional refletivo - resina</t>
  </si>
  <si>
    <t>70.06.041</t>
  </si>
  <si>
    <t>Tachão tipo I monodirecional refletivo - resina</t>
  </si>
  <si>
    <t>70.20</t>
  </si>
  <si>
    <t>Dispositivo viário / transporte</t>
  </si>
  <si>
    <t>70.20.001</t>
  </si>
  <si>
    <t>Faixa elevada para travessia de pedestres em massa asfáltica - lombafaixa - conservação de vias sem execução de recapeamento</t>
  </si>
  <si>
    <t>70.20.010</t>
  </si>
  <si>
    <t>Ondulação transversal em massa asfáltica - lombada tipo "A" - conservação de vias urbanas sem execução de recapeamento</t>
  </si>
  <si>
    <t>70.20.011</t>
  </si>
  <si>
    <t>Ondulação transversal em massa asfáltica - lombada tipo "B" - conservação de vias urbanas sem execução de recapeamento</t>
  </si>
  <si>
    <t>70.20.020</t>
  </si>
  <si>
    <t>Transporte de equipamentos com caminhão carroceria em rodovia pavimentada</t>
  </si>
  <si>
    <t>70.20.021</t>
  </si>
  <si>
    <t>Equipe para serviços de conservação de pavimentação de vias</t>
  </si>
  <si>
    <t>EQDIA</t>
  </si>
  <si>
    <t>97</t>
  </si>
  <si>
    <t>SINALIZACAO E COMUNICACAO VISUAL</t>
  </si>
  <si>
    <t>97.02</t>
  </si>
  <si>
    <t>Placas, porticos e obeliscos arquitetônicos</t>
  </si>
  <si>
    <t>97.02.030</t>
  </si>
  <si>
    <t>Placa comemorativa em aço inoxidável escovado</t>
  </si>
  <si>
    <t>97.02.036</t>
  </si>
  <si>
    <t>Placa de identificação em PVC com texto em vinil</t>
  </si>
  <si>
    <t>97.02.190</t>
  </si>
  <si>
    <t>Placa de identificação em acrílico com texto em vinil</t>
  </si>
  <si>
    <t>97.02.193</t>
  </si>
  <si>
    <t>Placa de sinalização em PVC fotoluminescente (200x200mm), com indicação de equipamentos de alarme, detecção e extinção de incêndio</t>
  </si>
  <si>
    <t>97.02.194</t>
  </si>
  <si>
    <t>Placa de sinalização em PVC fotoluminescente (150x150mm), com indicação de equipamentos de combate à incêndio e alarme</t>
  </si>
  <si>
    <t>97.02.195</t>
  </si>
  <si>
    <t>Placa de sinalização em PVC fotoluminescente (240x120mm), com indicação de rota de evacuação e saída de emergência</t>
  </si>
  <si>
    <t>97.02.196</t>
  </si>
  <si>
    <t>Placa de sinalização em PVC fotoluminescente, com identificação de pavimentos</t>
  </si>
  <si>
    <t>97.02.197</t>
  </si>
  <si>
    <t>Placa de sinalização em PVC, com indicação de alerta</t>
  </si>
  <si>
    <t>97.02.198</t>
  </si>
  <si>
    <t>Placa de sinalização em PVC, com indicação de proibição normativa</t>
  </si>
  <si>
    <t>97.02.210</t>
  </si>
  <si>
    <t>Placa de sinalização em PVC para ambientes</t>
  </si>
  <si>
    <t>97.03</t>
  </si>
  <si>
    <t>Pintura de letras e pictogramas</t>
  </si>
  <si>
    <t>97.03.010</t>
  </si>
  <si>
    <t>Sinalização com pictograma em tinta acrílica</t>
  </si>
  <si>
    <t>97.05</t>
  </si>
  <si>
    <t>Placas, porticos e sinalizacao viaria</t>
  </si>
  <si>
    <t>97.05.070</t>
  </si>
  <si>
    <t>Manta de borracha para sinalização em estacionamento e proteção de coluna e parede, de 1000 x 750 mm e espessura 10 mm</t>
  </si>
  <si>
    <t>97.05.080</t>
  </si>
  <si>
    <t>Cantoneira de borracha para sinalização em estacionamento e proteção de coluna, de 750 x 100 x 100 mm e espessura 10 mm</t>
  </si>
  <si>
    <t>97.05.130</t>
  </si>
  <si>
    <t>Colocação de placa em suporte de madeira / metálico - solo</t>
  </si>
  <si>
    <t>97.05.140</t>
  </si>
  <si>
    <t>Suporte de perfil metálico galvanizado</t>
  </si>
  <si>
    <t>98</t>
  </si>
  <si>
    <t>ARQUITETURA DE INTERIORES</t>
  </si>
  <si>
    <t>98.02</t>
  </si>
  <si>
    <t>Mobiliario</t>
  </si>
  <si>
    <t>98.02.210</t>
  </si>
  <si>
    <t>Banco de madeira com encosto e pés em ferro fundido pintado</t>
  </si>
  <si>
    <t>1.1</t>
  </si>
  <si>
    <t>2.</t>
  </si>
  <si>
    <t>10.20</t>
  </si>
  <si>
    <t>Reparos, conservações e complementos - GRUPO 10</t>
  </si>
  <si>
    <t>10.20.001</t>
  </si>
  <si>
    <t>Lubrificante em pasta para aplicação em barras de transferência de concreto</t>
  </si>
  <si>
    <t>11.01.621</t>
  </si>
  <si>
    <t>Concreto usinado, fck=30 MPa, fctm_k=4,2 Mpa</t>
  </si>
  <si>
    <t>Lona plástica - 150 micron</t>
  </si>
  <si>
    <t>Cura química de concreto, membrana líquida</t>
  </si>
  <si>
    <t>Recolocação de telha de barro tipo francesa</t>
  </si>
  <si>
    <t>21.03.151</t>
  </si>
  <si>
    <t>Revestimento em placa de alumínio composto "ACM", espessura de 4 mm e acabamento em PVDF</t>
  </si>
  <si>
    <t>21.03.153</t>
  </si>
  <si>
    <t>Revestimento em placa de alumínio composto "ACM", espessura de 3 mm e acabamento em poliéster - uso interno</t>
  </si>
  <si>
    <t>34.20.382</t>
  </si>
  <si>
    <t>Lâmpada fluorescente compacta "2U", base G-24Q-3 de 26 W</t>
  </si>
  <si>
    <t>Luminária LED retangular de sobrepor com difusor translúcido, 4000 K, fluxo luminoso de 3690 a 4800 lm, potência de 35 W a 41 W</t>
  </si>
  <si>
    <t>Haste de aterramento de 5/8" x 2,4 m</t>
  </si>
  <si>
    <t>Controlador de temperatura digital</t>
  </si>
  <si>
    <t>Torneira curta sem rosca para uso geral, em latão fundido cromado, DN= 1/2"</t>
  </si>
  <si>
    <t>Torneira curta sem rosca para uso geral, em latão fundido cromado, DN= 3/4"</t>
  </si>
  <si>
    <t>Válvula de esfera em aço carbono fundido, passagem plena, extremidades rosqueáveis, classe 300 libras para vapor e classe 600 libras para água, óleo e gás, DN= 1/2"</t>
  </si>
  <si>
    <t>Válvula de esfera em aço carbono fundido, passagem plena, extremidades rosqueáveis, classe 300 libras para vapor e classe 600 libras para água, óleo e gás, DN= 3/4"</t>
  </si>
  <si>
    <t>Válvula de esfera em aço carbono fundido, passagem plena, extremidades rosqueáveis, classe 300 libras para vapor e classe 600 libras para água, óleo e gás, DN= 1"</t>
  </si>
  <si>
    <t>Válvula de esfera em aço carbono fundido, passagem plena, extremidades rosqueáveis, classe 300 libras para vapor e classe 600 libras para água, óleo e gás, DN= 1.1/4"</t>
  </si>
  <si>
    <t>Válvula de esfera em aço carbono fundido, passagem plena, extremidades rosqueáveis, classe 300 libras para vapor saturado, DN= 2"</t>
  </si>
  <si>
    <t>54.08</t>
  </si>
  <si>
    <t>Pavimentação rígida</t>
  </si>
  <si>
    <t>54.08.001</t>
  </si>
  <si>
    <t>Nivelamento e regularização de superfície e desempeno mecânico através de régua vibratória de pavimento em concreto</t>
  </si>
  <si>
    <t>54.08.002</t>
  </si>
  <si>
    <t>Texturização de superfície de pavimento em concreto com vassoura</t>
  </si>
  <si>
    <t>54.08.010</t>
  </si>
  <si>
    <t>Fibra em polipropileno (macrofibra), resistência residual 4,3+-0,3 Mpa</t>
  </si>
  <si>
    <t>54.08.011</t>
  </si>
  <si>
    <t>Fibra polimérica (microfibra anticrack), tenacidade mínima 5cN/dtex</t>
  </si>
  <si>
    <t xml:space="preserve"> PLANILHA ORÇAMENTÁRIA</t>
  </si>
  <si>
    <t>CRONOGRAMA FÍSICO FINANCEIRO</t>
  </si>
  <si>
    <t>Endereço:</t>
  </si>
  <si>
    <t>ETAPA</t>
  </si>
  <si>
    <t>VALOR</t>
  </si>
  <si>
    <t>DIAS</t>
  </si>
  <si>
    <t>TOTAL</t>
  </si>
  <si>
    <t>VALOR TOTAL</t>
  </si>
  <si>
    <t>Saulo Guilherme Ernesto</t>
  </si>
  <si>
    <t>Eng. SOURB - CREA 5062489875</t>
  </si>
  <si>
    <t>QUADRO DE COMPOSIÇÃO DE BDI</t>
  </si>
  <si>
    <t>TIPO DE OBRA DO EMPREENDIMENTO:</t>
  </si>
  <si>
    <t>REFORMA E AMPLIAÇÃO</t>
  </si>
  <si>
    <t>OBJETO:</t>
  </si>
  <si>
    <t>ITENS</t>
  </si>
  <si>
    <t>SIGLAS</t>
  </si>
  <si>
    <t>ADOTADO %</t>
  </si>
  <si>
    <t>1º QUARTIL</t>
  </si>
  <si>
    <t>MÉDIO</t>
  </si>
  <si>
    <t>3° QUARTIL</t>
  </si>
  <si>
    <t xml:space="preserve">ADMINISTRAÇÃO CENTRAL 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</si>
  <si>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</si>
  <si>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</si>
  <si>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</si>
  <si>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</si>
  <si>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</si>
  <si>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</si>
  <si>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</si>
  <si>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</si>
  <si>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TRIBUTOS (IMPOSTOS COFINS 3%, E PIS 0,65%)</t>
  </si>
  <si>
    <t>CP</t>
  </si>
  <si>
    <t>TRIBUTOS (ISS, VARIÁVEL DE ACORDO COM O MUNICÍPIO)</t>
  </si>
  <si>
    <t>ISS</t>
  </si>
  <si>
    <t>TRIBUTOS (CONTRIBUIÇÃO PREVIDENCIÁRIA SOBRE A RECEITA BRUTA - 0% OU 4,5 % - DESONERAÇÃO)</t>
  </si>
  <si>
    <t>CPRB</t>
  </si>
  <si>
    <t>BDI SEM DESONERAÇÃO (FÓRMULA ACÓRDÃO TCU)</t>
  </si>
  <si>
    <t>BDI PAD</t>
  </si>
  <si>
    <t>Os valores de BDI foram calculado com o emprego da fórmula:</t>
  </si>
  <si>
    <t>BDI PAD =</t>
  </si>
  <si>
    <t>(1+AC+S+R+G)*(1+DF)*(1+L)</t>
  </si>
  <si>
    <t>(1-CP-ISS)</t>
  </si>
  <si>
    <t>Declaro para os devidos fins que, conforme legislação tributária municipal, a base de cálculo para Construção e Reforma de Edifícios, é de 100%, com a respectiva alíquota de 5%.</t>
  </si>
  <si>
    <t>Declaro para os devidos fins que o regime de Contribuição Previdenciária sobre a Receita Bruta adotado para ebaboração do orçamento foi SEM Desoneração, e que esta é a alternativa mais adequada para a Administração Pública.</t>
  </si>
  <si>
    <t>Eng. Saulo Guilherme Ernesto</t>
  </si>
  <si>
    <t>SERVIÇOS PRELIMINARES</t>
  </si>
  <si>
    <t>2.1</t>
  </si>
  <si>
    <t>2.2</t>
  </si>
  <si>
    <t>2.3</t>
  </si>
  <si>
    <t>2.4</t>
  </si>
  <si>
    <t>Piso em ladrilho hidráulico preto, branco e cinza, assentado com argamassa colante industrializada</t>
  </si>
  <si>
    <t>Projetor LED verde retangular, foco orientável, para fixação em parede ou piso, potência 10 W</t>
  </si>
  <si>
    <t>Caixa de ferro octogonal fundo móvel 4´ x 4´</t>
  </si>
  <si>
    <t>Suporte para apoio de bicicletas em aço carbono 2", modelo U invertido sem emendas, com acabamento em pintura eletrostática para fixação chumbada/parafusada</t>
  </si>
  <si>
    <t>Gradil rígido modular em aço 2" - H=1,10m, C=1,65m, padrão CET SP</t>
  </si>
  <si>
    <t>34.05.322</t>
  </si>
  <si>
    <t>Árvore ornamental tipo Quaresmeira - h= 1,50 / 2,00 m</t>
  </si>
  <si>
    <t>Película de controle solar refletiva na cor prata, aplicado em vidros</t>
  </si>
  <si>
    <t>Piso tátil de concreto intertravado alerta / direcional, espessura de 6 cm, com rejunte em areia</t>
  </si>
  <si>
    <t>Piso em ladrilho hidráulico podotátil várias cores, assentado com argamassa mista</t>
  </si>
  <si>
    <t>30.04.034</t>
  </si>
  <si>
    <t>Revestimento sintético de borracha ou PVC colorido, para sinalização tátil de alerta / direcional - colado</t>
  </si>
  <si>
    <t>Revestimento sintético de borracha ou PVC colorido, para sinalização tátil de alerta / direcional - assentamento argamassado</t>
  </si>
  <si>
    <t>Alvenaria de bloco cerâmico estrutural de 19 cm</t>
  </si>
  <si>
    <t>Alvenaria de bloco cerâmico estrutural de 14 cm</t>
  </si>
  <si>
    <t>Alvenaria de bloco cerâmico de vedação de 19 cm</t>
  </si>
  <si>
    <t>Alvenaria de bloco cerâmico de vedação de 14 cm</t>
  </si>
  <si>
    <t>Alvenaria de bloco cerâmico de vedação de 9 cm</t>
  </si>
  <si>
    <t>Taxa de destinação de resíduo sólido em aterro - telhas cimento amianto</t>
  </si>
  <si>
    <t>Transporte de resíduo sólido em aterro - telhas cimento amianto Classe D</t>
  </si>
  <si>
    <t>05.07.100</t>
  </si>
  <si>
    <t>PONTOS</t>
  </si>
  <si>
    <t>3.</t>
  </si>
  <si>
    <t>CDHU Boletim 191 S/DES. SINAPI 06/2023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</si>
  <si>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</si>
  <si>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</si>
  <si>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</si>
  <si>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</si>
  <si>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</si>
  <si>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</si>
  <si>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</si>
  <si>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</si>
  <si>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</si>
  <si>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TOTAL PONTOS:</t>
  </si>
  <si>
    <t>DESCRIÇÃO DA COMPOSIÇÃO</t>
  </si>
  <si>
    <t>2.1.1</t>
  </si>
  <si>
    <t>2.1.2</t>
  </si>
  <si>
    <t>2.1.3</t>
  </si>
  <si>
    <t>2.1.4</t>
  </si>
  <si>
    <t>2.2.1</t>
  </si>
  <si>
    <t>2.2.2</t>
  </si>
  <si>
    <t>2.2.3</t>
  </si>
  <si>
    <t>2.2.4</t>
  </si>
  <si>
    <t>2.3.1</t>
  </si>
  <si>
    <t>2.3.2</t>
  </si>
  <si>
    <t>2.3.3</t>
  </si>
  <si>
    <t>2.3.4</t>
  </si>
  <si>
    <t>2.4.1</t>
  </si>
  <si>
    <t>2.4.2</t>
  </si>
  <si>
    <t>2.4.3</t>
  </si>
  <si>
    <t>2.4.4</t>
  </si>
  <si>
    <t>2.5</t>
  </si>
  <si>
    <t>2.5.1</t>
  </si>
  <si>
    <t>2.5.2</t>
  </si>
  <si>
    <t>2.5.3</t>
  </si>
  <si>
    <t>2.5.4</t>
  </si>
  <si>
    <t>2.6</t>
  </si>
  <si>
    <t>2.7</t>
  </si>
  <si>
    <t>2.7.1</t>
  </si>
  <si>
    <t>2.7.2</t>
  </si>
  <si>
    <t>2.7.3</t>
  </si>
  <si>
    <t>2.7.4</t>
  </si>
  <si>
    <t>2.8</t>
  </si>
  <si>
    <t>2.8.1</t>
  </si>
  <si>
    <t>2.8.2</t>
  </si>
  <si>
    <t>2.8.3</t>
  </si>
  <si>
    <t>2.8.4</t>
  </si>
  <si>
    <t>2.9</t>
  </si>
  <si>
    <t>2.9.1</t>
  </si>
  <si>
    <t>2.9.2</t>
  </si>
  <si>
    <t>2.9.4</t>
  </si>
  <si>
    <t>2.9.5</t>
  </si>
  <si>
    <t>2.10</t>
  </si>
  <si>
    <t>2.10.1</t>
  </si>
  <si>
    <t>2.10.2</t>
  </si>
  <si>
    <t>2.10.3</t>
  </si>
  <si>
    <t>2.10.4</t>
  </si>
  <si>
    <t>2.11</t>
  </si>
  <si>
    <t>2.11.1</t>
  </si>
  <si>
    <t>2.11.2</t>
  </si>
  <si>
    <t>2.11.3</t>
  </si>
  <si>
    <t>2.11.4</t>
  </si>
  <si>
    <t>3.1.1</t>
  </si>
  <si>
    <t>3.1.2</t>
  </si>
  <si>
    <t>3.1.3</t>
  </si>
  <si>
    <t>3.1.4</t>
  </si>
  <si>
    <t>2.5.5</t>
  </si>
  <si>
    <t>2.10.5</t>
  </si>
  <si>
    <t>2.11.5</t>
  </si>
  <si>
    <t>2.11.6</t>
  </si>
  <si>
    <t>3.2.1</t>
  </si>
  <si>
    <t>3.2.2</t>
  </si>
  <si>
    <t>3.2.3</t>
  </si>
  <si>
    <t>3.2.4</t>
  </si>
  <si>
    <t>3.2.5</t>
  </si>
  <si>
    <t>3.2.6</t>
  </si>
  <si>
    <t>3.2.7</t>
  </si>
  <si>
    <t>3.3.1</t>
  </si>
  <si>
    <t>3.3.2</t>
  </si>
  <si>
    <t>3.3.3</t>
  </si>
  <si>
    <t>3.3.4</t>
  </si>
  <si>
    <t>3.3.5</t>
  </si>
  <si>
    <t>3.4.1</t>
  </si>
  <si>
    <t>3.4.2</t>
  </si>
  <si>
    <t>3.4.3</t>
  </si>
  <si>
    <t>3.4.4</t>
  </si>
  <si>
    <t>3.5.1</t>
  </si>
  <si>
    <t>3.5.2</t>
  </si>
  <si>
    <t>3.5.3</t>
  </si>
  <si>
    <t>3.5.4</t>
  </si>
  <si>
    <t>3.6.1</t>
  </si>
  <si>
    <t>3.6.2</t>
  </si>
  <si>
    <t>3.6.3</t>
  </si>
  <si>
    <t>3.6.4</t>
  </si>
  <si>
    <t>3.6.5</t>
  </si>
  <si>
    <t>3.7.1</t>
  </si>
  <si>
    <t>3.7.2</t>
  </si>
  <si>
    <t>3.7.3</t>
  </si>
  <si>
    <t>3.7.4</t>
  </si>
  <si>
    <t>3.8.1</t>
  </si>
  <si>
    <t>3.8.2</t>
  </si>
  <si>
    <t>3.8.3</t>
  </si>
  <si>
    <t>3.8.4</t>
  </si>
  <si>
    <t>3.9.1</t>
  </si>
  <si>
    <t>3.9.2</t>
  </si>
  <si>
    <t>3.9.3</t>
  </si>
  <si>
    <t>3.9.4</t>
  </si>
  <si>
    <t>3.10</t>
  </si>
  <si>
    <t>3.10.1</t>
  </si>
  <si>
    <t>3.10.2</t>
  </si>
  <si>
    <t>3.10.3</t>
  </si>
  <si>
    <t>3.10.4</t>
  </si>
  <si>
    <t>3.10.5</t>
  </si>
  <si>
    <t>3.11</t>
  </si>
  <si>
    <t>3.11.1</t>
  </si>
  <si>
    <t>3.11.2</t>
  </si>
  <si>
    <t>3.11.3</t>
  </si>
  <si>
    <t>3.11.4</t>
  </si>
  <si>
    <t xml:space="preserve"> TABELA CONSOLIDADA</t>
  </si>
  <si>
    <t>2.9.3</t>
  </si>
  <si>
    <t>BAIRRO MIRANTE DOS OVNIS</t>
  </si>
  <si>
    <t>BAIRRO JARDIM CLARICE</t>
  </si>
  <si>
    <t>Troca de iluminação convencional por tecnologia LED nos Bairros Mirante dos OVNIs e Jardim Clarice</t>
  </si>
  <si>
    <t>Bairros Mirante dos OVNIs e Jardim Clarice - Votorantim/SP</t>
  </si>
  <si>
    <t>BAIRRO MIRANTE DOS OVNIs</t>
  </si>
  <si>
    <t>RUA ORLANDO SILVA</t>
  </si>
  <si>
    <t>2.1.5</t>
  </si>
  <si>
    <t>2.1.6</t>
  </si>
  <si>
    <t>2.1.7</t>
  </si>
  <si>
    <t>RUA MARIO TOZZI</t>
  </si>
  <si>
    <t>2.2.5</t>
  </si>
  <si>
    <t>2.2.6</t>
  </si>
  <si>
    <t>2.2.7</t>
  </si>
  <si>
    <t>2.3.5</t>
  </si>
  <si>
    <t>2.3.6</t>
  </si>
  <si>
    <t>2.3.7</t>
  </si>
  <si>
    <t>RUA JOÃO CASSETARI</t>
  </si>
  <si>
    <t>RUA OSWALDO MEZADRI</t>
  </si>
  <si>
    <t>2.4.5</t>
  </si>
  <si>
    <t>2.4.6</t>
  </si>
  <si>
    <t>2.4.7</t>
  </si>
  <si>
    <t>RUA ALTAMIRO FERREIRA DA SILVA</t>
  </si>
  <si>
    <t>2.5.6</t>
  </si>
  <si>
    <t>2.5.7</t>
  </si>
  <si>
    <t>RUA ULISSES DE S. COELHO</t>
  </si>
  <si>
    <t>RUA JULIA MARTINS DOMINGUES</t>
  </si>
  <si>
    <t>2.7.5</t>
  </si>
  <si>
    <t>2.7.6</t>
  </si>
  <si>
    <t>2.7.7</t>
  </si>
  <si>
    <t>RUA ELOISA BISCAINO LOPES</t>
  </si>
  <si>
    <t>2.8.5</t>
  </si>
  <si>
    <t>2.8.6</t>
  </si>
  <si>
    <t>2.8.7</t>
  </si>
  <si>
    <t>RUA HELENA BUSCARIOL DOS SANTOS</t>
  </si>
  <si>
    <t>2.9.6</t>
  </si>
  <si>
    <t>2.9.7</t>
  </si>
  <si>
    <t>RUA ANTONIO MARINONI</t>
  </si>
  <si>
    <t>2.10.6</t>
  </si>
  <si>
    <t>2.10.7</t>
  </si>
  <si>
    <t>RUA JOÃO SCARPANT</t>
  </si>
  <si>
    <t>2.11.7</t>
  </si>
  <si>
    <t>RUA EUGÊNIO ESPELHO</t>
  </si>
  <si>
    <t>3.1.5</t>
  </si>
  <si>
    <t>3.1.6</t>
  </si>
  <si>
    <t>3.1.7</t>
  </si>
  <si>
    <t>RUA MERCEDES NARDI ARCURI</t>
  </si>
  <si>
    <t>RUA HELENA CLORINDA TESCARO MENEGOCCI</t>
  </si>
  <si>
    <t>3.3.6</t>
  </si>
  <si>
    <t>3.3.7</t>
  </si>
  <si>
    <t>RUA LUIZ AJALA RODRIGUES</t>
  </si>
  <si>
    <t>3.4.5</t>
  </si>
  <si>
    <t>3.4.6</t>
  </si>
  <si>
    <t>3.4.7</t>
  </si>
  <si>
    <t>RUA MODESTO PRADO</t>
  </si>
  <si>
    <t>3.5.5</t>
  </si>
  <si>
    <t>3.5.6</t>
  </si>
  <si>
    <t>3.5.7</t>
  </si>
  <si>
    <t>RUA CLARICE BELLINE DEVELLIS</t>
  </si>
  <si>
    <t>3.6.6</t>
  </si>
  <si>
    <t>3.6.7</t>
  </si>
  <si>
    <t>RUA TOMAZ MASSA</t>
  </si>
  <si>
    <t>3.7.5</t>
  </si>
  <si>
    <t>3.7.6</t>
  </si>
  <si>
    <t>3.7.7</t>
  </si>
  <si>
    <t>RUA ANTÔNIO JOSÉ COSMIM</t>
  </si>
  <si>
    <t>3.8.5</t>
  </si>
  <si>
    <t>3.8.6</t>
  </si>
  <si>
    <t>3.8.7</t>
  </si>
  <si>
    <t>RUA PROF. ELENICE DE GOES</t>
  </si>
  <si>
    <t>3.9.5</t>
  </si>
  <si>
    <t>3.9.6</t>
  </si>
  <si>
    <t>3.9.7</t>
  </si>
  <si>
    <t>RUA MARIA ANTONIA PRADO</t>
  </si>
  <si>
    <t>3.10.6</t>
  </si>
  <si>
    <t>3.10.7</t>
  </si>
  <si>
    <t>AVENIDA GISELE CONSTANTINO</t>
  </si>
  <si>
    <t>3.11.5</t>
  </si>
  <si>
    <t>3.11.6</t>
  </si>
  <si>
    <t>3.11.7</t>
  </si>
  <si>
    <t>3.12</t>
  </si>
  <si>
    <t>3.12.1</t>
  </si>
  <si>
    <t>3.12.2</t>
  </si>
  <si>
    <t>3.12.3</t>
  </si>
  <si>
    <t>3.12.4</t>
  </si>
  <si>
    <t>3.12.5</t>
  </si>
  <si>
    <t>3.12.6</t>
  </si>
  <si>
    <t>3.12.7</t>
  </si>
  <si>
    <t>RUA EUGÊNIO BIAZZIN</t>
  </si>
  <si>
    <t>RUA JOSÉ BARROSO</t>
  </si>
  <si>
    <t>3.13</t>
  </si>
  <si>
    <t>3.13.1</t>
  </si>
  <si>
    <t>3.13.2</t>
  </si>
  <si>
    <t>3.13.3</t>
  </si>
  <si>
    <t>3.13.4</t>
  </si>
  <si>
    <t>3.13.5</t>
  </si>
  <si>
    <t>3.13.6</t>
  </si>
  <si>
    <t>3.13.7</t>
  </si>
  <si>
    <t>3.14</t>
  </si>
  <si>
    <t>3.14.1</t>
  </si>
  <si>
    <t>3.14.2</t>
  </si>
  <si>
    <t>3.14.3</t>
  </si>
  <si>
    <t>3.14.4</t>
  </si>
  <si>
    <t>3.14.5</t>
  </si>
  <si>
    <t>3.14.6</t>
  </si>
  <si>
    <t>3.14.7</t>
  </si>
  <si>
    <t>RUA CLOTILDE BELLINI CAPITANI</t>
  </si>
  <si>
    <t>3.15</t>
  </si>
  <si>
    <t>3.15.1</t>
  </si>
  <si>
    <t>3.15.2</t>
  </si>
  <si>
    <t>3.15.3</t>
  </si>
  <si>
    <t>3.15.4</t>
  </si>
  <si>
    <t>3.15.5</t>
  </si>
  <si>
    <t>3.15.6</t>
  </si>
  <si>
    <t>3.15.7</t>
  </si>
  <si>
    <t>RUA JOSÉ NICCOLETE</t>
  </si>
  <si>
    <t>3.16</t>
  </si>
  <si>
    <t>3.16.1</t>
  </si>
  <si>
    <t>3.16.2</t>
  </si>
  <si>
    <t>3.16.3</t>
  </si>
  <si>
    <t>3.16.4</t>
  </si>
  <si>
    <t>3.16.5</t>
  </si>
  <si>
    <t>3.16.6</t>
  </si>
  <si>
    <t>3.16.7</t>
  </si>
  <si>
    <t>RUA SILVIO PICCINATO</t>
  </si>
  <si>
    <t>3.17</t>
  </si>
  <si>
    <t>3.17.1</t>
  </si>
  <si>
    <t>3.17.2</t>
  </si>
  <si>
    <t>3.17.3</t>
  </si>
  <si>
    <t>3.17.4</t>
  </si>
  <si>
    <t>3.17.5</t>
  </si>
  <si>
    <t>3.17.6</t>
  </si>
  <si>
    <t>3.17.7</t>
  </si>
  <si>
    <t>AVENIDA SANTOS DUMONT</t>
  </si>
  <si>
    <t>3.18</t>
  </si>
  <si>
    <t>3.18.1</t>
  </si>
  <si>
    <t>3.18.2</t>
  </si>
  <si>
    <t>3.18.3</t>
  </si>
  <si>
    <t>3.18.4</t>
  </si>
  <si>
    <t>3.18.5</t>
  </si>
  <si>
    <t>3.18.6</t>
  </si>
  <si>
    <t>3.18.7</t>
  </si>
  <si>
    <t>RUA DON JOSÉ CARLOS AGUIRRE</t>
  </si>
  <si>
    <t>3.19</t>
  </si>
  <si>
    <t>3.19.1</t>
  </si>
  <si>
    <t>3.19.2</t>
  </si>
  <si>
    <t>3.19.3</t>
  </si>
  <si>
    <t>3.19.4</t>
  </si>
  <si>
    <t>3.19.5</t>
  </si>
  <si>
    <t>3.19.6</t>
  </si>
  <si>
    <t>3.19.7</t>
  </si>
  <si>
    <t>RUA JOSÉ DOLLES</t>
  </si>
  <si>
    <t>2.12</t>
  </si>
  <si>
    <t>2.12.1</t>
  </si>
  <si>
    <t>2.12.2</t>
  </si>
  <si>
    <t>2.12.3</t>
  </si>
  <si>
    <t>2.12.4</t>
  </si>
  <si>
    <t>2.12.5</t>
  </si>
  <si>
    <t>2.12.6</t>
  </si>
  <si>
    <t>2.12.7</t>
  </si>
  <si>
    <t>2.13</t>
  </si>
  <si>
    <t>2.13.1</t>
  </si>
  <si>
    <t>2.13.2</t>
  </si>
  <si>
    <t>2.13.3</t>
  </si>
  <si>
    <t>2.13.4</t>
  </si>
  <si>
    <t>2.13.5</t>
  </si>
  <si>
    <t>2.13.6</t>
  </si>
  <si>
    <t>2.13.7</t>
  </si>
  <si>
    <t>2.14</t>
  </si>
  <si>
    <t>2.14.1</t>
  </si>
  <si>
    <t>2.14.2</t>
  </si>
  <si>
    <t>2.14.3</t>
  </si>
  <si>
    <t>2.14.4</t>
  </si>
  <si>
    <t>2.14.5</t>
  </si>
  <si>
    <t>2.14.6</t>
  </si>
  <si>
    <t>2.14.7</t>
  </si>
  <si>
    <t>2.15</t>
  </si>
  <si>
    <t>2.15.1</t>
  </si>
  <si>
    <t>2.15.2</t>
  </si>
  <si>
    <t>2.15.3</t>
  </si>
  <si>
    <t>2.15.4</t>
  </si>
  <si>
    <t>2.15.5</t>
  </si>
  <si>
    <t>2.15.6</t>
  </si>
  <si>
    <t>2.15.7</t>
  </si>
  <si>
    <t>2.16</t>
  </si>
  <si>
    <t>2.16.1</t>
  </si>
  <si>
    <t>2.16.2</t>
  </si>
  <si>
    <t>2.16.3</t>
  </si>
  <si>
    <t>2.16.4</t>
  </si>
  <si>
    <t>2.16.5</t>
  </si>
  <si>
    <t>2.16.6</t>
  </si>
  <si>
    <t>2.16.7</t>
  </si>
  <si>
    <t>2.17</t>
  </si>
  <si>
    <t>2.17.1</t>
  </si>
  <si>
    <t>2.17.2</t>
  </si>
  <si>
    <t>2.17.3</t>
  </si>
  <si>
    <t>2.17.4</t>
  </si>
  <si>
    <t>2.17.5</t>
  </si>
  <si>
    <t>2.17.6</t>
  </si>
  <si>
    <t>2.17.7</t>
  </si>
  <si>
    <t>2.18</t>
  </si>
  <si>
    <t>2.18.1</t>
  </si>
  <si>
    <t>2.18.2</t>
  </si>
  <si>
    <t>2.18.3</t>
  </si>
  <si>
    <t>2.18.4</t>
  </si>
  <si>
    <t>2.18.5</t>
  </si>
  <si>
    <t>2.18.6</t>
  </si>
  <si>
    <t>2.18.7</t>
  </si>
  <si>
    <t>2.19</t>
  </si>
  <si>
    <t>2.19.1</t>
  </si>
  <si>
    <t>2.19.2</t>
  </si>
  <si>
    <t>2.19.3</t>
  </si>
  <si>
    <t>2.19.4</t>
  </si>
  <si>
    <t>2.19.5</t>
  </si>
  <si>
    <t>2.19.6</t>
  </si>
  <si>
    <t>2.19.7</t>
  </si>
  <si>
    <t>RUA LUIZA EMILIO</t>
  </si>
  <si>
    <t>RUA JOSÉ ANTONIO GALLO</t>
  </si>
  <si>
    <t>RUA OSVALDO MACHADO</t>
  </si>
  <si>
    <t>RUA JOÃO BENEDITO MONTEIRO</t>
  </si>
  <si>
    <t>RUA MARIA DOS SANTOS MOREIRA</t>
  </si>
  <si>
    <t>RUA DORIVAL CARLOS DE ARRUDA</t>
  </si>
  <si>
    <t>RUA ANTONIO EZECHIAS GONÇALVES</t>
  </si>
  <si>
    <t>RUA CORONEL JOÃO CARLOS DE CAMPOS</t>
  </si>
  <si>
    <t>2.20</t>
  </si>
  <si>
    <t>2.20.1</t>
  </si>
  <si>
    <t>2.20.2</t>
  </si>
  <si>
    <t>2.20.3</t>
  </si>
  <si>
    <t>2.20.4</t>
  </si>
  <si>
    <t>2.20.5</t>
  </si>
  <si>
    <t>2.20.6</t>
  </si>
  <si>
    <t>2.20.7</t>
  </si>
  <si>
    <t>2.21</t>
  </si>
  <si>
    <t>2.21.1</t>
  </si>
  <si>
    <t>2.21.2</t>
  </si>
  <si>
    <t>2.21.3</t>
  </si>
  <si>
    <t>2.21.4</t>
  </si>
  <si>
    <t>2.21.5</t>
  </si>
  <si>
    <t>2.21.6</t>
  </si>
  <si>
    <t>2.21.7</t>
  </si>
  <si>
    <t>2.22</t>
  </si>
  <si>
    <t>2.22.1</t>
  </si>
  <si>
    <t>2.22.2</t>
  </si>
  <si>
    <t>2.22.3</t>
  </si>
  <si>
    <t>2.22.4</t>
  </si>
  <si>
    <t>2.22.5</t>
  </si>
  <si>
    <t>2.22.6</t>
  </si>
  <si>
    <t>2.22.7</t>
  </si>
  <si>
    <t>2.23</t>
  </si>
  <si>
    <t>2.23.1</t>
  </si>
  <si>
    <t>2.23.2</t>
  </si>
  <si>
    <t>2.23.3</t>
  </si>
  <si>
    <t>2.23.4</t>
  </si>
  <si>
    <t>2.23.5</t>
  </si>
  <si>
    <t>2.23.6</t>
  </si>
  <si>
    <t>2.23.7</t>
  </si>
  <si>
    <t>2.24</t>
  </si>
  <si>
    <t>2.24.1</t>
  </si>
  <si>
    <t>2.24.2</t>
  </si>
  <si>
    <t>2.24.3</t>
  </si>
  <si>
    <t>2.24.4</t>
  </si>
  <si>
    <t>2.24.5</t>
  </si>
  <si>
    <t>2.24.6</t>
  </si>
  <si>
    <t>RUA CATARINA MARIA DE JESUS</t>
  </si>
  <si>
    <t>RUA ANTONIO ROCHA CAMARGO</t>
  </si>
  <si>
    <t>RUA JOAO OLIVERIO ANTUNES</t>
  </si>
  <si>
    <t>RUA PEDRO RODRIGUES RIBEIRO</t>
  </si>
  <si>
    <t>RUA FREDERICO MESSEL</t>
  </si>
  <si>
    <t>3.20</t>
  </si>
  <si>
    <t>3.20.1</t>
  </si>
  <si>
    <t>3.20.2</t>
  </si>
  <si>
    <t>3.20.3</t>
  </si>
  <si>
    <t>3.20.4</t>
  </si>
  <si>
    <t>3.20.5</t>
  </si>
  <si>
    <t>3.20.6</t>
  </si>
  <si>
    <t>3.20.7</t>
  </si>
  <si>
    <t>3.21</t>
  </si>
  <si>
    <t>3.21.1</t>
  </si>
  <si>
    <t>3.21.2</t>
  </si>
  <si>
    <t>3.21.3</t>
  </si>
  <si>
    <t>3.21.4</t>
  </si>
  <si>
    <t>3.21.5</t>
  </si>
  <si>
    <t>3.21.6</t>
  </si>
  <si>
    <t>3.21.7</t>
  </si>
  <si>
    <t>AVENIDA MARIA HENRIQUE DUARTE</t>
  </si>
  <si>
    <t>3.22</t>
  </si>
  <si>
    <t>3.22.1</t>
  </si>
  <si>
    <t>3.22.2</t>
  </si>
  <si>
    <t>3.22.3</t>
  </si>
  <si>
    <t>3.22.4</t>
  </si>
  <si>
    <t>3.22.5</t>
  </si>
  <si>
    <t>3.22.6</t>
  </si>
  <si>
    <t>3.22.7</t>
  </si>
  <si>
    <t>3.23</t>
  </si>
  <si>
    <t>3.23.1</t>
  </si>
  <si>
    <t>3.23.2</t>
  </si>
  <si>
    <t>3.23.3</t>
  </si>
  <si>
    <t>3.23.4</t>
  </si>
  <si>
    <t>3.23.5</t>
  </si>
  <si>
    <t>3.23.6</t>
  </si>
  <si>
    <t>3.23.7</t>
  </si>
  <si>
    <t>3.24</t>
  </si>
  <si>
    <t>3.24.1</t>
  </si>
  <si>
    <t>3.24.2</t>
  </si>
  <si>
    <t>3.24.3</t>
  </si>
  <si>
    <t>3.24.4</t>
  </si>
  <si>
    <t>3.24.5</t>
  </si>
  <si>
    <t>3.24.6</t>
  </si>
  <si>
    <t>3.24.7</t>
  </si>
  <si>
    <t>3.25</t>
  </si>
  <si>
    <t>3.25.1</t>
  </si>
  <si>
    <t>3.25.2</t>
  </si>
  <si>
    <t>3.25.3</t>
  </si>
  <si>
    <t>3.25.4</t>
  </si>
  <si>
    <t>3.25.5</t>
  </si>
  <si>
    <t>3.25.6</t>
  </si>
  <si>
    <t>3.25.7</t>
  </si>
  <si>
    <t>3.26</t>
  </si>
  <si>
    <t>3.26.1</t>
  </si>
  <si>
    <t>3.26.2</t>
  </si>
  <si>
    <t>3.26.3</t>
  </si>
  <si>
    <t>3.26.4</t>
  </si>
  <si>
    <t>3.26.5</t>
  </si>
  <si>
    <t>3.26.6</t>
  </si>
  <si>
    <t>3.26.7</t>
  </si>
  <si>
    <t>3.27</t>
  </si>
  <si>
    <t>3.27.1</t>
  </si>
  <si>
    <t>3.27.2</t>
  </si>
  <si>
    <t>3.27.3</t>
  </si>
  <si>
    <t>3.27.4</t>
  </si>
  <si>
    <t>3.27.5</t>
  </si>
  <si>
    <t>3.27.6</t>
  </si>
  <si>
    <t>3.27.7</t>
  </si>
  <si>
    <t>3.28</t>
  </si>
  <si>
    <t>3.28.1</t>
  </si>
  <si>
    <t>3.28.2</t>
  </si>
  <si>
    <t>3.28.3</t>
  </si>
  <si>
    <t>3.28.4</t>
  </si>
  <si>
    <t>3.28.5</t>
  </si>
  <si>
    <t>3.28.6</t>
  </si>
  <si>
    <t>3.28.7</t>
  </si>
  <si>
    <t>3.29</t>
  </si>
  <si>
    <t>3.29.1</t>
  </si>
  <si>
    <t>3.29.2</t>
  </si>
  <si>
    <t>3.29.3</t>
  </si>
  <si>
    <t>3.29.4</t>
  </si>
  <si>
    <t>3.29.5</t>
  </si>
  <si>
    <t>3.29.6</t>
  </si>
  <si>
    <t>3.29.7</t>
  </si>
  <si>
    <t>3.30</t>
  </si>
  <si>
    <t>3.30.1</t>
  </si>
  <si>
    <t>3.30.2</t>
  </si>
  <si>
    <t>3.30.3</t>
  </si>
  <si>
    <t>3.30.4</t>
  </si>
  <si>
    <t>3.30.5</t>
  </si>
  <si>
    <t>3.30.6</t>
  </si>
  <si>
    <t>3.30.7</t>
  </si>
  <si>
    <t>3.31</t>
  </si>
  <si>
    <t>3.31.1</t>
  </si>
  <si>
    <t>3.31.2</t>
  </si>
  <si>
    <t>3.31.3</t>
  </si>
  <si>
    <t>3.31.4</t>
  </si>
  <si>
    <t>3.31.5</t>
  </si>
  <si>
    <t>3.31.6</t>
  </si>
  <si>
    <t>3.31.7</t>
  </si>
  <si>
    <t>3.32</t>
  </si>
  <si>
    <t>3.32.1</t>
  </si>
  <si>
    <t>3.32.2</t>
  </si>
  <si>
    <t>3.32.3</t>
  </si>
  <si>
    <t>3.32.4</t>
  </si>
  <si>
    <t>3.32.5</t>
  </si>
  <si>
    <t>3.32.6</t>
  </si>
  <si>
    <t>3.32.7</t>
  </si>
  <si>
    <t>3.33</t>
  </si>
  <si>
    <t>3.33.1</t>
  </si>
  <si>
    <t>3.33.2</t>
  </si>
  <si>
    <t>3.33.3</t>
  </si>
  <si>
    <t>3.33.4</t>
  </si>
  <si>
    <t>3.33.5</t>
  </si>
  <si>
    <t>3.33.6</t>
  </si>
  <si>
    <t>3.33.7</t>
  </si>
  <si>
    <t>3.34</t>
  </si>
  <si>
    <t>3.34.1</t>
  </si>
  <si>
    <t>3.34.2</t>
  </si>
  <si>
    <t>3.34.3</t>
  </si>
  <si>
    <t>3.34.4</t>
  </si>
  <si>
    <t>3.34.5</t>
  </si>
  <si>
    <t>3.34.6</t>
  </si>
  <si>
    <t>3.34.7</t>
  </si>
  <si>
    <t>RUA MARIA PICCINATTO PREGNHOLATTO</t>
  </si>
  <si>
    <t>RUA VITORIA BARTOLO MASCHETTO</t>
  </si>
  <si>
    <t>RUA NORBERTO CORREA DA SILVA</t>
  </si>
  <si>
    <t>RUA LUIZ NARDIM</t>
  </si>
  <si>
    <t>RUA MARIANO FRANCO DE FREITAS</t>
  </si>
  <si>
    <t>RUA ELIZA GREZZI VIOLINO</t>
  </si>
  <si>
    <t>RUA JOSÉ MALAQUIAS</t>
  </si>
  <si>
    <t>RUA DARLENE SANTOS</t>
  </si>
  <si>
    <t>RUA GUILHERME MAGANHATO</t>
  </si>
  <si>
    <t>RUA ORLANDO BALBO</t>
  </si>
  <si>
    <t>RUA ANTONIO XAVIER DE MORAES</t>
  </si>
  <si>
    <t>RUA DOMINGOS SALVIO BARROSO</t>
  </si>
  <si>
    <t>RUA JOÃO FERRAZ DE OLIVEIRA</t>
  </si>
  <si>
    <t>AVENIDA PEDRO GONÇALVES</t>
  </si>
  <si>
    <t>Versão 192</t>
  </si>
  <si>
    <t>Nov/23</t>
  </si>
  <si>
    <t>Porta/portinhola tipo veneziana de abrir em alumínio, sob medida</t>
  </si>
  <si>
    <t>Portinhola tipo veneziana de abrir em alumínio, linha comercial</t>
  </si>
  <si>
    <t>32.06.240</t>
  </si>
  <si>
    <t>Película adesiva jateada para vidros - uso interno</t>
  </si>
  <si>
    <t>Bloco diagonal em concreto tipo piso drenante para plantio de grama - espessura de 10 cm</t>
  </si>
  <si>
    <t>CDHU Boletim 192 S/DES.</t>
  </si>
  <si>
    <t>Votorantim, 15 de Março de 2.024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</si>
</sst>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-;\-* #,##0.00_-;_-* &quot;-&quot;??_-;_-@_-"/>
    <numFmt numFmtId="164" formatCode="00\.00\.00"/>
    <numFmt numFmtId="165" formatCode="mm/yy"/>
    <numFmt numFmtId="166" formatCode="_(* #,##0.00_);_(* \(#,##0.00\);_(* \-??_);_(@_)"/>
    <numFmt numFmtId="167" formatCode="&quot;R$ &quot;#,##0.00"/>
    <numFmt numFmtId="168" formatCode="_(* #,##0.00_);_(* \(#,##0.00\);_(* &quot;-&quot;??_);_(@_)"/>
  </numFmts>
  <fonts count="31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indexed="10"/>
      <name val="Arial"/>
      <family val="2"/>
    </font>
    <font>
      <b/>
      <u/>
      <sz val="14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  <scheme val="minor"/>
    </font>
    <font>
      <b/>
      <sz val="13"/>
      <color theme="4"/>
      <name val="Arial"/>
      <family val="2"/>
    </font>
    <font>
      <b/>
      <sz val="10"/>
      <color indexed="8"/>
      <name val="Arial"/>
      <family val="2"/>
    </font>
    <font>
      <b/>
      <u/>
      <sz val="12"/>
      <color indexed="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indexed="8"/>
      <name val="Arial"/>
      <family val="2"/>
    </font>
    <font>
      <b/>
      <i/>
      <sz val="11"/>
      <color indexed="8"/>
      <name val="Arial"/>
      <family val="2"/>
    </font>
    <font>
      <b/>
      <i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3"/>
      <name val="Arial"/>
      <family val="2"/>
    </font>
    <font>
      <b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name val="Arial"/>
      <family val="2"/>
    </font>
    <font>
      <b/>
      <u/>
      <sz val="11"/>
      <name val="Arial"/>
      <family val="2"/>
    </font>
    <font>
      <b/>
      <sz val="1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</fills>
  <borders count="42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 diagonalUp="1"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double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 diagonalUp="1">
      <left style="thin">
        <color indexed="8"/>
      </left>
      <right style="double">
        <color indexed="8"/>
      </right>
      <top style="thin">
        <color indexed="8"/>
      </top>
      <bottom style="double">
        <color indexed="8"/>
      </bottom>
      <diagonal style="thin">
        <color indexed="8"/>
      </diagonal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</borders>
  <cellStyleXfs count="11">
    <xf numFmtId="0" fontId="0" fillId="0" borderId="0"/>
    <xf numFmtId="0" fontId="14" fillId="0" borderId="0"/>
    <xf numFmtId="9" fontId="13" fillId="0" borderId="0" applyFill="0" applyBorder="0" applyAlignment="0" applyProtection="0"/>
    <xf numFmtId="166" fontId="13" fillId="0" borderId="0" applyFill="0" applyBorder="0" applyAlignment="0" applyProtection="0"/>
    <xf numFmtId="43" fontId="14" fillId="0" borderId="0" applyFont="0" applyFill="0" applyBorder="0" applyAlignment="0" applyProtection="0"/>
    <xf numFmtId="0" fontId="4" fillId="0" borderId="0"/>
    <xf numFmtId="168" fontId="14" fillId="0" borderId="0" applyFont="0" applyFill="0" applyBorder="0" applyAlignment="0" applyProtection="0"/>
    <xf numFmtId="0" fontId="3" fillId="0" borderId="0"/>
    <xf numFmtId="0" fontId="2" fillId="0" borderId="0"/>
    <xf numFmtId="166" fontId="13" fillId="0" borderId="0" applyFill="0" applyBorder="0" applyAlignment="0" applyProtection="0"/>
    <xf numFmtId="0" fontId="1" fillId="0" borderId="0"/>
  </cellStyleXfs>
  <cellXfs count="228">
    <xf numFmtId="0" fontId="0" fillId="0" borderId="0" xfId="0"/>
    <xf numFmtId="16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4" fontId="8" fillId="0" borderId="0" xfId="0" applyNumberFormat="1" applyFont="1" applyBorder="1" applyAlignment="1">
      <alignment vertical="center"/>
    </xf>
    <xf numFmtId="0" fontId="11" fillId="0" borderId="0" xfId="0" applyFont="1" applyAlignment="1">
      <alignment vertical="center"/>
    </xf>
    <xf numFmtId="164" fontId="8" fillId="0" borderId="1" xfId="0" applyNumberFormat="1" applyFont="1" applyBorder="1" applyAlignment="1">
      <alignment horizontal="center" vertical="center"/>
    </xf>
    <xf numFmtId="2" fontId="8" fillId="0" borderId="1" xfId="0" applyNumberFormat="1" applyFont="1" applyBorder="1" applyAlignment="1">
      <alignment horizontal="left" vertical="center"/>
    </xf>
    <xf numFmtId="2" fontId="8" fillId="0" borderId="2" xfId="0" applyNumberFormat="1" applyFont="1" applyBorder="1" applyAlignment="1">
      <alignment horizontal="center" vertical="center"/>
    </xf>
    <xf numFmtId="4" fontId="8" fillId="0" borderId="2" xfId="0" applyNumberFormat="1" applyFont="1" applyBorder="1" applyAlignment="1">
      <alignment horizontal="center" vertical="center"/>
    </xf>
    <xf numFmtId="167" fontId="8" fillId="0" borderId="2" xfId="0" applyNumberFormat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164" fontId="7" fillId="0" borderId="5" xfId="0" applyNumberFormat="1" applyFont="1" applyBorder="1" applyAlignment="1">
      <alignment vertical="center"/>
    </xf>
    <xf numFmtId="164" fontId="7" fillId="0" borderId="0" xfId="0" applyNumberFormat="1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2" fontId="7" fillId="0" borderId="0" xfId="0" applyNumberFormat="1" applyFont="1" applyBorder="1" applyAlignment="1">
      <alignment horizontal="center" vertical="center"/>
    </xf>
    <xf numFmtId="164" fontId="8" fillId="0" borderId="5" xfId="0" applyNumberFormat="1" applyFont="1" applyBorder="1" applyAlignment="1">
      <alignment vertical="center"/>
    </xf>
    <xf numFmtId="164" fontId="8" fillId="0" borderId="0" xfId="0" applyNumberFormat="1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164" fontId="8" fillId="0" borderId="6" xfId="0" applyNumberFormat="1" applyFont="1" applyBorder="1" applyAlignment="1">
      <alignment vertical="center"/>
    </xf>
    <xf numFmtId="0" fontId="0" fillId="0" borderId="0" xfId="0" applyAlignment="1">
      <alignment horizontal="right" vertical="center"/>
    </xf>
    <xf numFmtId="10" fontId="7" fillId="0" borderId="7" xfId="0" applyNumberFormat="1" applyFont="1" applyFill="1" applyBorder="1" applyAlignment="1">
      <alignment horizontal="right" vertical="center"/>
    </xf>
    <xf numFmtId="10" fontId="7" fillId="0" borderId="3" xfId="0" applyNumberFormat="1" applyFont="1" applyFill="1" applyBorder="1" applyAlignment="1">
      <alignment horizontal="right" vertical="center"/>
    </xf>
    <xf numFmtId="0" fontId="8" fillId="0" borderId="0" xfId="0" applyFont="1" applyBorder="1" applyAlignment="1">
      <alignment horizontal="right" vertical="center"/>
    </xf>
    <xf numFmtId="167" fontId="8" fillId="0" borderId="4" xfId="3" applyNumberFormat="1" applyFont="1" applyFill="1" applyBorder="1" applyAlignment="1" applyProtection="1">
      <alignment horizontal="right" vertical="center"/>
    </xf>
    <xf numFmtId="167" fontId="7" fillId="3" borderId="8" xfId="3" applyNumberFormat="1" applyFont="1" applyFill="1" applyBorder="1" applyAlignment="1" applyProtection="1">
      <alignment horizontal="right" vertical="center"/>
    </xf>
    <xf numFmtId="4" fontId="7" fillId="0" borderId="7" xfId="0" applyNumberFormat="1" applyFont="1" applyBorder="1" applyAlignment="1">
      <alignment horizontal="right" vertical="center"/>
    </xf>
    <xf numFmtId="4" fontId="7" fillId="0" borderId="3" xfId="0" applyNumberFormat="1" applyFont="1" applyBorder="1" applyAlignment="1">
      <alignment horizontal="right" vertical="center"/>
    </xf>
    <xf numFmtId="9" fontId="13" fillId="0" borderId="0" xfId="2" applyAlignment="1">
      <alignment horizontal="right" vertical="center"/>
    </xf>
    <xf numFmtId="164" fontId="5" fillId="0" borderId="9" xfId="0" applyNumberFormat="1" applyFont="1" applyBorder="1" applyAlignment="1">
      <alignment vertical="center"/>
    </xf>
    <xf numFmtId="164" fontId="5" fillId="0" borderId="6" xfId="0" applyNumberFormat="1" applyFont="1" applyBorder="1" applyAlignment="1">
      <alignment vertical="center"/>
    </xf>
    <xf numFmtId="164" fontId="7" fillId="4" borderId="10" xfId="0" applyNumberFormat="1" applyFont="1" applyFill="1" applyBorder="1" applyAlignment="1">
      <alignment horizontal="center" vertical="center"/>
    </xf>
    <xf numFmtId="3" fontId="7" fillId="4" borderId="4" xfId="3" applyNumberFormat="1" applyFont="1" applyFill="1" applyBorder="1" applyAlignment="1" applyProtection="1">
      <alignment horizontal="center" vertical="center"/>
    </xf>
    <xf numFmtId="4" fontId="7" fillId="4" borderId="4" xfId="3" applyNumberFormat="1" applyFont="1" applyFill="1" applyBorder="1" applyAlignment="1" applyProtection="1">
      <alignment horizontal="center" vertical="center"/>
    </xf>
    <xf numFmtId="167" fontId="7" fillId="4" borderId="4" xfId="3" applyNumberFormat="1" applyFont="1" applyFill="1" applyBorder="1" applyAlignment="1" applyProtection="1">
      <alignment horizontal="right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top"/>
    </xf>
    <xf numFmtId="165" fontId="7" fillId="2" borderId="0" xfId="0" applyNumberFormat="1" applyFont="1" applyFill="1" applyBorder="1" applyAlignment="1">
      <alignment vertical="center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horizontal="center"/>
    </xf>
    <xf numFmtId="2" fontId="7" fillId="4" borderId="12" xfId="0" applyNumberFormat="1" applyFont="1" applyFill="1" applyBorder="1" applyAlignment="1">
      <alignment horizontal="left" vertical="center"/>
    </xf>
    <xf numFmtId="49" fontId="14" fillId="0" borderId="0" xfId="1" applyNumberFormat="1" applyAlignment="1">
      <alignment horizontal="left" vertical="center"/>
    </xf>
    <xf numFmtId="0" fontId="14" fillId="0" borderId="0" xfId="1" applyAlignment="1">
      <alignment vertical="center" wrapText="1"/>
    </xf>
    <xf numFmtId="0" fontId="20" fillId="0" borderId="0" xfId="1" applyFont="1" applyAlignment="1">
      <alignment horizontal="center" vertical="center"/>
    </xf>
    <xf numFmtId="0" fontId="21" fillId="0" borderId="0" xfId="1" applyFont="1" applyAlignment="1">
      <alignment horizontal="right" vertical="center"/>
    </xf>
    <xf numFmtId="10" fontId="21" fillId="6" borderId="0" xfId="1" applyNumberFormat="1" applyFont="1" applyFill="1" applyAlignment="1">
      <alignment horizontal="center" vertical="center"/>
    </xf>
    <xf numFmtId="4" fontId="21" fillId="5" borderId="0" xfId="6" applyNumberFormat="1" applyFont="1" applyFill="1" applyAlignment="1">
      <alignment horizontal="right" vertical="center"/>
    </xf>
    <xf numFmtId="2" fontId="8" fillId="0" borderId="4" xfId="0" applyNumberFormat="1" applyFont="1" applyBorder="1" applyAlignment="1">
      <alignment vertical="center" wrapText="1"/>
    </xf>
    <xf numFmtId="2" fontId="8" fillId="0" borderId="4" xfId="0" applyNumberFormat="1" applyFont="1" applyBorder="1" applyAlignment="1">
      <alignment horizontal="center" vertical="center" wrapText="1"/>
    </xf>
    <xf numFmtId="0" fontId="0" fillId="0" borderId="0" xfId="0" applyFont="1"/>
    <xf numFmtId="0" fontId="0" fillId="0" borderId="23" xfId="0" applyFont="1" applyBorder="1" applyAlignment="1">
      <alignment horizontal="justify" vertical="center"/>
    </xf>
    <xf numFmtId="0" fontId="0" fillId="0" borderId="0" xfId="0" applyFont="1" applyBorder="1" applyAlignment="1">
      <alignment horizontal="justify" vertical="center" wrapText="1"/>
    </xf>
    <xf numFmtId="167" fontId="0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0" xfId="0" applyFont="1" applyAlignment="1">
      <alignment horizontal="justify" vertical="center"/>
    </xf>
    <xf numFmtId="0" fontId="0" fillId="0" borderId="4" xfId="0" applyFont="1" applyBorder="1" applyAlignment="1">
      <alignment horizontal="center" vertical="center"/>
    </xf>
    <xf numFmtId="167" fontId="0" fillId="0" borderId="4" xfId="0" applyNumberFormat="1" applyFont="1" applyBorder="1" applyAlignment="1">
      <alignment horizontal="center" vertical="center"/>
    </xf>
    <xf numFmtId="167" fontId="0" fillId="0" borderId="26" xfId="0" applyNumberFormat="1" applyFont="1" applyBorder="1" applyAlignment="1">
      <alignment horizontal="center" vertical="center"/>
    </xf>
    <xf numFmtId="10" fontId="0" fillId="0" borderId="4" xfId="0" applyNumberFormat="1" applyFont="1" applyBorder="1" applyAlignment="1">
      <alignment horizontal="center" vertical="center"/>
    </xf>
    <xf numFmtId="9" fontId="0" fillId="0" borderId="26" xfId="2" applyNumberFormat="1" applyFont="1" applyFill="1" applyBorder="1" applyAlignment="1" applyProtection="1">
      <alignment horizontal="center" vertical="center"/>
    </xf>
    <xf numFmtId="10" fontId="0" fillId="0" borderId="4" xfId="2" applyNumberFormat="1" applyFont="1" applyFill="1" applyBorder="1" applyAlignment="1" applyProtection="1">
      <alignment horizontal="center" vertical="center"/>
    </xf>
    <xf numFmtId="10" fontId="0" fillId="0" borderId="29" xfId="2" applyNumberFormat="1" applyFont="1" applyFill="1" applyBorder="1" applyAlignment="1" applyProtection="1">
      <alignment horizontal="center" vertical="center"/>
    </xf>
    <xf numFmtId="0" fontId="0" fillId="0" borderId="0" xfId="0" applyFont="1" applyAlignment="1">
      <alignment wrapText="1"/>
    </xf>
    <xf numFmtId="167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/>
    </xf>
    <xf numFmtId="164" fontId="8" fillId="0" borderId="0" xfId="0" applyNumberFormat="1" applyFont="1" applyAlignment="1">
      <alignment vertical="center"/>
    </xf>
    <xf numFmtId="2" fontId="0" fillId="0" borderId="0" xfId="0" applyNumberFormat="1" applyAlignment="1">
      <alignment vertic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23" fillId="5" borderId="0" xfId="0" applyFont="1" applyFill="1"/>
    <xf numFmtId="0" fontId="0" fillId="5" borderId="0" xfId="0" applyFill="1" applyAlignment="1">
      <alignment horizontal="left"/>
    </xf>
    <xf numFmtId="0" fontId="23" fillId="0" borderId="10" xfId="0" applyFont="1" applyBorder="1" applyAlignment="1">
      <alignment horizontal="center" vertical="center" wrapText="1"/>
    </xf>
    <xf numFmtId="0" fontId="0" fillId="5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10" fontId="0" fillId="0" borderId="10" xfId="2" applyNumberFormat="1" applyFont="1" applyBorder="1" applyAlignment="1">
      <alignment horizontal="center" vertical="center" wrapText="1"/>
    </xf>
    <xf numFmtId="0" fontId="23" fillId="3" borderId="10" xfId="0" applyFont="1" applyFill="1" applyBorder="1" applyAlignment="1">
      <alignment vertical="center" wrapText="1"/>
    </xf>
    <xf numFmtId="0" fontId="23" fillId="3" borderId="10" xfId="0" applyFont="1" applyFill="1" applyBorder="1" applyAlignment="1">
      <alignment horizontal="center" vertical="center" wrapText="1"/>
    </xf>
    <xf numFmtId="10" fontId="23" fillId="3" borderId="10" xfId="2" applyNumberFormat="1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10" fontId="13" fillId="5" borderId="0" xfId="2" applyNumberFormat="1" applyFont="1" applyFill="1" applyAlignment="1">
      <alignment horizontal="center" vertical="center" wrapText="1"/>
    </xf>
    <xf numFmtId="49" fontId="0" fillId="5" borderId="0" xfId="0" applyNumberFormat="1" applyFill="1" applyAlignment="1">
      <alignment horizontal="right" wrapText="1"/>
    </xf>
    <xf numFmtId="0" fontId="0" fillId="5" borderId="0" xfId="0" applyFill="1" applyAlignment="1">
      <alignment horizontal="left" wrapText="1"/>
    </xf>
    <xf numFmtId="0" fontId="0" fillId="0" borderId="0" xfId="0" applyAlignment="1">
      <alignment horizontal="center"/>
    </xf>
    <xf numFmtId="0" fontId="28" fillId="0" borderId="10" xfId="5" applyFont="1" applyBorder="1" applyAlignment="1">
      <alignment horizontal="center" vertical="center" wrapText="1"/>
    </xf>
    <xf numFmtId="2" fontId="28" fillId="0" borderId="10" xfId="3" applyNumberFormat="1" applyFont="1" applyBorder="1" applyAlignment="1">
      <alignment horizontal="center" vertical="center" wrapText="1"/>
    </xf>
    <xf numFmtId="167" fontId="0" fillId="0" borderId="4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4" xfId="0" applyFont="1" applyBorder="1" applyAlignment="1">
      <alignment horizontal="center" vertical="center"/>
    </xf>
    <xf numFmtId="2" fontId="7" fillId="4" borderId="17" xfId="0" applyNumberFormat="1" applyFont="1" applyFill="1" applyBorder="1" applyAlignment="1">
      <alignment horizontal="center" vertical="center"/>
    </xf>
    <xf numFmtId="164" fontId="14" fillId="5" borderId="0" xfId="1" applyNumberFormat="1" applyFill="1" applyAlignment="1">
      <alignment vertical="center"/>
    </xf>
    <xf numFmtId="0" fontId="14" fillId="5" borderId="0" xfId="1" applyFill="1" applyAlignment="1">
      <alignment vertical="center"/>
    </xf>
    <xf numFmtId="4" fontId="14" fillId="5" borderId="0" xfId="1" applyNumberFormat="1" applyFill="1" applyAlignment="1">
      <alignment vertical="center"/>
    </xf>
    <xf numFmtId="0" fontId="14" fillId="5" borderId="0" xfId="1" applyFill="1" applyAlignment="1">
      <alignment horizontal="right" vertical="center"/>
    </xf>
    <xf numFmtId="3" fontId="7" fillId="8" borderId="4" xfId="3" applyNumberFormat="1" applyFont="1" applyFill="1" applyBorder="1" applyAlignment="1" applyProtection="1">
      <alignment horizontal="center" vertical="center"/>
    </xf>
    <xf numFmtId="167" fontId="0" fillId="0" borderId="4" xfId="0" applyNumberFormat="1" applyFont="1" applyBorder="1" applyAlignment="1">
      <alignment horizontal="center" vertical="center"/>
    </xf>
    <xf numFmtId="4" fontId="11" fillId="5" borderId="0" xfId="1" applyNumberFormat="1" applyFont="1" applyFill="1" applyBorder="1" applyAlignment="1">
      <alignment horizontal="center" vertical="center"/>
    </xf>
    <xf numFmtId="0" fontId="25" fillId="0" borderId="10" xfId="0" applyFont="1" applyBorder="1" applyAlignment="1">
      <alignment horizontal="right" vertical="center"/>
    </xf>
    <xf numFmtId="164" fontId="7" fillId="0" borderId="10" xfId="0" applyNumberFormat="1" applyFont="1" applyBorder="1" applyAlignment="1">
      <alignment horizontal="right" vertical="center"/>
    </xf>
    <xf numFmtId="0" fontId="0" fillId="0" borderId="0" xfId="0" applyFont="1" applyAlignment="1">
      <alignment horizontal="center"/>
    </xf>
    <xf numFmtId="0" fontId="0" fillId="0" borderId="4" xfId="0" applyFont="1" applyBorder="1" applyAlignment="1">
      <alignment horizontal="center" vertical="center"/>
    </xf>
    <xf numFmtId="167" fontId="0" fillId="0" borderId="4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167" fontId="7" fillId="3" borderId="38" xfId="3" applyNumberFormat="1" applyFont="1" applyFill="1" applyBorder="1" applyAlignment="1" applyProtection="1">
      <alignment horizontal="right" vertical="center"/>
    </xf>
    <xf numFmtId="164" fontId="30" fillId="0" borderId="9" xfId="0" applyNumberFormat="1" applyFont="1" applyBorder="1" applyAlignment="1">
      <alignment vertical="center"/>
    </xf>
    <xf numFmtId="4" fontId="30" fillId="0" borderId="7" xfId="0" applyNumberFormat="1" applyFont="1" applyBorder="1" applyAlignment="1">
      <alignment horizontal="right" vertical="center"/>
    </xf>
    <xf numFmtId="10" fontId="30" fillId="0" borderId="7" xfId="0" applyNumberFormat="1" applyFont="1" applyFill="1" applyBorder="1" applyAlignment="1">
      <alignment horizontal="right" vertical="center"/>
    </xf>
    <xf numFmtId="164" fontId="30" fillId="0" borderId="6" xfId="0" applyNumberFormat="1" applyFont="1" applyBorder="1" applyAlignment="1">
      <alignment vertical="center"/>
    </xf>
    <xf numFmtId="4" fontId="30" fillId="0" borderId="3" xfId="0" applyNumberFormat="1" applyFont="1" applyBorder="1" applyAlignment="1">
      <alignment horizontal="right" vertical="center"/>
    </xf>
    <xf numFmtId="10" fontId="30" fillId="0" borderId="3" xfId="0" applyNumberFormat="1" applyFont="1" applyFill="1" applyBorder="1" applyAlignment="1">
      <alignment horizontal="right" vertical="center"/>
    </xf>
    <xf numFmtId="0" fontId="11" fillId="5" borderId="0" xfId="1" applyFont="1" applyFill="1" applyBorder="1" applyAlignment="1">
      <alignment horizontal="center" vertical="center"/>
    </xf>
    <xf numFmtId="2" fontId="0" fillId="9" borderId="0" xfId="0" applyNumberFormat="1" applyFill="1" applyAlignment="1">
      <alignment vertical="center"/>
    </xf>
    <xf numFmtId="49" fontId="1" fillId="0" borderId="0" xfId="10" applyNumberFormat="1" applyAlignment="1">
      <alignment horizontal="left" vertical="center"/>
    </xf>
    <xf numFmtId="0" fontId="1" fillId="0" borderId="0" xfId="10" applyAlignment="1">
      <alignment vertical="center"/>
    </xf>
    <xf numFmtId="0" fontId="1" fillId="0" borderId="0" xfId="10"/>
    <xf numFmtId="0" fontId="18" fillId="5" borderId="0" xfId="10" applyFont="1" applyFill="1" applyAlignment="1">
      <alignment vertical="center"/>
    </xf>
    <xf numFmtId="0" fontId="1" fillId="5" borderId="0" xfId="10" applyFill="1" applyAlignment="1">
      <alignment vertical="center"/>
    </xf>
    <xf numFmtId="0" fontId="19" fillId="6" borderId="0" xfId="10" applyFont="1" applyFill="1" applyAlignment="1">
      <alignment horizontal="right" vertical="center"/>
    </xf>
    <xf numFmtId="0" fontId="19" fillId="5" borderId="0" xfId="10" applyFont="1" applyFill="1" applyAlignment="1">
      <alignment horizontal="right" vertical="center"/>
    </xf>
    <xf numFmtId="49" fontId="19" fillId="6" borderId="0" xfId="10" applyNumberFormat="1" applyFont="1" applyFill="1" applyAlignment="1">
      <alignment horizontal="center" vertical="center"/>
    </xf>
    <xf numFmtId="49" fontId="22" fillId="7" borderId="10" xfId="1" applyNumberFormat="1" applyFont="1" applyFill="1" applyBorder="1" applyAlignment="1">
      <alignment horizontal="center" vertical="center"/>
    </xf>
    <xf numFmtId="0" fontId="22" fillId="7" borderId="20" xfId="1" applyFont="1" applyFill="1" applyBorder="1" applyAlignment="1">
      <alignment horizontal="center" vertical="center" wrapText="1"/>
    </xf>
    <xf numFmtId="0" fontId="22" fillId="7" borderId="10" xfId="1" applyFont="1" applyFill="1" applyBorder="1" applyAlignment="1">
      <alignment horizontal="center" vertical="center"/>
    </xf>
    <xf numFmtId="4" fontId="22" fillId="7" borderId="10" xfId="1" applyNumberFormat="1" applyFont="1" applyFill="1" applyBorder="1" applyAlignment="1">
      <alignment horizontal="center" vertical="center"/>
    </xf>
    <xf numFmtId="0" fontId="1" fillId="0" borderId="0" xfId="10" applyAlignment="1">
      <alignment horizontal="center" vertical="center"/>
    </xf>
    <xf numFmtId="49" fontId="1" fillId="6" borderId="21" xfId="10" applyNumberFormat="1" applyFill="1" applyBorder="1" applyAlignment="1">
      <alignment horizontal="left" vertical="center"/>
    </xf>
    <xf numFmtId="0" fontId="1" fillId="0" borderId="21" xfId="10" applyBorder="1" applyAlignment="1">
      <alignment vertical="center" wrapText="1"/>
    </xf>
    <xf numFmtId="0" fontId="1" fillId="0" borderId="21" xfId="10" applyBorder="1" applyAlignment="1">
      <alignment horizontal="center" vertical="center"/>
    </xf>
    <xf numFmtId="4" fontId="1" fillId="0" borderId="21" xfId="10" applyNumberFormat="1" applyBorder="1" applyAlignment="1">
      <alignment vertical="center"/>
    </xf>
    <xf numFmtId="49" fontId="1" fillId="0" borderId="22" xfId="10" applyNumberFormat="1" applyBorder="1" applyAlignment="1">
      <alignment horizontal="left" vertical="center"/>
    </xf>
    <xf numFmtId="0" fontId="1" fillId="0" borderId="22" xfId="10" applyBorder="1" applyAlignment="1">
      <alignment vertical="center" wrapText="1"/>
    </xf>
    <xf numFmtId="0" fontId="1" fillId="0" borderId="22" xfId="10" applyBorder="1" applyAlignment="1">
      <alignment horizontal="center" vertical="center"/>
    </xf>
    <xf numFmtId="4" fontId="1" fillId="0" borderId="22" xfId="10" applyNumberFormat="1" applyBorder="1" applyAlignment="1">
      <alignment vertical="center"/>
    </xf>
    <xf numFmtId="0" fontId="1" fillId="0" borderId="22" xfId="10" quotePrefix="1" applyBorder="1" applyAlignment="1">
      <alignment vertical="center" wrapText="1"/>
    </xf>
    <xf numFmtId="0" fontId="1" fillId="0" borderId="0" xfId="10" applyAlignment="1">
      <alignment vertical="center" wrapText="1"/>
    </xf>
    <xf numFmtId="4" fontId="1" fillId="0" borderId="0" xfId="10" applyNumberFormat="1" applyAlignment="1">
      <alignment vertical="center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horizont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4" fontId="7" fillId="0" borderId="11" xfId="0" applyNumberFormat="1" applyFont="1" applyBorder="1" applyAlignment="1">
      <alignment horizontal="left" vertical="center" wrapText="1"/>
    </xf>
    <xf numFmtId="4" fontId="7" fillId="0" borderId="3" xfId="0" applyNumberFormat="1" applyFont="1" applyBorder="1" applyAlignment="1">
      <alignment horizontal="left" vertical="center" wrapText="1"/>
    </xf>
    <xf numFmtId="0" fontId="30" fillId="0" borderId="11" xfId="0" applyFont="1" applyBorder="1" applyAlignment="1">
      <alignment horizontal="left" vertical="center" wrapText="1"/>
    </xf>
    <xf numFmtId="0" fontId="30" fillId="0" borderId="13" xfId="0" applyFont="1" applyBorder="1" applyAlignment="1">
      <alignment horizontal="left" vertical="center"/>
    </xf>
    <xf numFmtId="164" fontId="29" fillId="3" borderId="18" xfId="0" applyNumberFormat="1" applyFont="1" applyFill="1" applyBorder="1" applyAlignment="1">
      <alignment horizontal="center" vertical="center"/>
    </xf>
    <xf numFmtId="164" fontId="29" fillId="3" borderId="41" xfId="0" applyNumberFormat="1" applyFont="1" applyFill="1" applyBorder="1" applyAlignment="1">
      <alignment horizontal="center" vertical="center"/>
    </xf>
    <xf numFmtId="164" fontId="29" fillId="3" borderId="39" xfId="0" applyNumberFormat="1" applyFont="1" applyFill="1" applyBorder="1" applyAlignment="1">
      <alignment horizontal="center" vertical="center"/>
    </xf>
    <xf numFmtId="164" fontId="29" fillId="3" borderId="40" xfId="0" applyNumberFormat="1" applyFont="1" applyFill="1" applyBorder="1" applyAlignment="1">
      <alignment horizontal="center" vertical="center"/>
    </xf>
    <xf numFmtId="0" fontId="29" fillId="3" borderId="39" xfId="0" applyFont="1" applyFill="1" applyBorder="1" applyAlignment="1">
      <alignment horizontal="center" vertical="center"/>
    </xf>
    <xf numFmtId="0" fontId="29" fillId="3" borderId="19" xfId="0" applyFont="1" applyFill="1" applyBorder="1" applyAlignment="1">
      <alignment horizontal="center" vertical="center"/>
    </xf>
    <xf numFmtId="4" fontId="29" fillId="3" borderId="39" xfId="0" applyNumberFormat="1" applyFont="1" applyFill="1" applyBorder="1" applyAlignment="1">
      <alignment horizontal="center" vertical="center"/>
    </xf>
    <xf numFmtId="4" fontId="29" fillId="3" borderId="19" xfId="0" applyNumberFormat="1" applyFont="1" applyFill="1" applyBorder="1" applyAlignment="1">
      <alignment horizontal="center" vertical="center"/>
    </xf>
    <xf numFmtId="4" fontId="29" fillId="3" borderId="39" xfId="0" applyNumberFormat="1" applyFont="1" applyFill="1" applyBorder="1" applyAlignment="1">
      <alignment horizontal="center" vertical="center" wrapText="1"/>
    </xf>
    <xf numFmtId="4" fontId="29" fillId="3" borderId="19" xfId="0" applyNumberFormat="1" applyFont="1" applyFill="1" applyBorder="1" applyAlignment="1">
      <alignment horizontal="center" vertical="center" wrapText="1"/>
    </xf>
    <xf numFmtId="164" fontId="10" fillId="3" borderId="4" xfId="0" applyNumberFormat="1" applyFont="1" applyFill="1" applyBorder="1" applyAlignment="1">
      <alignment horizontal="center" vertical="center"/>
    </xf>
    <xf numFmtId="164" fontId="10" fillId="3" borderId="16" xfId="0" applyNumberFormat="1" applyFont="1" applyFill="1" applyBorder="1" applyAlignment="1">
      <alignment horizontal="center" vertical="center"/>
    </xf>
    <xf numFmtId="164" fontId="10" fillId="3" borderId="17" xfId="0" applyNumberFormat="1" applyFont="1" applyFill="1" applyBorder="1" applyAlignment="1">
      <alignment horizontal="center" vertical="center"/>
    </xf>
    <xf numFmtId="164" fontId="10" fillId="3" borderId="18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164" fontId="10" fillId="3" borderId="19" xfId="0" applyNumberFormat="1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right" vertical="center" wrapText="1"/>
    </xf>
    <xf numFmtId="4" fontId="10" fillId="3" borderId="4" xfId="0" applyNumberFormat="1" applyFont="1" applyFill="1" applyBorder="1" applyAlignment="1">
      <alignment horizontal="center" vertical="center" wrapText="1"/>
    </xf>
    <xf numFmtId="4" fontId="10" fillId="3" borderId="16" xfId="0" applyNumberFormat="1" applyFont="1" applyFill="1" applyBorder="1" applyAlignment="1">
      <alignment horizontal="center" vertical="center"/>
    </xf>
    <xf numFmtId="4" fontId="10" fillId="3" borderId="19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1" fillId="5" borderId="0" xfId="1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/>
    </xf>
    <xf numFmtId="0" fontId="8" fillId="5" borderId="0" xfId="0" applyFont="1" applyFill="1" applyAlignment="1">
      <alignment horizontal="center" vertical="top"/>
    </xf>
    <xf numFmtId="2" fontId="7" fillId="3" borderId="1" xfId="0" applyNumberFormat="1" applyFont="1" applyFill="1" applyBorder="1" applyAlignment="1">
      <alignment horizontal="right" vertical="center"/>
    </xf>
    <xf numFmtId="2" fontId="7" fillId="3" borderId="2" xfId="0" applyNumberFormat="1" applyFont="1" applyFill="1" applyBorder="1" applyAlignment="1">
      <alignment horizontal="right" vertical="center"/>
    </xf>
    <xf numFmtId="2" fontId="7" fillId="3" borderId="6" xfId="0" applyNumberFormat="1" applyFont="1" applyFill="1" applyBorder="1" applyAlignment="1">
      <alignment horizontal="right" vertical="center"/>
    </xf>
    <xf numFmtId="2" fontId="7" fillId="3" borderId="3" xfId="0" applyNumberFormat="1" applyFont="1" applyFill="1" applyBorder="1" applyAlignment="1">
      <alignment horizontal="right" vertical="center"/>
    </xf>
    <xf numFmtId="2" fontId="7" fillId="3" borderId="32" xfId="0" applyNumberFormat="1" applyFont="1" applyFill="1" applyBorder="1" applyAlignment="1">
      <alignment horizontal="right" vertical="center"/>
    </xf>
    <xf numFmtId="2" fontId="7" fillId="3" borderId="35" xfId="0" applyNumberFormat="1" applyFont="1" applyFill="1" applyBorder="1" applyAlignment="1">
      <alignment horizontal="center" vertical="center"/>
    </xf>
    <xf numFmtId="2" fontId="7" fillId="3" borderId="36" xfId="0" applyNumberFormat="1" applyFont="1" applyFill="1" applyBorder="1" applyAlignment="1">
      <alignment horizontal="center" vertical="center"/>
    </xf>
    <xf numFmtId="2" fontId="7" fillId="3" borderId="37" xfId="0" applyNumberFormat="1" applyFont="1" applyFill="1" applyBorder="1" applyAlignment="1">
      <alignment horizontal="center" vertical="center"/>
    </xf>
    <xf numFmtId="4" fontId="29" fillId="3" borderId="16" xfId="0" applyNumberFormat="1" applyFont="1" applyFill="1" applyBorder="1" applyAlignment="1">
      <alignment horizontal="center" vertical="center" wrapText="1"/>
    </xf>
    <xf numFmtId="0" fontId="29" fillId="3" borderId="16" xfId="0" applyFont="1" applyFill="1" applyBorder="1" applyAlignment="1">
      <alignment horizontal="center" vertical="center" wrapText="1"/>
    </xf>
    <xf numFmtId="0" fontId="29" fillId="3" borderId="19" xfId="0" applyFont="1" applyFill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/>
    </xf>
    <xf numFmtId="2" fontId="0" fillId="0" borderId="4" xfId="0" applyNumberFormat="1" applyFont="1" applyBorder="1" applyAlignment="1">
      <alignment horizontal="left" vertical="center" wrapText="1"/>
    </xf>
    <xf numFmtId="167" fontId="0" fillId="0" borderId="4" xfId="0" applyNumberFormat="1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24" fillId="0" borderId="14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24" fillId="0" borderId="34" xfId="0" applyFont="1" applyBorder="1" applyAlignment="1">
      <alignment horizontal="center" vertical="center"/>
    </xf>
    <xf numFmtId="0" fontId="25" fillId="0" borderId="10" xfId="0" applyFont="1" applyBorder="1" applyAlignment="1">
      <alignment horizontal="left" vertical="center" wrapText="1"/>
    </xf>
    <xf numFmtId="0" fontId="25" fillId="0" borderId="14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33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2" fontId="0" fillId="0" borderId="25" xfId="0" applyNumberFormat="1" applyFont="1" applyBorder="1" applyAlignment="1">
      <alignment horizontal="center" vertical="center" wrapText="1"/>
    </xf>
    <xf numFmtId="2" fontId="0" fillId="0" borderId="4" xfId="0" applyNumberFormat="1" applyFont="1" applyBorder="1" applyAlignment="1">
      <alignment horizontal="center" vertical="center" wrapText="1"/>
    </xf>
    <xf numFmtId="2" fontId="0" fillId="0" borderId="28" xfId="0" applyNumberFormat="1" applyFont="1" applyBorder="1" applyAlignment="1">
      <alignment horizontal="center" vertical="center" wrapText="1"/>
    </xf>
    <xf numFmtId="2" fontId="0" fillId="0" borderId="29" xfId="0" applyNumberFormat="1" applyFont="1" applyBorder="1" applyAlignment="1">
      <alignment horizontal="center" vertical="center" wrapText="1"/>
    </xf>
    <xf numFmtId="167" fontId="0" fillId="0" borderId="29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left" vertical="center" wrapText="1"/>
    </xf>
    <xf numFmtId="0" fontId="26" fillId="5" borderId="0" xfId="0" applyFont="1" applyFill="1" applyAlignment="1">
      <alignment horizontal="center"/>
    </xf>
    <xf numFmtId="0" fontId="0" fillId="5" borderId="0" xfId="0" applyFill="1" applyAlignment="1">
      <alignment horizontal="left"/>
    </xf>
    <xf numFmtId="0" fontId="0" fillId="5" borderId="0" xfId="0" applyFill="1" applyAlignment="1">
      <alignment horizontal="left" vertical="center" wrapText="1"/>
    </xf>
    <xf numFmtId="0" fontId="0" fillId="5" borderId="0" xfId="0" applyFill="1" applyAlignment="1">
      <alignment horizontal="right" vertical="center" wrapText="1"/>
    </xf>
    <xf numFmtId="49" fontId="27" fillId="5" borderId="0" xfId="0" applyNumberFormat="1" applyFont="1" applyFill="1" applyAlignment="1">
      <alignment horizontal="center" wrapText="1"/>
    </xf>
    <xf numFmtId="0" fontId="0" fillId="5" borderId="0" xfId="0" applyFill="1" applyAlignment="1">
      <alignment horizontal="center" vertical="top" wrapText="1"/>
    </xf>
    <xf numFmtId="0" fontId="15" fillId="0" borderId="0" xfId="1" applyFont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7" fillId="6" borderId="0" xfId="1" applyFont="1" applyFill="1" applyAlignment="1">
      <alignment horizontal="center" vertical="center"/>
    </xf>
  </cellXfs>
  <cellStyles count="11">
    <cellStyle name="Normal" xfId="0" builtinId="0"/>
    <cellStyle name="Normal 2" xfId="1"/>
    <cellStyle name="Normal 3" xfId="5"/>
    <cellStyle name="Normal 4" xfId="7"/>
    <cellStyle name="Normal 5" xfId="8"/>
    <cellStyle name="Normal 6" xfId="10"/>
    <cellStyle name="Porcentagem" xfId="2" builtinId="5"/>
    <cellStyle name="Vírgula" xfId="3" builtinId="3"/>
    <cellStyle name="Vírgula 2" xfId="4"/>
    <cellStyle name="Vírgula 2 2" xfId="6"/>
    <cellStyle name="Vírgula 3" xfId="9"/>
  </cellStyles>
  <dxfs count="19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21432</xdr:colOff>
      <xdr:row>0</xdr:row>
      <xdr:rowOff>0</xdr:rowOff>
    </xdr:from>
    <xdr:to>
      <xdr:col>5</xdr:col>
      <xdr:colOff>690563</xdr:colOff>
      <xdr:row>1</xdr:row>
      <xdr:rowOff>0</xdr:rowOff>
    </xdr:to>
    <xdr:pic>
      <xdr:nvPicPr>
        <xdr:cNvPr id="2267" name="Imagem 1">
          <a:extLst>
            <a:ext uri="{FF2B5EF4-FFF2-40B4-BE49-F238E27FC236}">
              <a16:creationId xmlns:a16="http://schemas.microsoft.com/office/drawing/2014/main" xmlns="" id="{00000000-0008-0000-0000-0000DB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32" y="0"/>
          <a:ext cx="11194256" cy="142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19050</xdr:rowOff>
    </xdr:from>
    <xdr:to>
      <xdr:col>7</xdr:col>
      <xdr:colOff>792956</xdr:colOff>
      <xdr:row>0</xdr:row>
      <xdr:rowOff>1562100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19050"/>
          <a:ext cx="10610850" cy="1543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28575</xdr:rowOff>
    </xdr:from>
    <xdr:to>
      <xdr:col>6</xdr:col>
      <xdr:colOff>523875</xdr:colOff>
      <xdr:row>0</xdr:row>
      <xdr:rowOff>1190625</xdr:rowOff>
    </xdr:to>
    <xdr:pic>
      <xdr:nvPicPr>
        <xdr:cNvPr id="2" name="Imagem 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8575"/>
          <a:ext cx="6848475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38100</xdr:rowOff>
    </xdr:from>
    <xdr:to>
      <xdr:col>1</xdr:col>
      <xdr:colOff>340293</xdr:colOff>
      <xdr:row>2</xdr:row>
      <xdr:rowOff>52512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CFAB84A8-EA48-4B9F-837C-D0E3E2C096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38100"/>
          <a:ext cx="1111818" cy="44113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OURB_Engenharia\OR&#199;AMENTOS%202023\3487-2023%20ILUMINA&#199;&#195;O%20LED%20S&#195;O%20LUCAS_ICATU_PARAISO_BELA%20VISTA%20E%20ITAPEVA\Material%20Licita&#231;&#227;o\ILUMINA&#199;&#195;O%20LE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Orçamentária"/>
      <sheetName val="Cronograma"/>
      <sheetName val="BDI"/>
    </sheetNames>
    <sheetDataSet>
      <sheetData sheetId="0">
        <row r="5">
          <cell r="A5" t="str">
            <v>OBRA:</v>
          </cell>
        </row>
        <row r="11">
          <cell r="A11" t="str">
            <v>1.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39"/>
  <sheetViews>
    <sheetView showGridLines="0" showZeros="0" view="pageBreakPreview" topLeftCell="A494" zoomScale="80" zoomScaleNormal="75" zoomScaleSheetLayoutView="80" workbookViewId="0">
      <selection activeCell="K2" sqref="K2"/>
    </sheetView>
  </sheetViews>
  <sheetFormatPr defaultColWidth="11.42578125" defaultRowHeight="12.75" x14ac:dyDescent="0.2"/>
  <cols>
    <col min="1" max="3" width="18.5703125" style="1" customWidth="1"/>
    <col min="4" max="4" width="89.42578125" style="2" customWidth="1"/>
    <col min="5" max="5" width="12.7109375" style="2" customWidth="1"/>
    <col min="6" max="7" width="16.140625" style="3" customWidth="1"/>
    <col min="8" max="8" width="19.85546875" style="2" customWidth="1"/>
    <col min="9" max="9" width="21.42578125" style="24" bestFit="1" customWidth="1"/>
    <col min="10" max="10" width="11.42578125" style="2" customWidth="1"/>
    <col min="11" max="11" width="26.140625" style="2" customWidth="1"/>
    <col min="12" max="16384" width="11.42578125" style="2"/>
  </cols>
  <sheetData>
    <row r="1" spans="1:10" ht="113.25" customHeight="1" x14ac:dyDescent="0.2"/>
    <row r="2" spans="1:10" s="4" customFormat="1" ht="37.5" customHeight="1" x14ac:dyDescent="0.2">
      <c r="A2" s="145" t="s">
        <v>8265</v>
      </c>
      <c r="B2" s="146"/>
      <c r="C2" s="146"/>
      <c r="D2" s="146"/>
      <c r="E2" s="146"/>
      <c r="F2" s="146"/>
      <c r="G2" s="146"/>
      <c r="H2" s="146"/>
      <c r="I2" s="146"/>
    </row>
    <row r="3" spans="1:10" s="5" customFormat="1" ht="15" customHeight="1" x14ac:dyDescent="0.2">
      <c r="A3" s="16"/>
      <c r="B3" s="17"/>
      <c r="C3" s="17"/>
      <c r="D3" s="17"/>
      <c r="E3" s="18"/>
      <c r="F3" s="19"/>
      <c r="G3" s="147" t="s">
        <v>15</v>
      </c>
      <c r="H3" s="149" t="s">
        <v>8863</v>
      </c>
      <c r="I3" s="149"/>
    </row>
    <row r="4" spans="1:10" s="6" customFormat="1" ht="15" customHeight="1" x14ac:dyDescent="0.2">
      <c r="A4" s="20"/>
      <c r="B4" s="21"/>
      <c r="C4" s="21"/>
      <c r="D4" s="21"/>
      <c r="E4" s="22"/>
      <c r="F4" s="41"/>
      <c r="G4" s="167"/>
      <c r="H4" s="150"/>
      <c r="I4" s="150"/>
    </row>
    <row r="5" spans="1:10" s="9" customFormat="1" ht="36.75" customHeight="1" x14ac:dyDescent="0.2">
      <c r="A5" s="33" t="s">
        <v>2</v>
      </c>
      <c r="B5" s="173" t="s">
        <v>8456</v>
      </c>
      <c r="C5" s="173"/>
      <c r="D5" s="173"/>
      <c r="E5" s="173"/>
      <c r="F5" s="173"/>
      <c r="G5" s="173"/>
      <c r="H5" s="30" t="s">
        <v>0</v>
      </c>
      <c r="I5" s="25">
        <v>1.2823</v>
      </c>
    </row>
    <row r="6" spans="1:10" s="9" customFormat="1" ht="18" x14ac:dyDescent="0.2">
      <c r="A6" s="34" t="s">
        <v>10</v>
      </c>
      <c r="B6" s="174" t="s">
        <v>8457</v>
      </c>
      <c r="C6" s="174"/>
      <c r="D6" s="174"/>
      <c r="E6" s="174"/>
      <c r="F6" s="174"/>
      <c r="G6" s="174"/>
      <c r="H6" s="31" t="s">
        <v>1</v>
      </c>
      <c r="I6" s="26">
        <v>0.25</v>
      </c>
    </row>
    <row r="7" spans="1:10" ht="15" customHeight="1" x14ac:dyDescent="0.2">
      <c r="A7" s="23"/>
      <c r="B7" s="21"/>
      <c r="C7" s="21"/>
      <c r="D7" s="7"/>
      <c r="E7" s="7"/>
      <c r="F7" s="8"/>
      <c r="G7" s="8"/>
      <c r="H7" s="8"/>
      <c r="I7" s="27"/>
    </row>
    <row r="8" spans="1:10" s="9" customFormat="1" ht="20.100000000000001" customHeight="1" x14ac:dyDescent="0.2">
      <c r="A8" s="165" t="s">
        <v>11</v>
      </c>
      <c r="B8" s="163" t="s">
        <v>12</v>
      </c>
      <c r="C8" s="164" t="s">
        <v>3</v>
      </c>
      <c r="D8" s="175" t="s">
        <v>4</v>
      </c>
      <c r="E8" s="176" t="s">
        <v>5</v>
      </c>
      <c r="F8" s="171" t="s">
        <v>6</v>
      </c>
      <c r="G8" s="170" t="s">
        <v>16</v>
      </c>
      <c r="H8" s="170" t="s">
        <v>17</v>
      </c>
      <c r="I8" s="169" t="s">
        <v>8</v>
      </c>
    </row>
    <row r="9" spans="1:10" s="9" customFormat="1" ht="40.5" customHeight="1" x14ac:dyDescent="0.2">
      <c r="A9" s="166"/>
      <c r="B9" s="164"/>
      <c r="C9" s="168"/>
      <c r="D9" s="175"/>
      <c r="E9" s="176"/>
      <c r="F9" s="172"/>
      <c r="G9" s="170"/>
      <c r="H9" s="170"/>
      <c r="I9" s="169"/>
    </row>
    <row r="10" spans="1:10" ht="6.75" customHeight="1" x14ac:dyDescent="0.2">
      <c r="A10" s="10"/>
      <c r="B10" s="10"/>
      <c r="C10" s="10"/>
      <c r="D10" s="11">
        <f>IF(C10&lt;&gt;0,INDEX(#REF!,MATCH(C10,#REF!,0),2),0)</f>
        <v>0</v>
      </c>
      <c r="E10" s="12">
        <f>IF(C10&lt;&gt;0,INDEX(#REF!,MATCH(C10,#REF!,0),3),0)</f>
        <v>0</v>
      </c>
      <c r="F10" s="13">
        <f>IF(C10&lt;&gt;0,INDEX(#REF!,MATCH(C10,#REF!,0),8),0)</f>
        <v>0</v>
      </c>
      <c r="G10" s="13"/>
      <c r="H10" s="14">
        <f>IF(C10&lt;&gt;0,INDEX(#REF!,MATCH(C10,#REF!,0),4),0)</f>
        <v>0</v>
      </c>
      <c r="I10" s="28">
        <f>H10*F10</f>
        <v>0</v>
      </c>
    </row>
    <row r="11" spans="1:10" s="15" customFormat="1" ht="21" customHeight="1" x14ac:dyDescent="0.2">
      <c r="A11" s="35" t="s">
        <v>13</v>
      </c>
      <c r="B11" s="35"/>
      <c r="C11" s="35"/>
      <c r="D11" s="44" t="s">
        <v>8309</v>
      </c>
      <c r="E11" s="96"/>
      <c r="F11" s="36"/>
      <c r="G11" s="37"/>
      <c r="H11" s="37"/>
      <c r="I11" s="38">
        <f>SUM(I12:I12)</f>
        <v>10416.959999999999</v>
      </c>
    </row>
    <row r="12" spans="1:10" ht="21" customHeight="1" x14ac:dyDescent="0.2">
      <c r="A12" s="10" t="s">
        <v>8228</v>
      </c>
      <c r="B12" s="10" t="s">
        <v>14</v>
      </c>
      <c r="C12" s="90" t="s">
        <v>552</v>
      </c>
      <c r="D12" s="51" t="str">
        <f>VLOOKUP($C12,Onerado!$A$9:$F$4126,2,0)</f>
        <v>Placa de identificação para obra</v>
      </c>
      <c r="E12" s="52" t="str">
        <f>VLOOKUP($C12,Onerado!$A$9:$F$4126,3,0)</f>
        <v>M2</v>
      </c>
      <c r="F12" s="91">
        <f>4.5*2</f>
        <v>9</v>
      </c>
      <c r="G12" s="14">
        <f>VLOOKUP($C12,Onerado!$A$9:$F$4126,6,0)</f>
        <v>925.95</v>
      </c>
      <c r="H12" s="14">
        <f>(G12*$I$6)+G12</f>
        <v>1157.44</v>
      </c>
      <c r="I12" s="28">
        <f>H12*F12</f>
        <v>10416.959999999999</v>
      </c>
    </row>
    <row r="13" spans="1:10" s="15" customFormat="1" ht="21" customHeight="1" x14ac:dyDescent="0.2">
      <c r="A13" s="35" t="s">
        <v>8229</v>
      </c>
      <c r="B13" s="35"/>
      <c r="C13" s="35"/>
      <c r="D13" s="44" t="s">
        <v>8458</v>
      </c>
      <c r="E13" s="96" t="s">
        <v>8335</v>
      </c>
      <c r="F13" s="36">
        <f>F14+F22+F30+F38+F46+F54+F62+F70+F78+F86+F94+F102+F110+F118+F126+F134+F142+F150+F158+F166+F174+F182+F190+F198</f>
        <v>269</v>
      </c>
      <c r="G13" s="37"/>
      <c r="H13" s="37"/>
      <c r="I13" s="38">
        <f>I14+I22+I30+I38+I46+I54+I62+I70+I78+I86+I94+I102+I110+I118+I126+I134+I142+I150+I158+I166+I174+I182+I190+I198</f>
        <v>575628.29</v>
      </c>
    </row>
    <row r="14" spans="1:10" s="15" customFormat="1" ht="21" customHeight="1" x14ac:dyDescent="0.2">
      <c r="A14" s="35" t="s">
        <v>8310</v>
      </c>
      <c r="B14" s="35"/>
      <c r="C14" s="35"/>
      <c r="D14" s="44" t="s">
        <v>8459</v>
      </c>
      <c r="E14" s="96" t="s">
        <v>8335</v>
      </c>
      <c r="F14" s="36">
        <v>16</v>
      </c>
      <c r="G14" s="37"/>
      <c r="H14" s="37"/>
      <c r="I14" s="38">
        <f>SUM(I15:I21)</f>
        <v>34185.760000000002</v>
      </c>
    </row>
    <row r="15" spans="1:10" ht="23.25" customHeight="1" x14ac:dyDescent="0.2">
      <c r="A15" s="10" t="s">
        <v>8349</v>
      </c>
      <c r="B15" s="10" t="s">
        <v>14</v>
      </c>
      <c r="C15" s="90" t="s">
        <v>860</v>
      </c>
      <c r="D15" s="51" t="str">
        <f>VLOOKUP($C15,Onerado!$A$9:$F$4126,2,0)</f>
        <v>Remoção de aparelho de iluminação ou projetor fixo em poste ou braço</v>
      </c>
      <c r="E15" s="52" t="str">
        <f>VLOOKUP($C15,Onerado!$A$9:$F$4126,3,0)</f>
        <v>UN</v>
      </c>
      <c r="F15" s="91">
        <v>16</v>
      </c>
      <c r="G15" s="14">
        <f>VLOOKUP($C15,Onerado!$A$9:$F$4126,6,0)</f>
        <v>75.08</v>
      </c>
      <c r="H15" s="14">
        <f>(G15*$I$6)+G15</f>
        <v>93.85</v>
      </c>
      <c r="I15" s="28">
        <f>H15*F15</f>
        <v>1501.6</v>
      </c>
      <c r="J15" s="118"/>
    </row>
    <row r="16" spans="1:10" ht="15" x14ac:dyDescent="0.2">
      <c r="A16" s="10" t="s">
        <v>8350</v>
      </c>
      <c r="B16" s="10" t="s">
        <v>14</v>
      </c>
      <c r="C16" s="90" t="s">
        <v>930</v>
      </c>
      <c r="D16" s="51" t="str">
        <f>VLOOKUP($C16,Onerado!$A$9:$F$4126,2,0)</f>
        <v>Remoção de condutor embutido diâmetro externo até 6,5 mm</v>
      </c>
      <c r="E16" s="52" t="str">
        <f>VLOOKUP($C16,Onerado!$A$9:$F$4126,3,0)</f>
        <v>M</v>
      </c>
      <c r="F16" s="91">
        <f>F15*3</f>
        <v>48</v>
      </c>
      <c r="G16" s="14">
        <f>VLOOKUP($C16,Onerado!$A$9:$F$4126,6,0)</f>
        <v>2.5</v>
      </c>
      <c r="H16" s="14">
        <f t="shared" ref="H16:H18" si="0">(G16*$I$6)+G16</f>
        <v>3.13</v>
      </c>
      <c r="I16" s="28">
        <f t="shared" ref="I16:I18" si="1">H16*F16</f>
        <v>150.24</v>
      </c>
      <c r="J16" s="71"/>
    </row>
    <row r="17" spans="1:10" ht="21" customHeight="1" x14ac:dyDescent="0.2">
      <c r="A17" s="10" t="s">
        <v>8351</v>
      </c>
      <c r="B17" s="10" t="s">
        <v>14</v>
      </c>
      <c r="C17" s="90" t="s">
        <v>1003</v>
      </c>
      <c r="D17" s="51" t="str">
        <f>VLOOKUP($C17,Onerado!$A$9:$F$4126,2,0)</f>
        <v>Remoção de reator para lâmpada fixo em poste</v>
      </c>
      <c r="E17" s="52" t="str">
        <f>VLOOKUP($C17,Onerado!$A$9:$F$4126,3,0)</f>
        <v>UN</v>
      </c>
      <c r="F17" s="91">
        <f>F15</f>
        <v>16</v>
      </c>
      <c r="G17" s="14">
        <f>VLOOKUP($C17,Onerado!$A$9:$F$4126,6,0)</f>
        <v>100.1</v>
      </c>
      <c r="H17" s="14">
        <f t="shared" ref="H17" si="2">(G17*$I$6)+G17</f>
        <v>125.13</v>
      </c>
      <c r="I17" s="28">
        <f t="shared" ref="I17" si="3">H17*F17</f>
        <v>2002.08</v>
      </c>
      <c r="J17" s="71"/>
    </row>
    <row r="18" spans="1:10" ht="23.25" customHeight="1" x14ac:dyDescent="0.2">
      <c r="A18" s="10" t="s">
        <v>8352</v>
      </c>
      <c r="B18" s="10" t="s">
        <v>14</v>
      </c>
      <c r="C18" s="90" t="s">
        <v>1005</v>
      </c>
      <c r="D18" s="51" t="str">
        <f>VLOOKUP($C18,Onerado!$A$9:$F$4126,2,0)</f>
        <v>Remoção de relé</v>
      </c>
      <c r="E18" s="52" t="str">
        <f>VLOOKUP($C18,Onerado!$A$9:$F$4126,3,0)</f>
        <v>UN</v>
      </c>
      <c r="F18" s="91">
        <f>F15</f>
        <v>16</v>
      </c>
      <c r="G18" s="14">
        <f>VLOOKUP($C18,Onerado!$A$9:$F$4126,6,0)</f>
        <v>23.75</v>
      </c>
      <c r="H18" s="14">
        <f t="shared" si="0"/>
        <v>29.69</v>
      </c>
      <c r="I18" s="28">
        <f t="shared" si="1"/>
        <v>475.04</v>
      </c>
      <c r="J18" s="71"/>
    </row>
    <row r="19" spans="1:10" ht="23.25" customHeight="1" x14ac:dyDescent="0.2">
      <c r="A19" s="10" t="s">
        <v>8460</v>
      </c>
      <c r="B19" s="10" t="s">
        <v>14</v>
      </c>
      <c r="C19" s="90" t="s">
        <v>4836</v>
      </c>
      <c r="D19" s="51" t="str">
        <f>VLOOKUP($C19,Onerado!$A$9:$F$4126,2,0)</f>
        <v>Cabo de cobre flexível de 3 x 2,5 mm², isolamento 0,6/1 kV - isolação HEPR 90°C</v>
      </c>
      <c r="E19" s="52" t="str">
        <f>VLOOKUP($C19,Onerado!$A$9:$F$4126,3,0)</f>
        <v>M</v>
      </c>
      <c r="F19" s="91">
        <f>F20*3</f>
        <v>48</v>
      </c>
      <c r="G19" s="14">
        <f>VLOOKUP($C19,Onerado!$A$9:$F$4126,6,0)</f>
        <v>8.99</v>
      </c>
      <c r="H19" s="14">
        <f>(G19*$I$6)+G19</f>
        <v>11.24</v>
      </c>
      <c r="I19" s="28">
        <f>H19*F19</f>
        <v>539.52</v>
      </c>
      <c r="J19" s="118"/>
    </row>
    <row r="20" spans="1:10" ht="30" x14ac:dyDescent="0.2">
      <c r="A20" s="10" t="s">
        <v>8461</v>
      </c>
      <c r="B20" s="10" t="s">
        <v>14</v>
      </c>
      <c r="C20" s="90" t="s">
        <v>5262</v>
      </c>
      <c r="D20" s="51" t="str">
        <f>VLOOKUP($C20,Onerado!$A$9:$F$4126,2,0)</f>
        <v>Luminária LED retangular para poste, fluxo luminoso de 14160 a 17475 lm, eficiência mínima de 118 lm/W - potência de 80 W/120 W</v>
      </c>
      <c r="E20" s="52" t="str">
        <f>VLOOKUP($C20,Onerado!$A$9:$F$4126,3,0)</f>
        <v>UN</v>
      </c>
      <c r="F20" s="91">
        <v>16</v>
      </c>
      <c r="G20" s="14">
        <f>VLOOKUP($C20,Onerado!$A$9:$F$4126,6,0)</f>
        <v>1388.52</v>
      </c>
      <c r="H20" s="14">
        <f t="shared" ref="H20:H21" si="4">(G20*$I$6)+G20</f>
        <v>1735.65</v>
      </c>
      <c r="I20" s="28">
        <f t="shared" ref="I20:I21" si="5">H20*F20</f>
        <v>27770.400000000001</v>
      </c>
      <c r="J20" s="71"/>
    </row>
    <row r="21" spans="1:10" ht="21" customHeight="1" x14ac:dyDescent="0.2">
      <c r="A21" s="10" t="s">
        <v>8462</v>
      </c>
      <c r="B21" s="10" t="s">
        <v>14</v>
      </c>
      <c r="C21" s="90" t="s">
        <v>5054</v>
      </c>
      <c r="D21" s="51" t="str">
        <f>VLOOKUP($C21,Onerado!$A$9:$F$4126,2,0)</f>
        <v>Relé fotoelétrico 50/60 Hz, 110/220 V, 1200 VA, completo</v>
      </c>
      <c r="E21" s="52" t="str">
        <f>VLOOKUP($C21,Onerado!$A$9:$F$4126,3,0)</f>
        <v>UN</v>
      </c>
      <c r="F21" s="91">
        <f>F20</f>
        <v>16</v>
      </c>
      <c r="G21" s="14">
        <f>VLOOKUP($C21,Onerado!$A$9:$F$4126,6,0)</f>
        <v>87.34</v>
      </c>
      <c r="H21" s="14">
        <f t="shared" si="4"/>
        <v>109.18</v>
      </c>
      <c r="I21" s="28">
        <f t="shared" si="5"/>
        <v>1746.88</v>
      </c>
      <c r="J21" s="71"/>
    </row>
    <row r="22" spans="1:10" s="15" customFormat="1" ht="21" customHeight="1" x14ac:dyDescent="0.2">
      <c r="A22" s="35" t="s">
        <v>8311</v>
      </c>
      <c r="B22" s="35"/>
      <c r="C22" s="35"/>
      <c r="D22" s="44" t="s">
        <v>8463</v>
      </c>
      <c r="E22" s="96" t="s">
        <v>8335</v>
      </c>
      <c r="F22" s="36">
        <v>11</v>
      </c>
      <c r="G22" s="37"/>
      <c r="H22" s="37"/>
      <c r="I22" s="38">
        <f>SUM(I23:I29)</f>
        <v>23502.71</v>
      </c>
      <c r="J22" s="71"/>
    </row>
    <row r="23" spans="1:10" ht="23.25" customHeight="1" x14ac:dyDescent="0.2">
      <c r="A23" s="10" t="s">
        <v>8353</v>
      </c>
      <c r="B23" s="10" t="s">
        <v>14</v>
      </c>
      <c r="C23" s="90" t="s">
        <v>860</v>
      </c>
      <c r="D23" s="51" t="str">
        <f>VLOOKUP($C23,Onerado!$A$9:$F$4126,2,0)</f>
        <v>Remoção de aparelho de iluminação ou projetor fixo em poste ou braço</v>
      </c>
      <c r="E23" s="52" t="str">
        <f>VLOOKUP($C23,Onerado!$A$9:$F$4126,3,0)</f>
        <v>UN</v>
      </c>
      <c r="F23" s="91">
        <v>11</v>
      </c>
      <c r="G23" s="14">
        <f>VLOOKUP($C23,Onerado!$A$9:$F$4126,6,0)</f>
        <v>75.08</v>
      </c>
      <c r="H23" s="14">
        <f>(G23*$I$6)+G23</f>
        <v>93.85</v>
      </c>
      <c r="I23" s="28">
        <f>H23*F23</f>
        <v>1032.3499999999999</v>
      </c>
      <c r="J23" s="118"/>
    </row>
    <row r="24" spans="1:10" ht="15" x14ac:dyDescent="0.2">
      <c r="A24" s="10" t="s">
        <v>8354</v>
      </c>
      <c r="B24" s="10" t="s">
        <v>14</v>
      </c>
      <c r="C24" s="90" t="s">
        <v>930</v>
      </c>
      <c r="D24" s="51" t="str">
        <f>VLOOKUP($C24,Onerado!$A$9:$F$4126,2,0)</f>
        <v>Remoção de condutor embutido diâmetro externo até 6,5 mm</v>
      </c>
      <c r="E24" s="52" t="str">
        <f>VLOOKUP($C24,Onerado!$A$9:$F$4126,3,0)</f>
        <v>M</v>
      </c>
      <c r="F24" s="91">
        <f>F23*3</f>
        <v>33</v>
      </c>
      <c r="G24" s="14">
        <f>VLOOKUP($C24,Onerado!$A$9:$F$4126,6,0)</f>
        <v>2.5</v>
      </c>
      <c r="H24" s="14">
        <f t="shared" ref="H24:H26" si="6">(G24*$I$6)+G24</f>
        <v>3.13</v>
      </c>
      <c r="I24" s="28">
        <f t="shared" ref="I24:I26" si="7">H24*F24</f>
        <v>103.29</v>
      </c>
      <c r="J24" s="71"/>
    </row>
    <row r="25" spans="1:10" ht="21" customHeight="1" x14ac:dyDescent="0.2">
      <c r="A25" s="10" t="s">
        <v>8355</v>
      </c>
      <c r="B25" s="10" t="s">
        <v>14</v>
      </c>
      <c r="C25" s="90" t="s">
        <v>1003</v>
      </c>
      <c r="D25" s="51" t="str">
        <f>VLOOKUP($C25,Onerado!$A$9:$F$4126,2,0)</f>
        <v>Remoção de reator para lâmpada fixo em poste</v>
      </c>
      <c r="E25" s="52" t="str">
        <f>VLOOKUP($C25,Onerado!$A$9:$F$4126,3,0)</f>
        <v>UN</v>
      </c>
      <c r="F25" s="91">
        <f>F23</f>
        <v>11</v>
      </c>
      <c r="G25" s="14">
        <f>VLOOKUP($C25,Onerado!$A$9:$F$4126,6,0)</f>
        <v>100.1</v>
      </c>
      <c r="H25" s="14">
        <f t="shared" si="6"/>
        <v>125.13</v>
      </c>
      <c r="I25" s="28">
        <f t="shared" si="7"/>
        <v>1376.43</v>
      </c>
      <c r="J25" s="71"/>
    </row>
    <row r="26" spans="1:10" ht="23.25" customHeight="1" x14ac:dyDescent="0.2">
      <c r="A26" s="10" t="s">
        <v>8356</v>
      </c>
      <c r="B26" s="10" t="s">
        <v>14</v>
      </c>
      <c r="C26" s="90" t="s">
        <v>1005</v>
      </c>
      <c r="D26" s="51" t="str">
        <f>VLOOKUP($C26,Onerado!$A$9:$F$4126,2,0)</f>
        <v>Remoção de relé</v>
      </c>
      <c r="E26" s="52" t="str">
        <f>VLOOKUP($C26,Onerado!$A$9:$F$4126,3,0)</f>
        <v>UN</v>
      </c>
      <c r="F26" s="91">
        <f>F23</f>
        <v>11</v>
      </c>
      <c r="G26" s="14">
        <f>VLOOKUP($C26,Onerado!$A$9:$F$4126,6,0)</f>
        <v>23.75</v>
      </c>
      <c r="H26" s="14">
        <f t="shared" si="6"/>
        <v>29.69</v>
      </c>
      <c r="I26" s="28">
        <f t="shared" si="7"/>
        <v>326.58999999999997</v>
      </c>
      <c r="J26" s="71"/>
    </row>
    <row r="27" spans="1:10" ht="23.25" customHeight="1" x14ac:dyDescent="0.2">
      <c r="A27" s="10" t="s">
        <v>8464</v>
      </c>
      <c r="B27" s="10" t="s">
        <v>14</v>
      </c>
      <c r="C27" s="90" t="s">
        <v>4836</v>
      </c>
      <c r="D27" s="51" t="str">
        <f>VLOOKUP($C27,Onerado!$A$9:$F$4126,2,0)</f>
        <v>Cabo de cobre flexível de 3 x 2,5 mm², isolamento 0,6/1 kV - isolação HEPR 90°C</v>
      </c>
      <c r="E27" s="52" t="str">
        <f>VLOOKUP($C27,Onerado!$A$9:$F$4126,3,0)</f>
        <v>M</v>
      </c>
      <c r="F27" s="91">
        <f>F28*3</f>
        <v>33</v>
      </c>
      <c r="G27" s="14">
        <f>VLOOKUP($C27,Onerado!$A$9:$F$4126,6,0)</f>
        <v>8.99</v>
      </c>
      <c r="H27" s="14">
        <f>(G27*$I$6)+G27</f>
        <v>11.24</v>
      </c>
      <c r="I27" s="28">
        <f>H27*F27</f>
        <v>370.92</v>
      </c>
      <c r="J27" s="118"/>
    </row>
    <row r="28" spans="1:10" ht="30" x14ac:dyDescent="0.2">
      <c r="A28" s="10" t="s">
        <v>8465</v>
      </c>
      <c r="B28" s="10" t="s">
        <v>14</v>
      </c>
      <c r="C28" s="90" t="s">
        <v>5262</v>
      </c>
      <c r="D28" s="51" t="str">
        <f>VLOOKUP($C28,Onerado!$A$9:$F$4126,2,0)</f>
        <v>Luminária LED retangular para poste, fluxo luminoso de 14160 a 17475 lm, eficiência mínima de 118 lm/W - potência de 80 W/120 W</v>
      </c>
      <c r="E28" s="52" t="str">
        <f>VLOOKUP($C28,Onerado!$A$9:$F$4126,3,0)</f>
        <v>UN</v>
      </c>
      <c r="F28" s="91">
        <v>11</v>
      </c>
      <c r="G28" s="14">
        <f>VLOOKUP($C28,Onerado!$A$9:$F$4126,6,0)</f>
        <v>1388.52</v>
      </c>
      <c r="H28" s="14">
        <f t="shared" ref="H28:H29" si="8">(G28*$I$6)+G28</f>
        <v>1735.65</v>
      </c>
      <c r="I28" s="28">
        <f t="shared" ref="I28:I29" si="9">H28*F28</f>
        <v>19092.150000000001</v>
      </c>
      <c r="J28" s="71"/>
    </row>
    <row r="29" spans="1:10" ht="21" customHeight="1" x14ac:dyDescent="0.2">
      <c r="A29" s="10" t="s">
        <v>8466</v>
      </c>
      <c r="B29" s="10" t="s">
        <v>14</v>
      </c>
      <c r="C29" s="90" t="s">
        <v>5054</v>
      </c>
      <c r="D29" s="51" t="str">
        <f>VLOOKUP($C29,Onerado!$A$9:$F$4126,2,0)</f>
        <v>Relé fotoelétrico 50/60 Hz, 110/220 V, 1200 VA, completo</v>
      </c>
      <c r="E29" s="52" t="str">
        <f>VLOOKUP($C29,Onerado!$A$9:$F$4126,3,0)</f>
        <v>UN</v>
      </c>
      <c r="F29" s="91">
        <f>F28</f>
        <v>11</v>
      </c>
      <c r="G29" s="14">
        <f>VLOOKUP($C29,Onerado!$A$9:$F$4126,6,0)</f>
        <v>87.34</v>
      </c>
      <c r="H29" s="14">
        <f t="shared" si="8"/>
        <v>109.18</v>
      </c>
      <c r="I29" s="28">
        <f t="shared" si="9"/>
        <v>1200.98</v>
      </c>
      <c r="J29" s="71"/>
    </row>
    <row r="30" spans="1:10" s="15" customFormat="1" ht="21" customHeight="1" x14ac:dyDescent="0.2">
      <c r="A30" s="35" t="s">
        <v>8312</v>
      </c>
      <c r="B30" s="35"/>
      <c r="C30" s="35"/>
      <c r="D30" s="44" t="s">
        <v>8470</v>
      </c>
      <c r="E30" s="96" t="s">
        <v>8335</v>
      </c>
      <c r="F30" s="36">
        <v>8</v>
      </c>
      <c r="G30" s="37"/>
      <c r="H30" s="37"/>
      <c r="I30" s="38">
        <f>SUM(I31:I37)</f>
        <v>17092.88</v>
      </c>
      <c r="J30" s="71"/>
    </row>
    <row r="31" spans="1:10" ht="23.25" customHeight="1" x14ac:dyDescent="0.2">
      <c r="A31" s="10" t="s">
        <v>8357</v>
      </c>
      <c r="B31" s="10" t="s">
        <v>14</v>
      </c>
      <c r="C31" s="90" t="s">
        <v>860</v>
      </c>
      <c r="D31" s="51" t="str">
        <f>VLOOKUP($C31,Onerado!$A$9:$F$4126,2,0)</f>
        <v>Remoção de aparelho de iluminação ou projetor fixo em poste ou braço</v>
      </c>
      <c r="E31" s="52" t="str">
        <f>VLOOKUP($C31,Onerado!$A$9:$F$4126,3,0)</f>
        <v>UN</v>
      </c>
      <c r="F31" s="91">
        <v>8</v>
      </c>
      <c r="G31" s="14">
        <f>VLOOKUP($C31,Onerado!$A$9:$F$4126,6,0)</f>
        <v>75.08</v>
      </c>
      <c r="H31" s="14">
        <f>(G31*$I$6)+G31</f>
        <v>93.85</v>
      </c>
      <c r="I31" s="28">
        <f>H31*F31</f>
        <v>750.8</v>
      </c>
      <c r="J31" s="118"/>
    </row>
    <row r="32" spans="1:10" ht="15" x14ac:dyDescent="0.2">
      <c r="A32" s="10" t="s">
        <v>8358</v>
      </c>
      <c r="B32" s="10" t="s">
        <v>14</v>
      </c>
      <c r="C32" s="90" t="s">
        <v>930</v>
      </c>
      <c r="D32" s="51" t="str">
        <f>VLOOKUP($C32,Onerado!$A$9:$F$4126,2,0)</f>
        <v>Remoção de condutor embutido diâmetro externo até 6,5 mm</v>
      </c>
      <c r="E32" s="52" t="str">
        <f>VLOOKUP($C32,Onerado!$A$9:$F$4126,3,0)</f>
        <v>M</v>
      </c>
      <c r="F32" s="91">
        <f>F31*3</f>
        <v>24</v>
      </c>
      <c r="G32" s="14">
        <f>VLOOKUP($C32,Onerado!$A$9:$F$4126,6,0)</f>
        <v>2.5</v>
      </c>
      <c r="H32" s="14">
        <f t="shared" ref="H32:H34" si="10">(G32*$I$6)+G32</f>
        <v>3.13</v>
      </c>
      <c r="I32" s="28">
        <f t="shared" ref="I32:I34" si="11">H32*F32</f>
        <v>75.12</v>
      </c>
      <c r="J32" s="71"/>
    </row>
    <row r="33" spans="1:10" ht="21" customHeight="1" x14ac:dyDescent="0.2">
      <c r="A33" s="10" t="s">
        <v>8359</v>
      </c>
      <c r="B33" s="10" t="s">
        <v>14</v>
      </c>
      <c r="C33" s="90" t="s">
        <v>1003</v>
      </c>
      <c r="D33" s="51" t="str">
        <f>VLOOKUP($C33,Onerado!$A$9:$F$4126,2,0)</f>
        <v>Remoção de reator para lâmpada fixo em poste</v>
      </c>
      <c r="E33" s="52" t="str">
        <f>VLOOKUP($C33,Onerado!$A$9:$F$4126,3,0)</f>
        <v>UN</v>
      </c>
      <c r="F33" s="91">
        <f>F31</f>
        <v>8</v>
      </c>
      <c r="G33" s="14">
        <f>VLOOKUP($C33,Onerado!$A$9:$F$4126,6,0)</f>
        <v>100.1</v>
      </c>
      <c r="H33" s="14">
        <f t="shared" si="10"/>
        <v>125.13</v>
      </c>
      <c r="I33" s="28">
        <f t="shared" si="11"/>
        <v>1001.04</v>
      </c>
      <c r="J33" s="71"/>
    </row>
    <row r="34" spans="1:10" ht="23.25" customHeight="1" x14ac:dyDescent="0.2">
      <c r="A34" s="10" t="s">
        <v>8360</v>
      </c>
      <c r="B34" s="10" t="s">
        <v>14</v>
      </c>
      <c r="C34" s="90" t="s">
        <v>1005</v>
      </c>
      <c r="D34" s="51" t="str">
        <f>VLOOKUP($C34,Onerado!$A$9:$F$4126,2,0)</f>
        <v>Remoção de relé</v>
      </c>
      <c r="E34" s="52" t="str">
        <f>VLOOKUP($C34,Onerado!$A$9:$F$4126,3,0)</f>
        <v>UN</v>
      </c>
      <c r="F34" s="91">
        <f>F31</f>
        <v>8</v>
      </c>
      <c r="G34" s="14">
        <f>VLOOKUP($C34,Onerado!$A$9:$F$4126,6,0)</f>
        <v>23.75</v>
      </c>
      <c r="H34" s="14">
        <f t="shared" si="10"/>
        <v>29.69</v>
      </c>
      <c r="I34" s="28">
        <f t="shared" si="11"/>
        <v>237.52</v>
      </c>
      <c r="J34" s="71"/>
    </row>
    <row r="35" spans="1:10" ht="23.25" customHeight="1" x14ac:dyDescent="0.2">
      <c r="A35" s="10" t="s">
        <v>8467</v>
      </c>
      <c r="B35" s="10" t="s">
        <v>14</v>
      </c>
      <c r="C35" s="90" t="s">
        <v>4836</v>
      </c>
      <c r="D35" s="51" t="str">
        <f>VLOOKUP($C35,Onerado!$A$9:$F$4126,2,0)</f>
        <v>Cabo de cobre flexível de 3 x 2,5 mm², isolamento 0,6/1 kV - isolação HEPR 90°C</v>
      </c>
      <c r="E35" s="52" t="str">
        <f>VLOOKUP($C35,Onerado!$A$9:$F$4126,3,0)</f>
        <v>M</v>
      </c>
      <c r="F35" s="91">
        <f>F36*3</f>
        <v>24</v>
      </c>
      <c r="G35" s="14">
        <f>VLOOKUP($C35,Onerado!$A$9:$F$4126,6,0)</f>
        <v>8.99</v>
      </c>
      <c r="H35" s="14">
        <f>(G35*$I$6)+G35</f>
        <v>11.24</v>
      </c>
      <c r="I35" s="28">
        <f>H35*F35</f>
        <v>269.76</v>
      </c>
      <c r="J35" s="118"/>
    </row>
    <row r="36" spans="1:10" ht="30" x14ac:dyDescent="0.2">
      <c r="A36" s="10" t="s">
        <v>8468</v>
      </c>
      <c r="B36" s="10" t="s">
        <v>14</v>
      </c>
      <c r="C36" s="90" t="s">
        <v>5262</v>
      </c>
      <c r="D36" s="51" t="str">
        <f>VLOOKUP($C36,Onerado!$A$9:$F$4126,2,0)</f>
        <v>Luminária LED retangular para poste, fluxo luminoso de 14160 a 17475 lm, eficiência mínima de 118 lm/W - potência de 80 W/120 W</v>
      </c>
      <c r="E36" s="52" t="str">
        <f>VLOOKUP($C36,Onerado!$A$9:$F$4126,3,0)</f>
        <v>UN</v>
      </c>
      <c r="F36" s="91">
        <v>8</v>
      </c>
      <c r="G36" s="14">
        <f>VLOOKUP($C36,Onerado!$A$9:$F$4126,6,0)</f>
        <v>1388.52</v>
      </c>
      <c r="H36" s="14">
        <f t="shared" ref="H36:H37" si="12">(G36*$I$6)+G36</f>
        <v>1735.65</v>
      </c>
      <c r="I36" s="28">
        <f t="shared" ref="I36:I37" si="13">H36*F36</f>
        <v>13885.2</v>
      </c>
      <c r="J36" s="71"/>
    </row>
    <row r="37" spans="1:10" ht="21" customHeight="1" x14ac:dyDescent="0.2">
      <c r="A37" s="10" t="s">
        <v>8469</v>
      </c>
      <c r="B37" s="10" t="s">
        <v>14</v>
      </c>
      <c r="C37" s="90" t="s">
        <v>5054</v>
      </c>
      <c r="D37" s="51" t="str">
        <f>VLOOKUP($C37,Onerado!$A$9:$F$4126,2,0)</f>
        <v>Relé fotoelétrico 50/60 Hz, 110/220 V, 1200 VA, completo</v>
      </c>
      <c r="E37" s="52" t="str">
        <f>VLOOKUP($C37,Onerado!$A$9:$F$4126,3,0)</f>
        <v>UN</v>
      </c>
      <c r="F37" s="91">
        <f>F36</f>
        <v>8</v>
      </c>
      <c r="G37" s="14">
        <f>VLOOKUP($C37,Onerado!$A$9:$F$4126,6,0)</f>
        <v>87.34</v>
      </c>
      <c r="H37" s="14">
        <f t="shared" si="12"/>
        <v>109.18</v>
      </c>
      <c r="I37" s="28">
        <f t="shared" si="13"/>
        <v>873.44</v>
      </c>
      <c r="J37" s="71"/>
    </row>
    <row r="38" spans="1:10" s="15" customFormat="1" ht="21" customHeight="1" x14ac:dyDescent="0.2">
      <c r="A38" s="35" t="s">
        <v>8313</v>
      </c>
      <c r="B38" s="35"/>
      <c r="C38" s="35"/>
      <c r="D38" s="44" t="s">
        <v>8471</v>
      </c>
      <c r="E38" s="96" t="s">
        <v>8335</v>
      </c>
      <c r="F38" s="36">
        <v>12</v>
      </c>
      <c r="G38" s="37"/>
      <c r="H38" s="37"/>
      <c r="I38" s="38">
        <f>SUM(I39:I45)</f>
        <v>25639.32</v>
      </c>
      <c r="J38" s="71"/>
    </row>
    <row r="39" spans="1:10" ht="23.25" customHeight="1" x14ac:dyDescent="0.2">
      <c r="A39" s="10" t="s">
        <v>8361</v>
      </c>
      <c r="B39" s="10" t="s">
        <v>14</v>
      </c>
      <c r="C39" s="90" t="s">
        <v>860</v>
      </c>
      <c r="D39" s="51" t="str">
        <f>VLOOKUP($C39,Onerado!$A$9:$F$4126,2,0)</f>
        <v>Remoção de aparelho de iluminação ou projetor fixo em poste ou braço</v>
      </c>
      <c r="E39" s="52" t="str">
        <f>VLOOKUP($C39,Onerado!$A$9:$F$4126,3,0)</f>
        <v>UN</v>
      </c>
      <c r="F39" s="91">
        <v>12</v>
      </c>
      <c r="G39" s="14">
        <f>VLOOKUP($C39,Onerado!$A$9:$F$4126,6,0)</f>
        <v>75.08</v>
      </c>
      <c r="H39" s="14">
        <f>(G39*$I$6)+G39</f>
        <v>93.85</v>
      </c>
      <c r="I39" s="28">
        <f>H39*F39</f>
        <v>1126.2</v>
      </c>
      <c r="J39" s="118"/>
    </row>
    <row r="40" spans="1:10" ht="15" x14ac:dyDescent="0.2">
      <c r="A40" s="10" t="s">
        <v>8362</v>
      </c>
      <c r="B40" s="10" t="s">
        <v>14</v>
      </c>
      <c r="C40" s="90" t="s">
        <v>930</v>
      </c>
      <c r="D40" s="51" t="str">
        <f>VLOOKUP($C40,Onerado!$A$9:$F$4126,2,0)</f>
        <v>Remoção de condutor embutido diâmetro externo até 6,5 mm</v>
      </c>
      <c r="E40" s="52" t="str">
        <f>VLOOKUP($C40,Onerado!$A$9:$F$4126,3,0)</f>
        <v>M</v>
      </c>
      <c r="F40" s="91">
        <f>F39*3</f>
        <v>36</v>
      </c>
      <c r="G40" s="14">
        <f>VLOOKUP($C40,Onerado!$A$9:$F$4126,6,0)</f>
        <v>2.5</v>
      </c>
      <c r="H40" s="14">
        <f t="shared" ref="H40:H42" si="14">(G40*$I$6)+G40</f>
        <v>3.13</v>
      </c>
      <c r="I40" s="28">
        <f t="shared" ref="I40:I42" si="15">H40*F40</f>
        <v>112.68</v>
      </c>
      <c r="J40" s="71"/>
    </row>
    <row r="41" spans="1:10" ht="21" customHeight="1" x14ac:dyDescent="0.2">
      <c r="A41" s="10" t="s">
        <v>8363</v>
      </c>
      <c r="B41" s="10" t="s">
        <v>14</v>
      </c>
      <c r="C41" s="90" t="s">
        <v>1003</v>
      </c>
      <c r="D41" s="51" t="str">
        <f>VLOOKUP($C41,Onerado!$A$9:$F$4126,2,0)</f>
        <v>Remoção de reator para lâmpada fixo em poste</v>
      </c>
      <c r="E41" s="52" t="str">
        <f>VLOOKUP($C41,Onerado!$A$9:$F$4126,3,0)</f>
        <v>UN</v>
      </c>
      <c r="F41" s="91">
        <f>F39</f>
        <v>12</v>
      </c>
      <c r="G41" s="14">
        <f>VLOOKUP($C41,Onerado!$A$9:$F$4126,6,0)</f>
        <v>100.1</v>
      </c>
      <c r="H41" s="14">
        <f t="shared" si="14"/>
        <v>125.13</v>
      </c>
      <c r="I41" s="28">
        <f t="shared" si="15"/>
        <v>1501.56</v>
      </c>
      <c r="J41" s="71"/>
    </row>
    <row r="42" spans="1:10" ht="23.25" customHeight="1" x14ac:dyDescent="0.2">
      <c r="A42" s="10" t="s">
        <v>8364</v>
      </c>
      <c r="B42" s="10" t="s">
        <v>14</v>
      </c>
      <c r="C42" s="90" t="s">
        <v>1005</v>
      </c>
      <c r="D42" s="51" t="str">
        <f>VLOOKUP($C42,Onerado!$A$9:$F$4126,2,0)</f>
        <v>Remoção de relé</v>
      </c>
      <c r="E42" s="52" t="str">
        <f>VLOOKUP($C42,Onerado!$A$9:$F$4126,3,0)</f>
        <v>UN</v>
      </c>
      <c r="F42" s="91">
        <f>F39</f>
        <v>12</v>
      </c>
      <c r="G42" s="14">
        <f>VLOOKUP($C42,Onerado!$A$9:$F$4126,6,0)</f>
        <v>23.75</v>
      </c>
      <c r="H42" s="14">
        <f t="shared" si="14"/>
        <v>29.69</v>
      </c>
      <c r="I42" s="28">
        <f t="shared" si="15"/>
        <v>356.28</v>
      </c>
      <c r="J42" s="71"/>
    </row>
    <row r="43" spans="1:10" ht="23.25" customHeight="1" x14ac:dyDescent="0.2">
      <c r="A43" s="10" t="s">
        <v>8472</v>
      </c>
      <c r="B43" s="10" t="s">
        <v>14</v>
      </c>
      <c r="C43" s="90" t="s">
        <v>4836</v>
      </c>
      <c r="D43" s="51" t="str">
        <f>VLOOKUP($C43,Onerado!$A$9:$F$4126,2,0)</f>
        <v>Cabo de cobre flexível de 3 x 2,5 mm², isolamento 0,6/1 kV - isolação HEPR 90°C</v>
      </c>
      <c r="E43" s="52" t="str">
        <f>VLOOKUP($C43,Onerado!$A$9:$F$4126,3,0)</f>
        <v>M</v>
      </c>
      <c r="F43" s="91">
        <f>F44*3</f>
        <v>36</v>
      </c>
      <c r="G43" s="14">
        <f>VLOOKUP($C43,Onerado!$A$9:$F$4126,6,0)</f>
        <v>8.99</v>
      </c>
      <c r="H43" s="14">
        <f>(G43*$I$6)+G43</f>
        <v>11.24</v>
      </c>
      <c r="I43" s="28">
        <f>H43*F43</f>
        <v>404.64</v>
      </c>
      <c r="J43" s="118"/>
    </row>
    <row r="44" spans="1:10" ht="30" x14ac:dyDescent="0.2">
      <c r="A44" s="10" t="s">
        <v>8473</v>
      </c>
      <c r="B44" s="10" t="s">
        <v>14</v>
      </c>
      <c r="C44" s="90" t="s">
        <v>5262</v>
      </c>
      <c r="D44" s="51" t="str">
        <f>VLOOKUP($C44,Onerado!$A$9:$F$4126,2,0)</f>
        <v>Luminária LED retangular para poste, fluxo luminoso de 14160 a 17475 lm, eficiência mínima de 118 lm/W - potência de 80 W/120 W</v>
      </c>
      <c r="E44" s="52" t="str">
        <f>VLOOKUP($C44,Onerado!$A$9:$F$4126,3,0)</f>
        <v>UN</v>
      </c>
      <c r="F44" s="91">
        <f>F38</f>
        <v>12</v>
      </c>
      <c r="G44" s="14">
        <f>VLOOKUP($C44,Onerado!$A$9:$F$4126,6,0)</f>
        <v>1388.52</v>
      </c>
      <c r="H44" s="14">
        <f t="shared" ref="H44:H45" si="16">(G44*$I$6)+G44</f>
        <v>1735.65</v>
      </c>
      <c r="I44" s="28">
        <f t="shared" ref="I44:I45" si="17">H44*F44</f>
        <v>20827.8</v>
      </c>
      <c r="J44" s="71"/>
    </row>
    <row r="45" spans="1:10" ht="21" customHeight="1" x14ac:dyDescent="0.2">
      <c r="A45" s="10" t="s">
        <v>8474</v>
      </c>
      <c r="B45" s="10" t="s">
        <v>14</v>
      </c>
      <c r="C45" s="90" t="s">
        <v>5054</v>
      </c>
      <c r="D45" s="51" t="str">
        <f>VLOOKUP($C45,Onerado!$A$9:$F$4126,2,0)</f>
        <v>Relé fotoelétrico 50/60 Hz, 110/220 V, 1200 VA, completo</v>
      </c>
      <c r="E45" s="52" t="str">
        <f>VLOOKUP($C45,Onerado!$A$9:$F$4126,3,0)</f>
        <v>UN</v>
      </c>
      <c r="F45" s="91">
        <f>F44</f>
        <v>12</v>
      </c>
      <c r="G45" s="14">
        <f>VLOOKUP($C45,Onerado!$A$9:$F$4126,6,0)</f>
        <v>87.34</v>
      </c>
      <c r="H45" s="14">
        <f t="shared" si="16"/>
        <v>109.18</v>
      </c>
      <c r="I45" s="28">
        <f t="shared" si="17"/>
        <v>1310.1600000000001</v>
      </c>
      <c r="J45" s="71"/>
    </row>
    <row r="46" spans="1:10" s="15" customFormat="1" ht="21" customHeight="1" x14ac:dyDescent="0.2">
      <c r="A46" s="35" t="s">
        <v>8365</v>
      </c>
      <c r="B46" s="35"/>
      <c r="C46" s="35"/>
      <c r="D46" s="44" t="s">
        <v>8475</v>
      </c>
      <c r="E46" s="96" t="s">
        <v>8335</v>
      </c>
      <c r="F46" s="36">
        <v>9</v>
      </c>
      <c r="G46" s="37"/>
      <c r="H46" s="37"/>
      <c r="I46" s="38">
        <f>SUM(I47:I53)</f>
        <v>19229.490000000002</v>
      </c>
      <c r="J46" s="71"/>
    </row>
    <row r="47" spans="1:10" ht="23.25" customHeight="1" x14ac:dyDescent="0.2">
      <c r="A47" s="10" t="s">
        <v>8366</v>
      </c>
      <c r="B47" s="10" t="s">
        <v>14</v>
      </c>
      <c r="C47" s="90" t="s">
        <v>860</v>
      </c>
      <c r="D47" s="51" t="str">
        <f>VLOOKUP($C47,Onerado!$A$9:$F$4126,2,0)</f>
        <v>Remoção de aparelho de iluminação ou projetor fixo em poste ou braço</v>
      </c>
      <c r="E47" s="52" t="str">
        <f>VLOOKUP($C47,Onerado!$A$9:$F$4126,3,0)</f>
        <v>UN</v>
      </c>
      <c r="F47" s="91">
        <v>9</v>
      </c>
      <c r="G47" s="14">
        <f>VLOOKUP($C47,Onerado!$A$9:$F$4126,6,0)</f>
        <v>75.08</v>
      </c>
      <c r="H47" s="14">
        <f>(G47*$I$6)+G47</f>
        <v>93.85</v>
      </c>
      <c r="I47" s="28">
        <f>H47*F47</f>
        <v>844.65</v>
      </c>
      <c r="J47" s="118"/>
    </row>
    <row r="48" spans="1:10" ht="15" x14ac:dyDescent="0.2">
      <c r="A48" s="10" t="s">
        <v>8367</v>
      </c>
      <c r="B48" s="10" t="s">
        <v>14</v>
      </c>
      <c r="C48" s="90" t="s">
        <v>930</v>
      </c>
      <c r="D48" s="51" t="str">
        <f>VLOOKUP($C48,Onerado!$A$9:$F$4126,2,0)</f>
        <v>Remoção de condutor embutido diâmetro externo até 6,5 mm</v>
      </c>
      <c r="E48" s="52" t="str">
        <f>VLOOKUP($C48,Onerado!$A$9:$F$4126,3,0)</f>
        <v>M</v>
      </c>
      <c r="F48" s="91">
        <f>F47*3</f>
        <v>27</v>
      </c>
      <c r="G48" s="14">
        <f>VLOOKUP($C48,Onerado!$A$9:$F$4126,6,0)</f>
        <v>2.5</v>
      </c>
      <c r="H48" s="14">
        <f t="shared" ref="H48:H50" si="18">(G48*$I$6)+G48</f>
        <v>3.13</v>
      </c>
      <c r="I48" s="28">
        <f t="shared" ref="I48:I50" si="19">H48*F48</f>
        <v>84.51</v>
      </c>
      <c r="J48" s="71"/>
    </row>
    <row r="49" spans="1:10" ht="21" customHeight="1" x14ac:dyDescent="0.2">
      <c r="A49" s="10" t="s">
        <v>8368</v>
      </c>
      <c r="B49" s="10" t="s">
        <v>14</v>
      </c>
      <c r="C49" s="90" t="s">
        <v>1003</v>
      </c>
      <c r="D49" s="51" t="str">
        <f>VLOOKUP($C49,Onerado!$A$9:$F$4126,2,0)</f>
        <v>Remoção de reator para lâmpada fixo em poste</v>
      </c>
      <c r="E49" s="52" t="str">
        <f>VLOOKUP($C49,Onerado!$A$9:$F$4126,3,0)</f>
        <v>UN</v>
      </c>
      <c r="F49" s="91">
        <f>F47</f>
        <v>9</v>
      </c>
      <c r="G49" s="14">
        <f>VLOOKUP($C49,Onerado!$A$9:$F$4126,6,0)</f>
        <v>100.1</v>
      </c>
      <c r="H49" s="14">
        <f t="shared" si="18"/>
        <v>125.13</v>
      </c>
      <c r="I49" s="28">
        <f t="shared" si="19"/>
        <v>1126.17</v>
      </c>
      <c r="J49" s="71"/>
    </row>
    <row r="50" spans="1:10" ht="23.25" customHeight="1" x14ac:dyDescent="0.2">
      <c r="A50" s="10" t="s">
        <v>8369</v>
      </c>
      <c r="B50" s="10" t="s">
        <v>14</v>
      </c>
      <c r="C50" s="90" t="s">
        <v>1005</v>
      </c>
      <c r="D50" s="51" t="str">
        <f>VLOOKUP($C50,Onerado!$A$9:$F$4126,2,0)</f>
        <v>Remoção de relé</v>
      </c>
      <c r="E50" s="52" t="str">
        <f>VLOOKUP($C50,Onerado!$A$9:$F$4126,3,0)</f>
        <v>UN</v>
      </c>
      <c r="F50" s="91">
        <f>F47</f>
        <v>9</v>
      </c>
      <c r="G50" s="14">
        <f>VLOOKUP($C50,Onerado!$A$9:$F$4126,6,0)</f>
        <v>23.75</v>
      </c>
      <c r="H50" s="14">
        <f t="shared" si="18"/>
        <v>29.69</v>
      </c>
      <c r="I50" s="28">
        <f t="shared" si="19"/>
        <v>267.20999999999998</v>
      </c>
      <c r="J50" s="71"/>
    </row>
    <row r="51" spans="1:10" ht="23.25" customHeight="1" x14ac:dyDescent="0.2">
      <c r="A51" s="10" t="s">
        <v>8400</v>
      </c>
      <c r="B51" s="10" t="s">
        <v>14</v>
      </c>
      <c r="C51" s="90" t="s">
        <v>4836</v>
      </c>
      <c r="D51" s="51" t="str">
        <f>VLOOKUP($C51,Onerado!$A$9:$F$4126,2,0)</f>
        <v>Cabo de cobre flexível de 3 x 2,5 mm², isolamento 0,6/1 kV - isolação HEPR 90°C</v>
      </c>
      <c r="E51" s="52" t="str">
        <f>VLOOKUP($C51,Onerado!$A$9:$F$4126,3,0)</f>
        <v>M</v>
      </c>
      <c r="F51" s="91">
        <f>F52*3</f>
        <v>27</v>
      </c>
      <c r="G51" s="14">
        <f>VLOOKUP($C51,Onerado!$A$9:$F$4126,6,0)</f>
        <v>8.99</v>
      </c>
      <c r="H51" s="14">
        <f>(G51*$I$6)+G51</f>
        <v>11.24</v>
      </c>
      <c r="I51" s="28">
        <f>H51*F51</f>
        <v>303.48</v>
      </c>
      <c r="J51" s="118"/>
    </row>
    <row r="52" spans="1:10" ht="30" x14ac:dyDescent="0.2">
      <c r="A52" s="10" t="s">
        <v>8476</v>
      </c>
      <c r="B52" s="10" t="s">
        <v>14</v>
      </c>
      <c r="C52" s="90" t="s">
        <v>5262</v>
      </c>
      <c r="D52" s="51" t="str">
        <f>VLOOKUP($C52,Onerado!$A$9:$F$4126,2,0)</f>
        <v>Luminária LED retangular para poste, fluxo luminoso de 14160 a 17475 lm, eficiência mínima de 118 lm/W - potência de 80 W/120 W</v>
      </c>
      <c r="E52" s="52" t="str">
        <f>VLOOKUP($C52,Onerado!$A$9:$F$4126,3,0)</f>
        <v>UN</v>
      </c>
      <c r="F52" s="91">
        <f>F46</f>
        <v>9</v>
      </c>
      <c r="G52" s="14">
        <f>VLOOKUP($C52,Onerado!$A$9:$F$4126,6,0)</f>
        <v>1388.52</v>
      </c>
      <c r="H52" s="14">
        <f t="shared" ref="H52:H53" si="20">(G52*$I$6)+G52</f>
        <v>1735.65</v>
      </c>
      <c r="I52" s="28">
        <f t="shared" ref="I52:I53" si="21">H52*F52</f>
        <v>15620.85</v>
      </c>
      <c r="J52" s="71"/>
    </row>
    <row r="53" spans="1:10" ht="21" customHeight="1" x14ac:dyDescent="0.2">
      <c r="A53" s="10" t="s">
        <v>8477</v>
      </c>
      <c r="B53" s="10" t="s">
        <v>14</v>
      </c>
      <c r="C53" s="90" t="s">
        <v>5054</v>
      </c>
      <c r="D53" s="51" t="str">
        <f>VLOOKUP($C53,Onerado!$A$9:$F$4126,2,0)</f>
        <v>Relé fotoelétrico 50/60 Hz, 110/220 V, 1200 VA, completo</v>
      </c>
      <c r="E53" s="52" t="str">
        <f>VLOOKUP($C53,Onerado!$A$9:$F$4126,3,0)</f>
        <v>UN</v>
      </c>
      <c r="F53" s="91">
        <f>F52</f>
        <v>9</v>
      </c>
      <c r="G53" s="14">
        <f>VLOOKUP($C53,Onerado!$A$9:$F$4126,6,0)</f>
        <v>87.34</v>
      </c>
      <c r="H53" s="14">
        <f t="shared" si="20"/>
        <v>109.18</v>
      </c>
      <c r="I53" s="28">
        <f t="shared" si="21"/>
        <v>982.62</v>
      </c>
      <c r="J53" s="71"/>
    </row>
    <row r="54" spans="1:10" s="15" customFormat="1" ht="21" customHeight="1" x14ac:dyDescent="0.2">
      <c r="A54" s="35" t="s">
        <v>8370</v>
      </c>
      <c r="B54" s="35"/>
      <c r="C54" s="35"/>
      <c r="D54" s="44" t="s">
        <v>8478</v>
      </c>
      <c r="E54" s="96" t="s">
        <v>8335</v>
      </c>
      <c r="F54" s="36">
        <v>3</v>
      </c>
      <c r="G54" s="37"/>
      <c r="H54" s="37"/>
      <c r="I54" s="38">
        <f>SUM(I55:I61)</f>
        <v>6409.83</v>
      </c>
      <c r="J54" s="71"/>
    </row>
    <row r="55" spans="1:10" ht="23.25" customHeight="1" x14ac:dyDescent="0.2">
      <c r="A55" s="10" t="s">
        <v>8366</v>
      </c>
      <c r="B55" s="10" t="s">
        <v>14</v>
      </c>
      <c r="C55" s="90" t="s">
        <v>860</v>
      </c>
      <c r="D55" s="51" t="str">
        <f>VLOOKUP($C55,Onerado!$A$9:$F$4126,2,0)</f>
        <v>Remoção de aparelho de iluminação ou projetor fixo em poste ou braço</v>
      </c>
      <c r="E55" s="52" t="str">
        <f>VLOOKUP($C55,Onerado!$A$9:$F$4126,3,0)</f>
        <v>UN</v>
      </c>
      <c r="F55" s="91">
        <v>3</v>
      </c>
      <c r="G55" s="14">
        <f>VLOOKUP($C55,Onerado!$A$9:$F$4126,6,0)</f>
        <v>75.08</v>
      </c>
      <c r="H55" s="14">
        <f>(G55*$I$6)+G55</f>
        <v>93.85</v>
      </c>
      <c r="I55" s="28">
        <f>H55*F55</f>
        <v>281.55</v>
      </c>
      <c r="J55" s="118"/>
    </row>
    <row r="56" spans="1:10" ht="15" x14ac:dyDescent="0.2">
      <c r="A56" s="10" t="s">
        <v>8367</v>
      </c>
      <c r="B56" s="10" t="s">
        <v>14</v>
      </c>
      <c r="C56" s="90" t="s">
        <v>930</v>
      </c>
      <c r="D56" s="51" t="str">
        <f>VLOOKUP($C56,Onerado!$A$9:$F$4126,2,0)</f>
        <v>Remoção de condutor embutido diâmetro externo até 6,5 mm</v>
      </c>
      <c r="E56" s="52" t="str">
        <f>VLOOKUP($C56,Onerado!$A$9:$F$4126,3,0)</f>
        <v>M</v>
      </c>
      <c r="F56" s="91">
        <f>F55*3</f>
        <v>9</v>
      </c>
      <c r="G56" s="14">
        <f>VLOOKUP($C56,Onerado!$A$9:$F$4126,6,0)</f>
        <v>2.5</v>
      </c>
      <c r="H56" s="14">
        <f t="shared" ref="H56:H58" si="22">(G56*$I$6)+G56</f>
        <v>3.13</v>
      </c>
      <c r="I56" s="28">
        <f t="shared" ref="I56:I58" si="23">H56*F56</f>
        <v>28.17</v>
      </c>
      <c r="J56" s="71"/>
    </row>
    <row r="57" spans="1:10" ht="21" customHeight="1" x14ac:dyDescent="0.2">
      <c r="A57" s="10" t="s">
        <v>8368</v>
      </c>
      <c r="B57" s="10" t="s">
        <v>14</v>
      </c>
      <c r="C57" s="90" t="s">
        <v>1003</v>
      </c>
      <c r="D57" s="51" t="str">
        <f>VLOOKUP($C57,Onerado!$A$9:$F$4126,2,0)</f>
        <v>Remoção de reator para lâmpada fixo em poste</v>
      </c>
      <c r="E57" s="52" t="str">
        <f>VLOOKUP($C57,Onerado!$A$9:$F$4126,3,0)</f>
        <v>UN</v>
      </c>
      <c r="F57" s="91">
        <f>F55</f>
        <v>3</v>
      </c>
      <c r="G57" s="14">
        <f>VLOOKUP($C57,Onerado!$A$9:$F$4126,6,0)</f>
        <v>100.1</v>
      </c>
      <c r="H57" s="14">
        <f t="shared" si="22"/>
        <v>125.13</v>
      </c>
      <c r="I57" s="28">
        <f t="shared" si="23"/>
        <v>375.39</v>
      </c>
      <c r="J57" s="71"/>
    </row>
    <row r="58" spans="1:10" ht="23.25" customHeight="1" x14ac:dyDescent="0.2">
      <c r="A58" s="10" t="s">
        <v>8369</v>
      </c>
      <c r="B58" s="10" t="s">
        <v>14</v>
      </c>
      <c r="C58" s="90" t="s">
        <v>1005</v>
      </c>
      <c r="D58" s="51" t="str">
        <f>VLOOKUP($C58,Onerado!$A$9:$F$4126,2,0)</f>
        <v>Remoção de relé</v>
      </c>
      <c r="E58" s="52" t="str">
        <f>VLOOKUP($C58,Onerado!$A$9:$F$4126,3,0)</f>
        <v>UN</v>
      </c>
      <c r="F58" s="91">
        <f>F55</f>
        <v>3</v>
      </c>
      <c r="G58" s="14">
        <f>VLOOKUP($C58,Onerado!$A$9:$F$4126,6,0)</f>
        <v>23.75</v>
      </c>
      <c r="H58" s="14">
        <f t="shared" si="22"/>
        <v>29.69</v>
      </c>
      <c r="I58" s="28">
        <f t="shared" si="23"/>
        <v>89.07</v>
      </c>
      <c r="J58" s="71"/>
    </row>
    <row r="59" spans="1:10" ht="23.25" customHeight="1" x14ac:dyDescent="0.2">
      <c r="A59" s="10" t="s">
        <v>8400</v>
      </c>
      <c r="B59" s="10" t="s">
        <v>14</v>
      </c>
      <c r="C59" s="90" t="s">
        <v>4836</v>
      </c>
      <c r="D59" s="51" t="str">
        <f>VLOOKUP($C59,Onerado!$A$9:$F$4126,2,0)</f>
        <v>Cabo de cobre flexível de 3 x 2,5 mm², isolamento 0,6/1 kV - isolação HEPR 90°C</v>
      </c>
      <c r="E59" s="52" t="str">
        <f>VLOOKUP($C59,Onerado!$A$9:$F$4126,3,0)</f>
        <v>M</v>
      </c>
      <c r="F59" s="91">
        <f>F60*3</f>
        <v>9</v>
      </c>
      <c r="G59" s="14">
        <f>VLOOKUP($C59,Onerado!$A$9:$F$4126,6,0)</f>
        <v>8.99</v>
      </c>
      <c r="H59" s="14">
        <f>(G59*$I$6)+G59</f>
        <v>11.24</v>
      </c>
      <c r="I59" s="28">
        <f>H59*F59</f>
        <v>101.16</v>
      </c>
      <c r="J59" s="118"/>
    </row>
    <row r="60" spans="1:10" ht="30" x14ac:dyDescent="0.2">
      <c r="A60" s="10" t="s">
        <v>8476</v>
      </c>
      <c r="B60" s="10" t="s">
        <v>14</v>
      </c>
      <c r="C60" s="90" t="s">
        <v>5262</v>
      </c>
      <c r="D60" s="51" t="str">
        <f>VLOOKUP($C60,Onerado!$A$9:$F$4126,2,0)</f>
        <v>Luminária LED retangular para poste, fluxo luminoso de 14160 a 17475 lm, eficiência mínima de 118 lm/W - potência de 80 W/120 W</v>
      </c>
      <c r="E60" s="52" t="str">
        <f>VLOOKUP($C60,Onerado!$A$9:$F$4126,3,0)</f>
        <v>UN</v>
      </c>
      <c r="F60" s="91">
        <f>F54</f>
        <v>3</v>
      </c>
      <c r="G60" s="14">
        <f>VLOOKUP($C60,Onerado!$A$9:$F$4126,6,0)</f>
        <v>1388.52</v>
      </c>
      <c r="H60" s="14">
        <f t="shared" ref="H60:H61" si="24">(G60*$I$6)+G60</f>
        <v>1735.65</v>
      </c>
      <c r="I60" s="28">
        <f t="shared" ref="I60:I61" si="25">H60*F60</f>
        <v>5206.95</v>
      </c>
      <c r="J60" s="71"/>
    </row>
    <row r="61" spans="1:10" ht="21" customHeight="1" x14ac:dyDescent="0.2">
      <c r="A61" s="10" t="s">
        <v>8477</v>
      </c>
      <c r="B61" s="10" t="s">
        <v>14</v>
      </c>
      <c r="C61" s="90" t="s">
        <v>5054</v>
      </c>
      <c r="D61" s="51" t="str">
        <f>VLOOKUP($C61,Onerado!$A$9:$F$4126,2,0)</f>
        <v>Relé fotoelétrico 50/60 Hz, 110/220 V, 1200 VA, completo</v>
      </c>
      <c r="E61" s="52" t="str">
        <f>VLOOKUP($C61,Onerado!$A$9:$F$4126,3,0)</f>
        <v>UN</v>
      </c>
      <c r="F61" s="91">
        <f>F60</f>
        <v>3</v>
      </c>
      <c r="G61" s="14">
        <f>VLOOKUP($C61,Onerado!$A$9:$F$4126,6,0)</f>
        <v>87.34</v>
      </c>
      <c r="H61" s="14">
        <f t="shared" si="24"/>
        <v>109.18</v>
      </c>
      <c r="I61" s="28">
        <f t="shared" si="25"/>
        <v>327.54000000000002</v>
      </c>
      <c r="J61" s="71"/>
    </row>
    <row r="62" spans="1:10" s="15" customFormat="1" ht="21" customHeight="1" x14ac:dyDescent="0.2">
      <c r="A62" s="35" t="s">
        <v>8371</v>
      </c>
      <c r="B62" s="35"/>
      <c r="C62" s="35"/>
      <c r="D62" s="44" t="s">
        <v>8479</v>
      </c>
      <c r="E62" s="96" t="s">
        <v>8335</v>
      </c>
      <c r="F62" s="36">
        <v>76</v>
      </c>
      <c r="G62" s="37"/>
      <c r="H62" s="37"/>
      <c r="I62" s="38">
        <f>SUM(I63:I69)</f>
        <v>167391.51999999999</v>
      </c>
      <c r="J62" s="71"/>
    </row>
    <row r="63" spans="1:10" ht="23.25" customHeight="1" x14ac:dyDescent="0.2">
      <c r="A63" s="10" t="s">
        <v>8372</v>
      </c>
      <c r="B63" s="10" t="s">
        <v>14</v>
      </c>
      <c r="C63" s="90" t="s">
        <v>860</v>
      </c>
      <c r="D63" s="51" t="str">
        <f>VLOOKUP($C63,Onerado!$A$9:$F$4126,2,0)</f>
        <v>Remoção de aparelho de iluminação ou projetor fixo em poste ou braço</v>
      </c>
      <c r="E63" s="52" t="str">
        <f>VLOOKUP($C63,Onerado!$A$9:$F$4126,3,0)</f>
        <v>UN</v>
      </c>
      <c r="F63" s="91">
        <v>76</v>
      </c>
      <c r="G63" s="14">
        <f>VLOOKUP($C63,Onerado!$A$9:$F$4126,6,0)</f>
        <v>75.08</v>
      </c>
      <c r="H63" s="14">
        <f>(G63*$I$6)+G63</f>
        <v>93.85</v>
      </c>
      <c r="I63" s="28">
        <f>H63*F63</f>
        <v>7132.6</v>
      </c>
      <c r="J63" s="118"/>
    </row>
    <row r="64" spans="1:10" ht="15" x14ac:dyDescent="0.2">
      <c r="A64" s="10" t="s">
        <v>8373</v>
      </c>
      <c r="B64" s="10" t="s">
        <v>14</v>
      </c>
      <c r="C64" s="90" t="s">
        <v>930</v>
      </c>
      <c r="D64" s="51" t="str">
        <f>VLOOKUP($C64,Onerado!$A$9:$F$4126,2,0)</f>
        <v>Remoção de condutor embutido diâmetro externo até 6,5 mm</v>
      </c>
      <c r="E64" s="52" t="str">
        <f>VLOOKUP($C64,Onerado!$A$9:$F$4126,3,0)</f>
        <v>M</v>
      </c>
      <c r="F64" s="91">
        <f>F63*3</f>
        <v>228</v>
      </c>
      <c r="G64" s="14">
        <f>VLOOKUP($C64,Onerado!$A$9:$F$4126,6,0)</f>
        <v>2.5</v>
      </c>
      <c r="H64" s="14">
        <f t="shared" ref="H64:H66" si="26">(G64*$I$6)+G64</f>
        <v>3.13</v>
      </c>
      <c r="I64" s="28">
        <f t="shared" ref="I64:I66" si="27">H64*F64</f>
        <v>713.64</v>
      </c>
      <c r="J64" s="71"/>
    </row>
    <row r="65" spans="1:10" ht="21" customHeight="1" x14ac:dyDescent="0.2">
      <c r="A65" s="10" t="s">
        <v>8374</v>
      </c>
      <c r="B65" s="10" t="s">
        <v>14</v>
      </c>
      <c r="C65" s="90" t="s">
        <v>1003</v>
      </c>
      <c r="D65" s="51" t="str">
        <f>VLOOKUP($C65,Onerado!$A$9:$F$4126,2,0)</f>
        <v>Remoção de reator para lâmpada fixo em poste</v>
      </c>
      <c r="E65" s="52" t="str">
        <f>VLOOKUP($C65,Onerado!$A$9:$F$4126,3,0)</f>
        <v>UN</v>
      </c>
      <c r="F65" s="91">
        <f>F63</f>
        <v>76</v>
      </c>
      <c r="G65" s="14">
        <f>VLOOKUP($C65,Onerado!$A$9:$F$4126,6,0)</f>
        <v>100.1</v>
      </c>
      <c r="H65" s="14">
        <f t="shared" si="26"/>
        <v>125.13</v>
      </c>
      <c r="I65" s="28">
        <f t="shared" si="27"/>
        <v>9509.8799999999992</v>
      </c>
      <c r="J65" s="71"/>
    </row>
    <row r="66" spans="1:10" ht="23.25" customHeight="1" x14ac:dyDescent="0.2">
      <c r="A66" s="10" t="s">
        <v>8375</v>
      </c>
      <c r="B66" s="10" t="s">
        <v>14</v>
      </c>
      <c r="C66" s="90" t="s">
        <v>1005</v>
      </c>
      <c r="D66" s="51" t="str">
        <f>VLOOKUP($C66,Onerado!$A$9:$F$4126,2,0)</f>
        <v>Remoção de relé</v>
      </c>
      <c r="E66" s="52" t="str">
        <f>VLOOKUP($C66,Onerado!$A$9:$F$4126,3,0)</f>
        <v>UN</v>
      </c>
      <c r="F66" s="91">
        <f>F63</f>
        <v>76</v>
      </c>
      <c r="G66" s="14">
        <f>VLOOKUP($C66,Onerado!$A$9:$F$4126,6,0)</f>
        <v>23.75</v>
      </c>
      <c r="H66" s="14">
        <f t="shared" si="26"/>
        <v>29.69</v>
      </c>
      <c r="I66" s="28">
        <f t="shared" si="27"/>
        <v>2256.44</v>
      </c>
      <c r="J66" s="71"/>
    </row>
    <row r="67" spans="1:10" ht="23.25" customHeight="1" x14ac:dyDescent="0.2">
      <c r="A67" s="10" t="s">
        <v>8480</v>
      </c>
      <c r="B67" s="10" t="s">
        <v>14</v>
      </c>
      <c r="C67" s="90" t="s">
        <v>4836</v>
      </c>
      <c r="D67" s="51" t="str">
        <f>VLOOKUP($C67,Onerado!$A$9:$F$4126,2,0)</f>
        <v>Cabo de cobre flexível de 3 x 2,5 mm², isolamento 0,6/1 kV - isolação HEPR 90°C</v>
      </c>
      <c r="E67" s="52" t="str">
        <f>VLOOKUP($C67,Onerado!$A$9:$F$4126,3,0)</f>
        <v>M</v>
      </c>
      <c r="F67" s="91">
        <f>F68*3</f>
        <v>228</v>
      </c>
      <c r="G67" s="14">
        <f>VLOOKUP($C67,Onerado!$A$9:$F$4126,6,0)</f>
        <v>8.99</v>
      </c>
      <c r="H67" s="14">
        <f>(G67*$I$6)+G67</f>
        <v>11.24</v>
      </c>
      <c r="I67" s="28">
        <f>H67*F67</f>
        <v>2562.7199999999998</v>
      </c>
      <c r="J67" s="118"/>
    </row>
    <row r="68" spans="1:10" ht="30" x14ac:dyDescent="0.2">
      <c r="A68" s="10" t="s">
        <v>8481</v>
      </c>
      <c r="B68" s="10" t="s">
        <v>14</v>
      </c>
      <c r="C68" s="90" t="s">
        <v>5266</v>
      </c>
      <c r="D68" s="51" t="str">
        <f>VLOOKUP($C68,Onerado!$A$9:$F$4126,2,0)</f>
        <v>Luminária LED retangular para poste, fluxo luminoso de 27624 lm, eficiência mínima 135 lm/W - potência de 204 W</v>
      </c>
      <c r="E68" s="52" t="str">
        <f>VLOOKUP($C68,Onerado!$A$9:$F$4126,3,0)</f>
        <v>UN</v>
      </c>
      <c r="F68" s="91">
        <f>F62</f>
        <v>76</v>
      </c>
      <c r="G68" s="14">
        <f>VLOOKUP($C68,Onerado!$A$9:$F$4126,6,0)</f>
        <v>1441.25</v>
      </c>
      <c r="H68" s="14">
        <f t="shared" ref="H68:H69" si="28">(G68*$I$6)+G68</f>
        <v>1801.56</v>
      </c>
      <c r="I68" s="28">
        <f t="shared" ref="I68:I69" si="29">H68*F68</f>
        <v>136918.56</v>
      </c>
      <c r="J68" s="71"/>
    </row>
    <row r="69" spans="1:10" ht="21" customHeight="1" x14ac:dyDescent="0.2">
      <c r="A69" s="10" t="s">
        <v>8482</v>
      </c>
      <c r="B69" s="10" t="s">
        <v>14</v>
      </c>
      <c r="C69" s="90" t="s">
        <v>5054</v>
      </c>
      <c r="D69" s="51" t="str">
        <f>VLOOKUP($C69,Onerado!$A$9:$F$4126,2,0)</f>
        <v>Relé fotoelétrico 50/60 Hz, 110/220 V, 1200 VA, completo</v>
      </c>
      <c r="E69" s="52" t="str">
        <f>VLOOKUP($C69,Onerado!$A$9:$F$4126,3,0)</f>
        <v>UN</v>
      </c>
      <c r="F69" s="91">
        <f>F68</f>
        <v>76</v>
      </c>
      <c r="G69" s="14">
        <f>VLOOKUP($C69,Onerado!$A$9:$F$4126,6,0)</f>
        <v>87.34</v>
      </c>
      <c r="H69" s="14">
        <f t="shared" si="28"/>
        <v>109.18</v>
      </c>
      <c r="I69" s="28">
        <f t="shared" si="29"/>
        <v>8297.68</v>
      </c>
      <c r="J69" s="71"/>
    </row>
    <row r="70" spans="1:10" s="15" customFormat="1" ht="21" customHeight="1" x14ac:dyDescent="0.2">
      <c r="A70" s="35" t="s">
        <v>8376</v>
      </c>
      <c r="B70" s="35"/>
      <c r="C70" s="35"/>
      <c r="D70" s="44" t="s">
        <v>8483</v>
      </c>
      <c r="E70" s="96" t="s">
        <v>8335</v>
      </c>
      <c r="F70" s="36">
        <v>4</v>
      </c>
      <c r="G70" s="37"/>
      <c r="H70" s="37"/>
      <c r="I70" s="38">
        <f>SUM(I71:I77)</f>
        <v>8546.44</v>
      </c>
      <c r="J70" s="71"/>
    </row>
    <row r="71" spans="1:10" ht="23.25" customHeight="1" x14ac:dyDescent="0.2">
      <c r="A71" s="10" t="s">
        <v>8377</v>
      </c>
      <c r="B71" s="10" t="s">
        <v>14</v>
      </c>
      <c r="C71" s="90" t="s">
        <v>860</v>
      </c>
      <c r="D71" s="51" t="str">
        <f>VLOOKUP($C71,Onerado!$A$9:$F$4126,2,0)</f>
        <v>Remoção de aparelho de iluminação ou projetor fixo em poste ou braço</v>
      </c>
      <c r="E71" s="52" t="str">
        <f>VLOOKUP($C71,Onerado!$A$9:$F$4126,3,0)</f>
        <v>UN</v>
      </c>
      <c r="F71" s="91">
        <v>4</v>
      </c>
      <c r="G71" s="14">
        <f>VLOOKUP($C71,Onerado!$A$9:$F$4126,6,0)</f>
        <v>75.08</v>
      </c>
      <c r="H71" s="14">
        <f>(G71*$I$6)+G71</f>
        <v>93.85</v>
      </c>
      <c r="I71" s="28">
        <f>H71*F71</f>
        <v>375.4</v>
      </c>
      <c r="J71" s="118"/>
    </row>
    <row r="72" spans="1:10" ht="15" x14ac:dyDescent="0.2">
      <c r="A72" s="10" t="s">
        <v>8378</v>
      </c>
      <c r="B72" s="10" t="s">
        <v>14</v>
      </c>
      <c r="C72" s="90" t="s">
        <v>930</v>
      </c>
      <c r="D72" s="51" t="str">
        <f>VLOOKUP($C72,Onerado!$A$9:$F$4126,2,0)</f>
        <v>Remoção de condutor embutido diâmetro externo até 6,5 mm</v>
      </c>
      <c r="E72" s="52" t="str">
        <f>VLOOKUP($C72,Onerado!$A$9:$F$4126,3,0)</f>
        <v>M</v>
      </c>
      <c r="F72" s="91">
        <f>F71*3</f>
        <v>12</v>
      </c>
      <c r="G72" s="14">
        <f>VLOOKUP($C72,Onerado!$A$9:$F$4126,6,0)</f>
        <v>2.5</v>
      </c>
      <c r="H72" s="14">
        <f t="shared" ref="H72:H74" si="30">(G72*$I$6)+G72</f>
        <v>3.13</v>
      </c>
      <c r="I72" s="28">
        <f t="shared" ref="I72:I74" si="31">H72*F72</f>
        <v>37.56</v>
      </c>
      <c r="J72" s="71"/>
    </row>
    <row r="73" spans="1:10" ht="21" customHeight="1" x14ac:dyDescent="0.2">
      <c r="A73" s="10" t="s">
        <v>8379</v>
      </c>
      <c r="B73" s="10" t="s">
        <v>14</v>
      </c>
      <c r="C73" s="90" t="s">
        <v>1003</v>
      </c>
      <c r="D73" s="51" t="str">
        <f>VLOOKUP($C73,Onerado!$A$9:$F$4126,2,0)</f>
        <v>Remoção de reator para lâmpada fixo em poste</v>
      </c>
      <c r="E73" s="52" t="str">
        <f>VLOOKUP($C73,Onerado!$A$9:$F$4126,3,0)</f>
        <v>UN</v>
      </c>
      <c r="F73" s="91">
        <f>F71</f>
        <v>4</v>
      </c>
      <c r="G73" s="14">
        <f>VLOOKUP($C73,Onerado!$A$9:$F$4126,6,0)</f>
        <v>100.1</v>
      </c>
      <c r="H73" s="14">
        <f t="shared" si="30"/>
        <v>125.13</v>
      </c>
      <c r="I73" s="28">
        <f t="shared" si="31"/>
        <v>500.52</v>
      </c>
      <c r="J73" s="71"/>
    </row>
    <row r="74" spans="1:10" ht="23.25" customHeight="1" x14ac:dyDescent="0.2">
      <c r="A74" s="10" t="s">
        <v>8380</v>
      </c>
      <c r="B74" s="10" t="s">
        <v>14</v>
      </c>
      <c r="C74" s="90" t="s">
        <v>1005</v>
      </c>
      <c r="D74" s="51" t="str">
        <f>VLOOKUP($C74,Onerado!$A$9:$F$4126,2,0)</f>
        <v>Remoção de relé</v>
      </c>
      <c r="E74" s="52" t="str">
        <f>VLOOKUP($C74,Onerado!$A$9:$F$4126,3,0)</f>
        <v>UN</v>
      </c>
      <c r="F74" s="91">
        <f>F71</f>
        <v>4</v>
      </c>
      <c r="G74" s="14">
        <f>VLOOKUP($C74,Onerado!$A$9:$F$4126,6,0)</f>
        <v>23.75</v>
      </c>
      <c r="H74" s="14">
        <f t="shared" si="30"/>
        <v>29.69</v>
      </c>
      <c r="I74" s="28">
        <f t="shared" si="31"/>
        <v>118.76</v>
      </c>
      <c r="J74" s="71"/>
    </row>
    <row r="75" spans="1:10" ht="23.25" customHeight="1" x14ac:dyDescent="0.2">
      <c r="A75" s="10" t="s">
        <v>8484</v>
      </c>
      <c r="B75" s="10" t="s">
        <v>14</v>
      </c>
      <c r="C75" s="90" t="s">
        <v>4836</v>
      </c>
      <c r="D75" s="51" t="str">
        <f>VLOOKUP($C75,Onerado!$A$9:$F$4126,2,0)</f>
        <v>Cabo de cobre flexível de 3 x 2,5 mm², isolamento 0,6/1 kV - isolação HEPR 90°C</v>
      </c>
      <c r="E75" s="52" t="str">
        <f>VLOOKUP($C75,Onerado!$A$9:$F$4126,3,0)</f>
        <v>M</v>
      </c>
      <c r="F75" s="91">
        <f>F76*3</f>
        <v>12</v>
      </c>
      <c r="G75" s="14">
        <f>VLOOKUP($C75,Onerado!$A$9:$F$4126,6,0)</f>
        <v>8.99</v>
      </c>
      <c r="H75" s="14">
        <f>(G75*$I$6)+G75</f>
        <v>11.24</v>
      </c>
      <c r="I75" s="28">
        <f>H75*F75</f>
        <v>134.88</v>
      </c>
      <c r="J75" s="118"/>
    </row>
    <row r="76" spans="1:10" ht="30" x14ac:dyDescent="0.2">
      <c r="A76" s="10" t="s">
        <v>8485</v>
      </c>
      <c r="B76" s="10" t="s">
        <v>14</v>
      </c>
      <c r="C76" s="90" t="s">
        <v>5262</v>
      </c>
      <c r="D76" s="51" t="str">
        <f>VLOOKUP($C76,Onerado!$A$9:$F$4126,2,0)</f>
        <v>Luminária LED retangular para poste, fluxo luminoso de 14160 a 17475 lm, eficiência mínima de 118 lm/W - potência de 80 W/120 W</v>
      </c>
      <c r="E76" s="52" t="str">
        <f>VLOOKUP($C76,Onerado!$A$9:$F$4126,3,0)</f>
        <v>UN</v>
      </c>
      <c r="F76" s="91">
        <f>F70</f>
        <v>4</v>
      </c>
      <c r="G76" s="14">
        <f>VLOOKUP($C76,Onerado!$A$9:$F$4126,6,0)</f>
        <v>1388.52</v>
      </c>
      <c r="H76" s="14">
        <f t="shared" ref="H76:H77" si="32">(G76*$I$6)+G76</f>
        <v>1735.65</v>
      </c>
      <c r="I76" s="28">
        <f t="shared" ref="I76:I77" si="33">H76*F76</f>
        <v>6942.6</v>
      </c>
      <c r="J76" s="71"/>
    </row>
    <row r="77" spans="1:10" ht="21" customHeight="1" x14ac:dyDescent="0.2">
      <c r="A77" s="10" t="s">
        <v>8486</v>
      </c>
      <c r="B77" s="10" t="s">
        <v>14</v>
      </c>
      <c r="C77" s="90" t="s">
        <v>5054</v>
      </c>
      <c r="D77" s="51" t="str">
        <f>VLOOKUP($C77,Onerado!$A$9:$F$4126,2,0)</f>
        <v>Relé fotoelétrico 50/60 Hz, 110/220 V, 1200 VA, completo</v>
      </c>
      <c r="E77" s="52" t="str">
        <f>VLOOKUP($C77,Onerado!$A$9:$F$4126,3,0)</f>
        <v>UN</v>
      </c>
      <c r="F77" s="91">
        <f>F76</f>
        <v>4</v>
      </c>
      <c r="G77" s="14">
        <f>VLOOKUP($C77,Onerado!$A$9:$F$4126,6,0)</f>
        <v>87.34</v>
      </c>
      <c r="H77" s="14">
        <f t="shared" si="32"/>
        <v>109.18</v>
      </c>
      <c r="I77" s="28">
        <f t="shared" si="33"/>
        <v>436.72</v>
      </c>
      <c r="J77" s="71"/>
    </row>
    <row r="78" spans="1:10" s="15" customFormat="1" ht="21" customHeight="1" x14ac:dyDescent="0.2">
      <c r="A78" s="35" t="s">
        <v>8381</v>
      </c>
      <c r="B78" s="35"/>
      <c r="C78" s="35"/>
      <c r="D78" s="44" t="s">
        <v>8487</v>
      </c>
      <c r="E78" s="96" t="s">
        <v>8335</v>
      </c>
      <c r="F78" s="36">
        <v>15</v>
      </c>
      <c r="G78" s="37"/>
      <c r="H78" s="37"/>
      <c r="I78" s="38">
        <f>SUM(I79:I85)</f>
        <v>32049.15</v>
      </c>
      <c r="J78" s="71"/>
    </row>
    <row r="79" spans="1:10" ht="23.25" customHeight="1" x14ac:dyDescent="0.2">
      <c r="A79" s="10" t="s">
        <v>8382</v>
      </c>
      <c r="B79" s="10" t="s">
        <v>14</v>
      </c>
      <c r="C79" s="90" t="s">
        <v>860</v>
      </c>
      <c r="D79" s="51" t="str">
        <f>VLOOKUP($C79,Onerado!$A$9:$F$4126,2,0)</f>
        <v>Remoção de aparelho de iluminação ou projetor fixo em poste ou braço</v>
      </c>
      <c r="E79" s="52" t="str">
        <f>VLOOKUP($C79,Onerado!$A$9:$F$4126,3,0)</f>
        <v>UN</v>
      </c>
      <c r="F79" s="91">
        <v>15</v>
      </c>
      <c r="G79" s="14">
        <f>VLOOKUP($C79,Onerado!$A$9:$F$4126,6,0)</f>
        <v>75.08</v>
      </c>
      <c r="H79" s="14">
        <f>(G79*$I$6)+G79</f>
        <v>93.85</v>
      </c>
      <c r="I79" s="28">
        <f>H79*F79</f>
        <v>1407.75</v>
      </c>
      <c r="J79" s="118"/>
    </row>
    <row r="80" spans="1:10" ht="15" x14ac:dyDescent="0.2">
      <c r="A80" s="10" t="s">
        <v>8383</v>
      </c>
      <c r="B80" s="10" t="s">
        <v>14</v>
      </c>
      <c r="C80" s="90" t="s">
        <v>930</v>
      </c>
      <c r="D80" s="51" t="str">
        <f>VLOOKUP($C80,Onerado!$A$9:$F$4126,2,0)</f>
        <v>Remoção de condutor embutido diâmetro externo até 6,5 mm</v>
      </c>
      <c r="E80" s="52" t="str">
        <f>VLOOKUP($C80,Onerado!$A$9:$F$4126,3,0)</f>
        <v>M</v>
      </c>
      <c r="F80" s="91">
        <f>F79*3</f>
        <v>45</v>
      </c>
      <c r="G80" s="14">
        <f>VLOOKUP($C80,Onerado!$A$9:$F$4126,6,0)</f>
        <v>2.5</v>
      </c>
      <c r="H80" s="14">
        <f t="shared" ref="H80:H82" si="34">(G80*$I$6)+G80</f>
        <v>3.13</v>
      </c>
      <c r="I80" s="28">
        <f t="shared" ref="I80:I82" si="35">H80*F80</f>
        <v>140.85</v>
      </c>
      <c r="J80" s="71"/>
    </row>
    <row r="81" spans="1:10" ht="21" customHeight="1" x14ac:dyDescent="0.2">
      <c r="A81" s="10" t="s">
        <v>8453</v>
      </c>
      <c r="B81" s="10" t="s">
        <v>14</v>
      </c>
      <c r="C81" s="90" t="s">
        <v>1003</v>
      </c>
      <c r="D81" s="51" t="str">
        <f>VLOOKUP($C81,Onerado!$A$9:$F$4126,2,0)</f>
        <v>Remoção de reator para lâmpada fixo em poste</v>
      </c>
      <c r="E81" s="52" t="str">
        <f>VLOOKUP($C81,Onerado!$A$9:$F$4126,3,0)</f>
        <v>UN</v>
      </c>
      <c r="F81" s="91">
        <f>F79</f>
        <v>15</v>
      </c>
      <c r="G81" s="14">
        <f>VLOOKUP($C81,Onerado!$A$9:$F$4126,6,0)</f>
        <v>100.1</v>
      </c>
      <c r="H81" s="14">
        <f t="shared" si="34"/>
        <v>125.13</v>
      </c>
      <c r="I81" s="28">
        <f t="shared" si="35"/>
        <v>1876.95</v>
      </c>
      <c r="J81" s="71"/>
    </row>
    <row r="82" spans="1:10" ht="23.25" customHeight="1" x14ac:dyDescent="0.2">
      <c r="A82" s="10" t="s">
        <v>8384</v>
      </c>
      <c r="B82" s="10" t="s">
        <v>14</v>
      </c>
      <c r="C82" s="90" t="s">
        <v>1005</v>
      </c>
      <c r="D82" s="51" t="str">
        <f>VLOOKUP($C82,Onerado!$A$9:$F$4126,2,0)</f>
        <v>Remoção de relé</v>
      </c>
      <c r="E82" s="52" t="str">
        <f>VLOOKUP($C82,Onerado!$A$9:$F$4126,3,0)</f>
        <v>UN</v>
      </c>
      <c r="F82" s="91">
        <f>F79</f>
        <v>15</v>
      </c>
      <c r="G82" s="14">
        <f>VLOOKUP($C82,Onerado!$A$9:$F$4126,6,0)</f>
        <v>23.75</v>
      </c>
      <c r="H82" s="14">
        <f t="shared" si="34"/>
        <v>29.69</v>
      </c>
      <c r="I82" s="28">
        <f t="shared" si="35"/>
        <v>445.35</v>
      </c>
      <c r="J82" s="71"/>
    </row>
    <row r="83" spans="1:10" ht="23.25" customHeight="1" x14ac:dyDescent="0.2">
      <c r="A83" s="10" t="s">
        <v>8385</v>
      </c>
      <c r="B83" s="10" t="s">
        <v>14</v>
      </c>
      <c r="C83" s="90" t="s">
        <v>4836</v>
      </c>
      <c r="D83" s="51" t="str">
        <f>VLOOKUP($C83,Onerado!$A$9:$F$4126,2,0)</f>
        <v>Cabo de cobre flexível de 3 x 2,5 mm², isolamento 0,6/1 kV - isolação HEPR 90°C</v>
      </c>
      <c r="E83" s="52" t="str">
        <f>VLOOKUP($C83,Onerado!$A$9:$F$4126,3,0)</f>
        <v>M</v>
      </c>
      <c r="F83" s="91">
        <f>F84*3</f>
        <v>45</v>
      </c>
      <c r="G83" s="14">
        <f>VLOOKUP($C83,Onerado!$A$9:$F$4126,6,0)</f>
        <v>8.99</v>
      </c>
      <c r="H83" s="14">
        <f>(G83*$I$6)+G83</f>
        <v>11.24</v>
      </c>
      <c r="I83" s="28">
        <f>H83*F83</f>
        <v>505.8</v>
      </c>
      <c r="J83" s="118"/>
    </row>
    <row r="84" spans="1:10" ht="30" x14ac:dyDescent="0.2">
      <c r="A84" s="10" t="s">
        <v>8488</v>
      </c>
      <c r="B84" s="10" t="s">
        <v>14</v>
      </c>
      <c r="C84" s="90" t="s">
        <v>5262</v>
      </c>
      <c r="D84" s="51" t="str">
        <f>VLOOKUP($C84,Onerado!$A$9:$F$4126,2,0)</f>
        <v>Luminária LED retangular para poste, fluxo luminoso de 14160 a 17475 lm, eficiência mínima de 118 lm/W - potência de 80 W/120 W</v>
      </c>
      <c r="E84" s="52" t="str">
        <f>VLOOKUP($C84,Onerado!$A$9:$F$4126,3,0)</f>
        <v>UN</v>
      </c>
      <c r="F84" s="91">
        <f>F78</f>
        <v>15</v>
      </c>
      <c r="G84" s="14">
        <f>VLOOKUP($C84,Onerado!$A$9:$F$4126,6,0)</f>
        <v>1388.52</v>
      </c>
      <c r="H84" s="14">
        <f t="shared" ref="H84:H85" si="36">(G84*$I$6)+G84</f>
        <v>1735.65</v>
      </c>
      <c r="I84" s="28">
        <f t="shared" ref="I84:I85" si="37">H84*F84</f>
        <v>26034.75</v>
      </c>
      <c r="J84" s="71"/>
    </row>
    <row r="85" spans="1:10" ht="21" customHeight="1" x14ac:dyDescent="0.2">
      <c r="A85" s="10" t="s">
        <v>8489</v>
      </c>
      <c r="B85" s="10" t="s">
        <v>14</v>
      </c>
      <c r="C85" s="90" t="s">
        <v>5054</v>
      </c>
      <c r="D85" s="51" t="str">
        <f>VLOOKUP($C85,Onerado!$A$9:$F$4126,2,0)</f>
        <v>Relé fotoelétrico 50/60 Hz, 110/220 V, 1200 VA, completo</v>
      </c>
      <c r="E85" s="52" t="str">
        <f>VLOOKUP($C85,Onerado!$A$9:$F$4126,3,0)</f>
        <v>UN</v>
      </c>
      <c r="F85" s="91">
        <f>F84</f>
        <v>15</v>
      </c>
      <c r="G85" s="14">
        <f>VLOOKUP($C85,Onerado!$A$9:$F$4126,6,0)</f>
        <v>87.34</v>
      </c>
      <c r="H85" s="14">
        <f t="shared" si="36"/>
        <v>109.18</v>
      </c>
      <c r="I85" s="28">
        <f t="shared" si="37"/>
        <v>1637.7</v>
      </c>
      <c r="J85" s="71"/>
    </row>
    <row r="86" spans="1:10" s="15" customFormat="1" ht="21" customHeight="1" x14ac:dyDescent="0.2">
      <c r="A86" s="35" t="s">
        <v>8386</v>
      </c>
      <c r="B86" s="35"/>
      <c r="C86" s="35"/>
      <c r="D86" s="44" t="s">
        <v>8490</v>
      </c>
      <c r="E86" s="96" t="s">
        <v>8335</v>
      </c>
      <c r="F86" s="36">
        <v>11</v>
      </c>
      <c r="G86" s="37"/>
      <c r="H86" s="37"/>
      <c r="I86" s="38">
        <f>SUM(I87:I93)</f>
        <v>23502.71</v>
      </c>
      <c r="J86" s="71"/>
    </row>
    <row r="87" spans="1:10" ht="23.25" customHeight="1" x14ac:dyDescent="0.2">
      <c r="A87" s="10" t="s">
        <v>8387</v>
      </c>
      <c r="B87" s="10" t="s">
        <v>14</v>
      </c>
      <c r="C87" s="90" t="s">
        <v>860</v>
      </c>
      <c r="D87" s="51" t="str">
        <f>VLOOKUP($C87,Onerado!$A$9:$F$4126,2,0)</f>
        <v>Remoção de aparelho de iluminação ou projetor fixo em poste ou braço</v>
      </c>
      <c r="E87" s="52" t="str">
        <f>VLOOKUP($C87,Onerado!$A$9:$F$4126,3,0)</f>
        <v>UN</v>
      </c>
      <c r="F87" s="91">
        <v>11</v>
      </c>
      <c r="G87" s="14">
        <f>VLOOKUP($C87,Onerado!$A$9:$F$4126,6,0)</f>
        <v>75.08</v>
      </c>
      <c r="H87" s="14">
        <f>(G87*$I$6)+G87</f>
        <v>93.85</v>
      </c>
      <c r="I87" s="28">
        <f>H87*F87</f>
        <v>1032.3499999999999</v>
      </c>
      <c r="J87" s="118"/>
    </row>
    <row r="88" spans="1:10" ht="15" x14ac:dyDescent="0.2">
      <c r="A88" s="10" t="s">
        <v>8388</v>
      </c>
      <c r="B88" s="10" t="s">
        <v>14</v>
      </c>
      <c r="C88" s="90" t="s">
        <v>930</v>
      </c>
      <c r="D88" s="51" t="str">
        <f>VLOOKUP($C88,Onerado!$A$9:$F$4126,2,0)</f>
        <v>Remoção de condutor embutido diâmetro externo até 6,5 mm</v>
      </c>
      <c r="E88" s="52" t="str">
        <f>VLOOKUP($C88,Onerado!$A$9:$F$4126,3,0)</f>
        <v>M</v>
      </c>
      <c r="F88" s="91">
        <f>F87*3</f>
        <v>33</v>
      </c>
      <c r="G88" s="14">
        <f>VLOOKUP($C88,Onerado!$A$9:$F$4126,6,0)</f>
        <v>2.5</v>
      </c>
      <c r="H88" s="14">
        <f t="shared" ref="H88:H90" si="38">(G88*$I$6)+G88</f>
        <v>3.13</v>
      </c>
      <c r="I88" s="28">
        <f t="shared" ref="I88:I90" si="39">H88*F88</f>
        <v>103.29</v>
      </c>
      <c r="J88" s="71"/>
    </row>
    <row r="89" spans="1:10" ht="21" customHeight="1" x14ac:dyDescent="0.2">
      <c r="A89" s="10" t="s">
        <v>8389</v>
      </c>
      <c r="B89" s="10" t="s">
        <v>14</v>
      </c>
      <c r="C89" s="90" t="s">
        <v>1003</v>
      </c>
      <c r="D89" s="51" t="str">
        <f>VLOOKUP($C89,Onerado!$A$9:$F$4126,2,0)</f>
        <v>Remoção de reator para lâmpada fixo em poste</v>
      </c>
      <c r="E89" s="52" t="str">
        <f>VLOOKUP($C89,Onerado!$A$9:$F$4126,3,0)</f>
        <v>UN</v>
      </c>
      <c r="F89" s="91">
        <f>F87</f>
        <v>11</v>
      </c>
      <c r="G89" s="14">
        <f>VLOOKUP($C89,Onerado!$A$9:$F$4126,6,0)</f>
        <v>100.1</v>
      </c>
      <c r="H89" s="14">
        <f t="shared" si="38"/>
        <v>125.13</v>
      </c>
      <c r="I89" s="28">
        <f t="shared" si="39"/>
        <v>1376.43</v>
      </c>
      <c r="J89" s="71"/>
    </row>
    <row r="90" spans="1:10" ht="23.25" customHeight="1" x14ac:dyDescent="0.2">
      <c r="A90" s="10" t="s">
        <v>8390</v>
      </c>
      <c r="B90" s="10" t="s">
        <v>14</v>
      </c>
      <c r="C90" s="90" t="s">
        <v>1005</v>
      </c>
      <c r="D90" s="51" t="str">
        <f>VLOOKUP($C90,Onerado!$A$9:$F$4126,2,0)</f>
        <v>Remoção de relé</v>
      </c>
      <c r="E90" s="52" t="str">
        <f>VLOOKUP($C90,Onerado!$A$9:$F$4126,3,0)</f>
        <v>UN</v>
      </c>
      <c r="F90" s="91">
        <f>F87</f>
        <v>11</v>
      </c>
      <c r="G90" s="14">
        <f>VLOOKUP($C90,Onerado!$A$9:$F$4126,6,0)</f>
        <v>23.75</v>
      </c>
      <c r="H90" s="14">
        <f t="shared" si="38"/>
        <v>29.69</v>
      </c>
      <c r="I90" s="28">
        <f t="shared" si="39"/>
        <v>326.58999999999997</v>
      </c>
      <c r="J90" s="71"/>
    </row>
    <row r="91" spans="1:10" ht="23.25" customHeight="1" x14ac:dyDescent="0.2">
      <c r="A91" s="10" t="s">
        <v>8401</v>
      </c>
      <c r="B91" s="10" t="s">
        <v>14</v>
      </c>
      <c r="C91" s="90" t="s">
        <v>4836</v>
      </c>
      <c r="D91" s="51" t="str">
        <f>VLOOKUP($C91,Onerado!$A$9:$F$4126,2,0)</f>
        <v>Cabo de cobre flexível de 3 x 2,5 mm², isolamento 0,6/1 kV - isolação HEPR 90°C</v>
      </c>
      <c r="E91" s="52" t="str">
        <f>VLOOKUP($C91,Onerado!$A$9:$F$4126,3,0)</f>
        <v>M</v>
      </c>
      <c r="F91" s="91">
        <f>F92*3</f>
        <v>33</v>
      </c>
      <c r="G91" s="14">
        <f>VLOOKUP($C91,Onerado!$A$9:$F$4126,6,0)</f>
        <v>8.99</v>
      </c>
      <c r="H91" s="14">
        <f>(G91*$I$6)+G91</f>
        <v>11.24</v>
      </c>
      <c r="I91" s="28">
        <f>H91*F91</f>
        <v>370.92</v>
      </c>
      <c r="J91" s="118"/>
    </row>
    <row r="92" spans="1:10" ht="30" x14ac:dyDescent="0.2">
      <c r="A92" s="10" t="s">
        <v>8491</v>
      </c>
      <c r="B92" s="10" t="s">
        <v>14</v>
      </c>
      <c r="C92" s="90" t="s">
        <v>5262</v>
      </c>
      <c r="D92" s="51" t="str">
        <f>VLOOKUP($C92,Onerado!$A$9:$F$4126,2,0)</f>
        <v>Luminária LED retangular para poste, fluxo luminoso de 14160 a 17475 lm, eficiência mínima de 118 lm/W - potência de 80 W/120 W</v>
      </c>
      <c r="E92" s="52" t="str">
        <f>VLOOKUP($C92,Onerado!$A$9:$F$4126,3,0)</f>
        <v>UN</v>
      </c>
      <c r="F92" s="91">
        <f>F86</f>
        <v>11</v>
      </c>
      <c r="G92" s="14">
        <f>VLOOKUP($C92,Onerado!$A$9:$F$4126,6,0)</f>
        <v>1388.52</v>
      </c>
      <c r="H92" s="14">
        <f t="shared" ref="H92:H93" si="40">(G92*$I$6)+G92</f>
        <v>1735.65</v>
      </c>
      <c r="I92" s="28">
        <f t="shared" ref="I92:I93" si="41">H92*F92</f>
        <v>19092.150000000001</v>
      </c>
      <c r="J92" s="71"/>
    </row>
    <row r="93" spans="1:10" ht="21" customHeight="1" x14ac:dyDescent="0.2">
      <c r="A93" s="10" t="s">
        <v>8492</v>
      </c>
      <c r="B93" s="10" t="s">
        <v>14</v>
      </c>
      <c r="C93" s="90" t="s">
        <v>5054</v>
      </c>
      <c r="D93" s="51" t="str">
        <f>VLOOKUP($C93,Onerado!$A$9:$F$4126,2,0)</f>
        <v>Relé fotoelétrico 50/60 Hz, 110/220 V, 1200 VA, completo</v>
      </c>
      <c r="E93" s="52" t="str">
        <f>VLOOKUP($C93,Onerado!$A$9:$F$4126,3,0)</f>
        <v>UN</v>
      </c>
      <c r="F93" s="91">
        <f>F92</f>
        <v>11</v>
      </c>
      <c r="G93" s="14">
        <f>VLOOKUP($C93,Onerado!$A$9:$F$4126,6,0)</f>
        <v>87.34</v>
      </c>
      <c r="H93" s="14">
        <f t="shared" si="40"/>
        <v>109.18</v>
      </c>
      <c r="I93" s="28">
        <f t="shared" si="41"/>
        <v>1200.98</v>
      </c>
      <c r="J93" s="71"/>
    </row>
    <row r="94" spans="1:10" s="15" customFormat="1" ht="21" customHeight="1" x14ac:dyDescent="0.2">
      <c r="A94" s="35" t="s">
        <v>8391</v>
      </c>
      <c r="B94" s="35"/>
      <c r="C94" s="35"/>
      <c r="D94" s="44" t="s">
        <v>8493</v>
      </c>
      <c r="E94" s="96" t="s">
        <v>8335</v>
      </c>
      <c r="F94" s="36">
        <v>4</v>
      </c>
      <c r="G94" s="37"/>
      <c r="H94" s="37"/>
      <c r="I94" s="38">
        <f>SUM(I95:I101)</f>
        <v>8546.44</v>
      </c>
      <c r="J94" s="71"/>
    </row>
    <row r="95" spans="1:10" ht="23.25" customHeight="1" x14ac:dyDescent="0.2">
      <c r="A95" s="10" t="s">
        <v>8392</v>
      </c>
      <c r="B95" s="10" t="s">
        <v>14</v>
      </c>
      <c r="C95" s="90" t="s">
        <v>860</v>
      </c>
      <c r="D95" s="51" t="str">
        <f>VLOOKUP($C95,Onerado!$A$9:$F$4126,2,0)</f>
        <v>Remoção de aparelho de iluminação ou projetor fixo em poste ou braço</v>
      </c>
      <c r="E95" s="52" t="str">
        <f>VLOOKUP($C95,Onerado!$A$9:$F$4126,3,0)</f>
        <v>UN</v>
      </c>
      <c r="F95" s="91">
        <v>4</v>
      </c>
      <c r="G95" s="14">
        <f>VLOOKUP($C95,Onerado!$A$9:$F$4126,6,0)</f>
        <v>75.08</v>
      </c>
      <c r="H95" s="14">
        <f>(G95*$I$6)+G95</f>
        <v>93.85</v>
      </c>
      <c r="I95" s="28">
        <f>H95*F95</f>
        <v>375.4</v>
      </c>
      <c r="J95" s="118"/>
    </row>
    <row r="96" spans="1:10" ht="15" x14ac:dyDescent="0.2">
      <c r="A96" s="10" t="s">
        <v>8393</v>
      </c>
      <c r="B96" s="10" t="s">
        <v>14</v>
      </c>
      <c r="C96" s="90" t="s">
        <v>930</v>
      </c>
      <c r="D96" s="51" t="str">
        <f>VLOOKUP($C96,Onerado!$A$9:$F$4126,2,0)</f>
        <v>Remoção de condutor embutido diâmetro externo até 6,5 mm</v>
      </c>
      <c r="E96" s="52" t="str">
        <f>VLOOKUP($C96,Onerado!$A$9:$F$4126,3,0)</f>
        <v>M</v>
      </c>
      <c r="F96" s="91">
        <f>F95*3</f>
        <v>12</v>
      </c>
      <c r="G96" s="14">
        <f>VLOOKUP($C96,Onerado!$A$9:$F$4126,6,0)</f>
        <v>2.5</v>
      </c>
      <c r="H96" s="14">
        <f t="shared" ref="H96:H98" si="42">(G96*$I$6)+G96</f>
        <v>3.13</v>
      </c>
      <c r="I96" s="28">
        <f t="shared" ref="I96:I98" si="43">H96*F96</f>
        <v>37.56</v>
      </c>
      <c r="J96" s="71"/>
    </row>
    <row r="97" spans="1:10" ht="21" customHeight="1" x14ac:dyDescent="0.2">
      <c r="A97" s="10" t="s">
        <v>8394</v>
      </c>
      <c r="B97" s="10" t="s">
        <v>14</v>
      </c>
      <c r="C97" s="90" t="s">
        <v>1003</v>
      </c>
      <c r="D97" s="51" t="str">
        <f>VLOOKUP($C97,Onerado!$A$9:$F$4126,2,0)</f>
        <v>Remoção de reator para lâmpada fixo em poste</v>
      </c>
      <c r="E97" s="52" t="str">
        <f>VLOOKUP($C97,Onerado!$A$9:$F$4126,3,0)</f>
        <v>UN</v>
      </c>
      <c r="F97" s="91">
        <f>F95</f>
        <v>4</v>
      </c>
      <c r="G97" s="14">
        <f>VLOOKUP($C97,Onerado!$A$9:$F$4126,6,0)</f>
        <v>100.1</v>
      </c>
      <c r="H97" s="14">
        <f t="shared" si="42"/>
        <v>125.13</v>
      </c>
      <c r="I97" s="28">
        <f t="shared" si="43"/>
        <v>500.52</v>
      </c>
      <c r="J97" s="71"/>
    </row>
    <row r="98" spans="1:10" ht="23.25" customHeight="1" x14ac:dyDescent="0.2">
      <c r="A98" s="10" t="s">
        <v>8395</v>
      </c>
      <c r="B98" s="10" t="s">
        <v>14</v>
      </c>
      <c r="C98" s="90" t="s">
        <v>1005</v>
      </c>
      <c r="D98" s="51" t="str">
        <f>VLOOKUP($C98,Onerado!$A$9:$F$4126,2,0)</f>
        <v>Remoção de relé</v>
      </c>
      <c r="E98" s="52" t="str">
        <f>VLOOKUP($C98,Onerado!$A$9:$F$4126,3,0)</f>
        <v>UN</v>
      </c>
      <c r="F98" s="91">
        <f>F95</f>
        <v>4</v>
      </c>
      <c r="G98" s="14">
        <f>VLOOKUP($C98,Onerado!$A$9:$F$4126,6,0)</f>
        <v>23.75</v>
      </c>
      <c r="H98" s="14">
        <f t="shared" si="42"/>
        <v>29.69</v>
      </c>
      <c r="I98" s="28">
        <f t="shared" si="43"/>
        <v>118.76</v>
      </c>
      <c r="J98" s="71"/>
    </row>
    <row r="99" spans="1:10" ht="23.25" customHeight="1" x14ac:dyDescent="0.2">
      <c r="A99" s="10" t="s">
        <v>8402</v>
      </c>
      <c r="B99" s="10" t="s">
        <v>14</v>
      </c>
      <c r="C99" s="90" t="s">
        <v>4836</v>
      </c>
      <c r="D99" s="51" t="str">
        <f>VLOOKUP($C99,Onerado!$A$9:$F$4126,2,0)</f>
        <v>Cabo de cobre flexível de 3 x 2,5 mm², isolamento 0,6/1 kV - isolação HEPR 90°C</v>
      </c>
      <c r="E99" s="52" t="str">
        <f>VLOOKUP($C99,Onerado!$A$9:$F$4126,3,0)</f>
        <v>M</v>
      </c>
      <c r="F99" s="91">
        <f>F100*3</f>
        <v>12</v>
      </c>
      <c r="G99" s="14">
        <f>VLOOKUP($C99,Onerado!$A$9:$F$4126,6,0)</f>
        <v>8.99</v>
      </c>
      <c r="H99" s="14">
        <f>(G99*$I$6)+G99</f>
        <v>11.24</v>
      </c>
      <c r="I99" s="28">
        <f>H99*F99</f>
        <v>134.88</v>
      </c>
      <c r="J99" s="118"/>
    </row>
    <row r="100" spans="1:10" ht="30" x14ac:dyDescent="0.2">
      <c r="A100" s="10" t="s">
        <v>8403</v>
      </c>
      <c r="B100" s="10" t="s">
        <v>14</v>
      </c>
      <c r="C100" s="90" t="s">
        <v>5262</v>
      </c>
      <c r="D100" s="51" t="str">
        <f>VLOOKUP($C100,Onerado!$A$9:$F$4126,2,0)</f>
        <v>Luminária LED retangular para poste, fluxo luminoso de 14160 a 17475 lm, eficiência mínima de 118 lm/W - potência de 80 W/120 W</v>
      </c>
      <c r="E100" s="52" t="str">
        <f>VLOOKUP($C100,Onerado!$A$9:$F$4126,3,0)</f>
        <v>UN</v>
      </c>
      <c r="F100" s="91">
        <f>F94</f>
        <v>4</v>
      </c>
      <c r="G100" s="14">
        <f>VLOOKUP($C100,Onerado!$A$9:$F$4126,6,0)</f>
        <v>1388.52</v>
      </c>
      <c r="H100" s="14">
        <f t="shared" ref="H100:H101" si="44">(G100*$I$6)+G100</f>
        <v>1735.65</v>
      </c>
      <c r="I100" s="28">
        <f t="shared" ref="I100:I101" si="45">H100*F100</f>
        <v>6942.6</v>
      </c>
      <c r="J100" s="71"/>
    </row>
    <row r="101" spans="1:10" ht="21" customHeight="1" x14ac:dyDescent="0.2">
      <c r="A101" s="10" t="s">
        <v>8494</v>
      </c>
      <c r="B101" s="10" t="s">
        <v>14</v>
      </c>
      <c r="C101" s="90" t="s">
        <v>5054</v>
      </c>
      <c r="D101" s="51" t="str">
        <f>VLOOKUP($C101,Onerado!$A$9:$F$4126,2,0)</f>
        <v>Relé fotoelétrico 50/60 Hz, 110/220 V, 1200 VA, completo</v>
      </c>
      <c r="E101" s="52" t="str">
        <f>VLOOKUP($C101,Onerado!$A$9:$F$4126,3,0)</f>
        <v>UN</v>
      </c>
      <c r="F101" s="91">
        <f>F100</f>
        <v>4</v>
      </c>
      <c r="G101" s="14">
        <f>VLOOKUP($C101,Onerado!$A$9:$F$4126,6,0)</f>
        <v>87.34</v>
      </c>
      <c r="H101" s="14">
        <f t="shared" si="44"/>
        <v>109.18</v>
      </c>
      <c r="I101" s="28">
        <f t="shared" si="45"/>
        <v>436.72</v>
      </c>
      <c r="J101" s="71"/>
    </row>
    <row r="102" spans="1:10" s="15" customFormat="1" ht="21" customHeight="1" x14ac:dyDescent="0.2">
      <c r="A102" s="35" t="s">
        <v>8605</v>
      </c>
      <c r="B102" s="35"/>
      <c r="C102" s="35"/>
      <c r="D102" s="44" t="s">
        <v>8669</v>
      </c>
      <c r="E102" s="96" t="s">
        <v>8335</v>
      </c>
      <c r="F102" s="36">
        <v>9</v>
      </c>
      <c r="G102" s="37"/>
      <c r="H102" s="37"/>
      <c r="I102" s="38">
        <f>SUM(I103:I109)</f>
        <v>19229.490000000002</v>
      </c>
      <c r="J102" s="71"/>
    </row>
    <row r="103" spans="1:10" ht="23.25" customHeight="1" x14ac:dyDescent="0.2">
      <c r="A103" s="10" t="s">
        <v>8606</v>
      </c>
      <c r="B103" s="10" t="s">
        <v>14</v>
      </c>
      <c r="C103" s="90" t="s">
        <v>860</v>
      </c>
      <c r="D103" s="51" t="str">
        <f>VLOOKUP($C103,Onerado!$A$9:$F$4126,2,0)</f>
        <v>Remoção de aparelho de iluminação ou projetor fixo em poste ou braço</v>
      </c>
      <c r="E103" s="52" t="str">
        <f>VLOOKUP($C103,Onerado!$A$9:$F$4126,3,0)</f>
        <v>UN</v>
      </c>
      <c r="F103" s="91">
        <v>9</v>
      </c>
      <c r="G103" s="14">
        <f>VLOOKUP($C103,Onerado!$A$9:$F$4126,6,0)</f>
        <v>75.08</v>
      </c>
      <c r="H103" s="14">
        <f>(G103*$I$6)+G103</f>
        <v>93.85</v>
      </c>
      <c r="I103" s="28">
        <f>H103*F103</f>
        <v>844.65</v>
      </c>
      <c r="J103" s="118"/>
    </row>
    <row r="104" spans="1:10" ht="15" x14ac:dyDescent="0.2">
      <c r="A104" s="10" t="s">
        <v>8607</v>
      </c>
      <c r="B104" s="10" t="s">
        <v>14</v>
      </c>
      <c r="C104" s="90" t="s">
        <v>930</v>
      </c>
      <c r="D104" s="51" t="str">
        <f>VLOOKUP($C104,Onerado!$A$9:$F$4126,2,0)</f>
        <v>Remoção de condutor embutido diâmetro externo até 6,5 mm</v>
      </c>
      <c r="E104" s="52" t="str">
        <f>VLOOKUP($C104,Onerado!$A$9:$F$4126,3,0)</f>
        <v>M</v>
      </c>
      <c r="F104" s="91">
        <f>F103*3</f>
        <v>27</v>
      </c>
      <c r="G104" s="14">
        <f>VLOOKUP($C104,Onerado!$A$9:$F$4126,6,0)</f>
        <v>2.5</v>
      </c>
      <c r="H104" s="14">
        <f t="shared" ref="H104:H106" si="46">(G104*$I$6)+G104</f>
        <v>3.13</v>
      </c>
      <c r="I104" s="28">
        <f t="shared" ref="I104:I106" si="47">H104*F104</f>
        <v>84.51</v>
      </c>
      <c r="J104" s="71"/>
    </row>
    <row r="105" spans="1:10" ht="21" customHeight="1" x14ac:dyDescent="0.2">
      <c r="A105" s="10" t="s">
        <v>8608</v>
      </c>
      <c r="B105" s="10" t="s">
        <v>14</v>
      </c>
      <c r="C105" s="90" t="s">
        <v>1003</v>
      </c>
      <c r="D105" s="51" t="str">
        <f>VLOOKUP($C105,Onerado!$A$9:$F$4126,2,0)</f>
        <v>Remoção de reator para lâmpada fixo em poste</v>
      </c>
      <c r="E105" s="52" t="str">
        <f>VLOOKUP($C105,Onerado!$A$9:$F$4126,3,0)</f>
        <v>UN</v>
      </c>
      <c r="F105" s="91">
        <f>F103</f>
        <v>9</v>
      </c>
      <c r="G105" s="14">
        <f>VLOOKUP($C105,Onerado!$A$9:$F$4126,6,0)</f>
        <v>100.1</v>
      </c>
      <c r="H105" s="14">
        <f t="shared" si="46"/>
        <v>125.13</v>
      </c>
      <c r="I105" s="28">
        <f t="shared" si="47"/>
        <v>1126.17</v>
      </c>
      <c r="J105" s="71"/>
    </row>
    <row r="106" spans="1:10" ht="23.25" customHeight="1" x14ac:dyDescent="0.2">
      <c r="A106" s="10" t="s">
        <v>8609</v>
      </c>
      <c r="B106" s="10" t="s">
        <v>14</v>
      </c>
      <c r="C106" s="90" t="s">
        <v>1005</v>
      </c>
      <c r="D106" s="51" t="str">
        <f>VLOOKUP($C106,Onerado!$A$9:$F$4126,2,0)</f>
        <v>Remoção de relé</v>
      </c>
      <c r="E106" s="52" t="str">
        <f>VLOOKUP($C106,Onerado!$A$9:$F$4126,3,0)</f>
        <v>UN</v>
      </c>
      <c r="F106" s="91">
        <f>F103</f>
        <v>9</v>
      </c>
      <c r="G106" s="14">
        <f>VLOOKUP($C106,Onerado!$A$9:$F$4126,6,0)</f>
        <v>23.75</v>
      </c>
      <c r="H106" s="14">
        <f t="shared" si="46"/>
        <v>29.69</v>
      </c>
      <c r="I106" s="28">
        <f t="shared" si="47"/>
        <v>267.20999999999998</v>
      </c>
      <c r="J106" s="71"/>
    </row>
    <row r="107" spans="1:10" ht="23.25" customHeight="1" x14ac:dyDescent="0.2">
      <c r="A107" s="10" t="s">
        <v>8610</v>
      </c>
      <c r="B107" s="10" t="s">
        <v>14</v>
      </c>
      <c r="C107" s="90" t="s">
        <v>4836</v>
      </c>
      <c r="D107" s="51" t="str">
        <f>VLOOKUP($C107,Onerado!$A$9:$F$4126,2,0)</f>
        <v>Cabo de cobre flexível de 3 x 2,5 mm², isolamento 0,6/1 kV - isolação HEPR 90°C</v>
      </c>
      <c r="E107" s="52" t="str">
        <f>VLOOKUP($C107,Onerado!$A$9:$F$4126,3,0)</f>
        <v>M</v>
      </c>
      <c r="F107" s="91">
        <f>F108*3</f>
        <v>27</v>
      </c>
      <c r="G107" s="14">
        <f>VLOOKUP($C107,Onerado!$A$9:$F$4126,6,0)</f>
        <v>8.99</v>
      </c>
      <c r="H107" s="14">
        <f>(G107*$I$6)+G107</f>
        <v>11.24</v>
      </c>
      <c r="I107" s="28">
        <f>H107*F107</f>
        <v>303.48</v>
      </c>
      <c r="J107" s="118"/>
    </row>
    <row r="108" spans="1:10" ht="30" x14ac:dyDescent="0.2">
      <c r="A108" s="10" t="s">
        <v>8611</v>
      </c>
      <c r="B108" s="10" t="s">
        <v>14</v>
      </c>
      <c r="C108" s="90" t="s">
        <v>5262</v>
      </c>
      <c r="D108" s="51" t="str">
        <f>VLOOKUP($C108,Onerado!$A$9:$F$4126,2,0)</f>
        <v>Luminária LED retangular para poste, fluxo luminoso de 14160 a 17475 lm, eficiência mínima de 118 lm/W - potência de 80 W/120 W</v>
      </c>
      <c r="E108" s="52" t="str">
        <f>VLOOKUP($C108,Onerado!$A$9:$F$4126,3,0)</f>
        <v>UN</v>
      </c>
      <c r="F108" s="91">
        <f>F102</f>
        <v>9</v>
      </c>
      <c r="G108" s="14">
        <f>VLOOKUP($C108,Onerado!$A$9:$F$4126,6,0)</f>
        <v>1388.52</v>
      </c>
      <c r="H108" s="14">
        <f t="shared" ref="H108:H109" si="48">(G108*$I$6)+G108</f>
        <v>1735.65</v>
      </c>
      <c r="I108" s="28">
        <f t="shared" ref="I108:I109" si="49">H108*F108</f>
        <v>15620.85</v>
      </c>
      <c r="J108" s="71"/>
    </row>
    <row r="109" spans="1:10" ht="21" customHeight="1" x14ac:dyDescent="0.2">
      <c r="A109" s="10" t="s">
        <v>8612</v>
      </c>
      <c r="B109" s="10" t="s">
        <v>14</v>
      </c>
      <c r="C109" s="90" t="s">
        <v>5054</v>
      </c>
      <c r="D109" s="51" t="str">
        <f>VLOOKUP($C109,Onerado!$A$9:$F$4126,2,0)</f>
        <v>Relé fotoelétrico 50/60 Hz, 110/220 V, 1200 VA, completo</v>
      </c>
      <c r="E109" s="52" t="str">
        <f>VLOOKUP($C109,Onerado!$A$9:$F$4126,3,0)</f>
        <v>UN</v>
      </c>
      <c r="F109" s="91">
        <f>F108</f>
        <v>9</v>
      </c>
      <c r="G109" s="14">
        <f>VLOOKUP($C109,Onerado!$A$9:$F$4126,6,0)</f>
        <v>87.34</v>
      </c>
      <c r="H109" s="14">
        <f t="shared" si="48"/>
        <v>109.18</v>
      </c>
      <c r="I109" s="28">
        <f t="shared" si="49"/>
        <v>982.62</v>
      </c>
      <c r="J109" s="71"/>
    </row>
    <row r="110" spans="1:10" s="15" customFormat="1" ht="21" customHeight="1" x14ac:dyDescent="0.2">
      <c r="A110" s="35" t="s">
        <v>8613</v>
      </c>
      <c r="B110" s="35"/>
      <c r="C110" s="35"/>
      <c r="D110" s="44" t="s">
        <v>8670</v>
      </c>
      <c r="E110" s="96" t="s">
        <v>8335</v>
      </c>
      <c r="F110" s="36">
        <v>6</v>
      </c>
      <c r="G110" s="37"/>
      <c r="H110" s="37"/>
      <c r="I110" s="38">
        <f>SUM(I111:I117)</f>
        <v>12819.66</v>
      </c>
      <c r="J110" s="71"/>
    </row>
    <row r="111" spans="1:10" ht="23.25" customHeight="1" x14ac:dyDescent="0.2">
      <c r="A111" s="10" t="s">
        <v>8614</v>
      </c>
      <c r="B111" s="10" t="s">
        <v>14</v>
      </c>
      <c r="C111" s="90" t="s">
        <v>860</v>
      </c>
      <c r="D111" s="51" t="str">
        <f>VLOOKUP($C111,Onerado!$A$9:$F$4126,2,0)</f>
        <v>Remoção de aparelho de iluminação ou projetor fixo em poste ou braço</v>
      </c>
      <c r="E111" s="52" t="str">
        <f>VLOOKUP($C111,Onerado!$A$9:$F$4126,3,0)</f>
        <v>UN</v>
      </c>
      <c r="F111" s="91">
        <v>6</v>
      </c>
      <c r="G111" s="14">
        <f>VLOOKUP($C111,Onerado!$A$9:$F$4126,6,0)</f>
        <v>75.08</v>
      </c>
      <c r="H111" s="14">
        <f>(G111*$I$6)+G111</f>
        <v>93.85</v>
      </c>
      <c r="I111" s="28">
        <f>H111*F111</f>
        <v>563.1</v>
      </c>
      <c r="J111" s="118"/>
    </row>
    <row r="112" spans="1:10" ht="15" x14ac:dyDescent="0.2">
      <c r="A112" s="10" t="s">
        <v>8615</v>
      </c>
      <c r="B112" s="10" t="s">
        <v>14</v>
      </c>
      <c r="C112" s="90" t="s">
        <v>930</v>
      </c>
      <c r="D112" s="51" t="str">
        <f>VLOOKUP($C112,Onerado!$A$9:$F$4126,2,0)</f>
        <v>Remoção de condutor embutido diâmetro externo até 6,5 mm</v>
      </c>
      <c r="E112" s="52" t="str">
        <f>VLOOKUP($C112,Onerado!$A$9:$F$4126,3,0)</f>
        <v>M</v>
      </c>
      <c r="F112" s="91">
        <f>F111*3</f>
        <v>18</v>
      </c>
      <c r="G112" s="14">
        <f>VLOOKUP($C112,Onerado!$A$9:$F$4126,6,0)</f>
        <v>2.5</v>
      </c>
      <c r="H112" s="14">
        <f t="shared" ref="H112:H114" si="50">(G112*$I$6)+G112</f>
        <v>3.13</v>
      </c>
      <c r="I112" s="28">
        <f t="shared" ref="I112:I114" si="51">H112*F112</f>
        <v>56.34</v>
      </c>
      <c r="J112" s="71"/>
    </row>
    <row r="113" spans="1:10" ht="21" customHeight="1" x14ac:dyDescent="0.2">
      <c r="A113" s="10" t="s">
        <v>8616</v>
      </c>
      <c r="B113" s="10" t="s">
        <v>14</v>
      </c>
      <c r="C113" s="90" t="s">
        <v>1003</v>
      </c>
      <c r="D113" s="51" t="str">
        <f>VLOOKUP($C113,Onerado!$A$9:$F$4126,2,0)</f>
        <v>Remoção de reator para lâmpada fixo em poste</v>
      </c>
      <c r="E113" s="52" t="str">
        <f>VLOOKUP($C113,Onerado!$A$9:$F$4126,3,0)</f>
        <v>UN</v>
      </c>
      <c r="F113" s="91">
        <f>F111</f>
        <v>6</v>
      </c>
      <c r="G113" s="14">
        <f>VLOOKUP($C113,Onerado!$A$9:$F$4126,6,0)</f>
        <v>100.1</v>
      </c>
      <c r="H113" s="14">
        <f t="shared" si="50"/>
        <v>125.13</v>
      </c>
      <c r="I113" s="28">
        <f t="shared" si="51"/>
        <v>750.78</v>
      </c>
      <c r="J113" s="71"/>
    </row>
    <row r="114" spans="1:10" ht="23.25" customHeight="1" x14ac:dyDescent="0.2">
      <c r="A114" s="10" t="s">
        <v>8617</v>
      </c>
      <c r="B114" s="10" t="s">
        <v>14</v>
      </c>
      <c r="C114" s="90" t="s">
        <v>1005</v>
      </c>
      <c r="D114" s="51" t="str">
        <f>VLOOKUP($C114,Onerado!$A$9:$F$4126,2,0)</f>
        <v>Remoção de relé</v>
      </c>
      <c r="E114" s="52" t="str">
        <f>VLOOKUP($C114,Onerado!$A$9:$F$4126,3,0)</f>
        <v>UN</v>
      </c>
      <c r="F114" s="91">
        <f>F111</f>
        <v>6</v>
      </c>
      <c r="G114" s="14">
        <f>VLOOKUP($C114,Onerado!$A$9:$F$4126,6,0)</f>
        <v>23.75</v>
      </c>
      <c r="H114" s="14">
        <f t="shared" si="50"/>
        <v>29.69</v>
      </c>
      <c r="I114" s="28">
        <f t="shared" si="51"/>
        <v>178.14</v>
      </c>
      <c r="J114" s="71"/>
    </row>
    <row r="115" spans="1:10" ht="23.25" customHeight="1" x14ac:dyDescent="0.2">
      <c r="A115" s="10" t="s">
        <v>8618</v>
      </c>
      <c r="B115" s="10" t="s">
        <v>14</v>
      </c>
      <c r="C115" s="90" t="s">
        <v>4836</v>
      </c>
      <c r="D115" s="51" t="str">
        <f>VLOOKUP($C115,Onerado!$A$9:$F$4126,2,0)</f>
        <v>Cabo de cobre flexível de 3 x 2,5 mm², isolamento 0,6/1 kV - isolação HEPR 90°C</v>
      </c>
      <c r="E115" s="52" t="str">
        <f>VLOOKUP($C115,Onerado!$A$9:$F$4126,3,0)</f>
        <v>M</v>
      </c>
      <c r="F115" s="91">
        <f>F116*3</f>
        <v>18</v>
      </c>
      <c r="G115" s="14">
        <f>VLOOKUP($C115,Onerado!$A$9:$F$4126,6,0)</f>
        <v>8.99</v>
      </c>
      <c r="H115" s="14">
        <f>(G115*$I$6)+G115</f>
        <v>11.24</v>
      </c>
      <c r="I115" s="28">
        <f>H115*F115</f>
        <v>202.32</v>
      </c>
      <c r="J115" s="118"/>
    </row>
    <row r="116" spans="1:10" ht="30" x14ac:dyDescent="0.2">
      <c r="A116" s="10" t="s">
        <v>8619</v>
      </c>
      <c r="B116" s="10" t="s">
        <v>14</v>
      </c>
      <c r="C116" s="90" t="s">
        <v>5262</v>
      </c>
      <c r="D116" s="51" t="str">
        <f>VLOOKUP($C116,Onerado!$A$9:$F$4126,2,0)</f>
        <v>Luminária LED retangular para poste, fluxo luminoso de 14160 a 17475 lm, eficiência mínima de 118 lm/W - potência de 80 W/120 W</v>
      </c>
      <c r="E116" s="52" t="str">
        <f>VLOOKUP($C116,Onerado!$A$9:$F$4126,3,0)</f>
        <v>UN</v>
      </c>
      <c r="F116" s="91">
        <f>F110</f>
        <v>6</v>
      </c>
      <c r="G116" s="14">
        <f>VLOOKUP($C116,Onerado!$A$9:$F$4126,6,0)</f>
        <v>1388.52</v>
      </c>
      <c r="H116" s="14">
        <f t="shared" ref="H116:H117" si="52">(G116*$I$6)+G116</f>
        <v>1735.65</v>
      </c>
      <c r="I116" s="28">
        <f t="shared" ref="I116:I117" si="53">H116*F116</f>
        <v>10413.9</v>
      </c>
      <c r="J116" s="71"/>
    </row>
    <row r="117" spans="1:10" ht="21" customHeight="1" x14ac:dyDescent="0.2">
      <c r="A117" s="10" t="s">
        <v>8620</v>
      </c>
      <c r="B117" s="10" t="s">
        <v>14</v>
      </c>
      <c r="C117" s="90" t="s">
        <v>5054</v>
      </c>
      <c r="D117" s="51" t="str">
        <f>VLOOKUP($C117,Onerado!$A$9:$F$4126,2,0)</f>
        <v>Relé fotoelétrico 50/60 Hz, 110/220 V, 1200 VA, completo</v>
      </c>
      <c r="E117" s="52" t="str">
        <f>VLOOKUP($C117,Onerado!$A$9:$F$4126,3,0)</f>
        <v>UN</v>
      </c>
      <c r="F117" s="91">
        <f>F116</f>
        <v>6</v>
      </c>
      <c r="G117" s="14">
        <f>VLOOKUP($C117,Onerado!$A$9:$F$4126,6,0)</f>
        <v>87.34</v>
      </c>
      <c r="H117" s="14">
        <f t="shared" si="52"/>
        <v>109.18</v>
      </c>
      <c r="I117" s="28">
        <f t="shared" si="53"/>
        <v>655.08000000000004</v>
      </c>
      <c r="J117" s="71"/>
    </row>
    <row r="118" spans="1:10" s="15" customFormat="1" ht="21" customHeight="1" x14ac:dyDescent="0.2">
      <c r="A118" s="35" t="s">
        <v>8621</v>
      </c>
      <c r="B118" s="35"/>
      <c r="C118" s="35"/>
      <c r="D118" s="44" t="s">
        <v>8671</v>
      </c>
      <c r="E118" s="96" t="s">
        <v>8335</v>
      </c>
      <c r="F118" s="36">
        <v>6</v>
      </c>
      <c r="G118" s="37"/>
      <c r="H118" s="37"/>
      <c r="I118" s="38">
        <f>SUM(I119:I125)</f>
        <v>12819.66</v>
      </c>
      <c r="J118" s="71"/>
    </row>
    <row r="119" spans="1:10" ht="23.25" customHeight="1" x14ac:dyDescent="0.2">
      <c r="A119" s="10" t="s">
        <v>8622</v>
      </c>
      <c r="B119" s="10" t="s">
        <v>14</v>
      </c>
      <c r="C119" s="90" t="s">
        <v>860</v>
      </c>
      <c r="D119" s="51" t="str">
        <f>VLOOKUP($C119,Onerado!$A$9:$F$4126,2,0)</f>
        <v>Remoção de aparelho de iluminação ou projetor fixo em poste ou braço</v>
      </c>
      <c r="E119" s="52" t="str">
        <f>VLOOKUP($C119,Onerado!$A$9:$F$4126,3,0)</f>
        <v>UN</v>
      </c>
      <c r="F119" s="91">
        <v>6</v>
      </c>
      <c r="G119" s="14">
        <f>VLOOKUP($C119,Onerado!$A$9:$F$4126,6,0)</f>
        <v>75.08</v>
      </c>
      <c r="H119" s="14">
        <f>(G119*$I$6)+G119</f>
        <v>93.85</v>
      </c>
      <c r="I119" s="28">
        <f>H119*F119</f>
        <v>563.1</v>
      </c>
      <c r="J119" s="118"/>
    </row>
    <row r="120" spans="1:10" ht="15" x14ac:dyDescent="0.2">
      <c r="A120" s="10" t="s">
        <v>8623</v>
      </c>
      <c r="B120" s="10" t="s">
        <v>14</v>
      </c>
      <c r="C120" s="90" t="s">
        <v>930</v>
      </c>
      <c r="D120" s="51" t="str">
        <f>VLOOKUP($C120,Onerado!$A$9:$F$4126,2,0)</f>
        <v>Remoção de condutor embutido diâmetro externo até 6,5 mm</v>
      </c>
      <c r="E120" s="52" t="str">
        <f>VLOOKUP($C120,Onerado!$A$9:$F$4126,3,0)</f>
        <v>M</v>
      </c>
      <c r="F120" s="91">
        <f>F119*3</f>
        <v>18</v>
      </c>
      <c r="G120" s="14">
        <f>VLOOKUP($C120,Onerado!$A$9:$F$4126,6,0)</f>
        <v>2.5</v>
      </c>
      <c r="H120" s="14">
        <f t="shared" ref="H120:H122" si="54">(G120*$I$6)+G120</f>
        <v>3.13</v>
      </c>
      <c r="I120" s="28">
        <f t="shared" ref="I120:I122" si="55">H120*F120</f>
        <v>56.34</v>
      </c>
      <c r="J120" s="71"/>
    </row>
    <row r="121" spans="1:10" ht="21" customHeight="1" x14ac:dyDescent="0.2">
      <c r="A121" s="10" t="s">
        <v>8624</v>
      </c>
      <c r="B121" s="10" t="s">
        <v>14</v>
      </c>
      <c r="C121" s="90" t="s">
        <v>1003</v>
      </c>
      <c r="D121" s="51" t="str">
        <f>VLOOKUP($C121,Onerado!$A$9:$F$4126,2,0)</f>
        <v>Remoção de reator para lâmpada fixo em poste</v>
      </c>
      <c r="E121" s="52" t="str">
        <f>VLOOKUP($C121,Onerado!$A$9:$F$4126,3,0)</f>
        <v>UN</v>
      </c>
      <c r="F121" s="91">
        <f>F119</f>
        <v>6</v>
      </c>
      <c r="G121" s="14">
        <f>VLOOKUP($C121,Onerado!$A$9:$F$4126,6,0)</f>
        <v>100.1</v>
      </c>
      <c r="H121" s="14">
        <f t="shared" si="54"/>
        <v>125.13</v>
      </c>
      <c r="I121" s="28">
        <f t="shared" si="55"/>
        <v>750.78</v>
      </c>
      <c r="J121" s="71"/>
    </row>
    <row r="122" spans="1:10" ht="23.25" customHeight="1" x14ac:dyDescent="0.2">
      <c r="A122" s="10" t="s">
        <v>8625</v>
      </c>
      <c r="B122" s="10" t="s">
        <v>14</v>
      </c>
      <c r="C122" s="90" t="s">
        <v>1005</v>
      </c>
      <c r="D122" s="51" t="str">
        <f>VLOOKUP($C122,Onerado!$A$9:$F$4126,2,0)</f>
        <v>Remoção de relé</v>
      </c>
      <c r="E122" s="52" t="str">
        <f>VLOOKUP($C122,Onerado!$A$9:$F$4126,3,0)</f>
        <v>UN</v>
      </c>
      <c r="F122" s="91">
        <f>F119</f>
        <v>6</v>
      </c>
      <c r="G122" s="14">
        <f>VLOOKUP($C122,Onerado!$A$9:$F$4126,6,0)</f>
        <v>23.75</v>
      </c>
      <c r="H122" s="14">
        <f t="shared" si="54"/>
        <v>29.69</v>
      </c>
      <c r="I122" s="28">
        <f t="shared" si="55"/>
        <v>178.14</v>
      </c>
      <c r="J122" s="71"/>
    </row>
    <row r="123" spans="1:10" ht="23.25" customHeight="1" x14ac:dyDescent="0.2">
      <c r="A123" s="10" t="s">
        <v>8626</v>
      </c>
      <c r="B123" s="10" t="s">
        <v>14</v>
      </c>
      <c r="C123" s="90" t="s">
        <v>4836</v>
      </c>
      <c r="D123" s="51" t="str">
        <f>VLOOKUP($C123,Onerado!$A$9:$F$4126,2,0)</f>
        <v>Cabo de cobre flexível de 3 x 2,5 mm², isolamento 0,6/1 kV - isolação HEPR 90°C</v>
      </c>
      <c r="E123" s="52" t="str">
        <f>VLOOKUP($C123,Onerado!$A$9:$F$4126,3,0)</f>
        <v>M</v>
      </c>
      <c r="F123" s="91">
        <f>F124*3</f>
        <v>18</v>
      </c>
      <c r="G123" s="14">
        <f>VLOOKUP($C123,Onerado!$A$9:$F$4126,6,0)</f>
        <v>8.99</v>
      </c>
      <c r="H123" s="14">
        <f>(G123*$I$6)+G123</f>
        <v>11.24</v>
      </c>
      <c r="I123" s="28">
        <f>H123*F123</f>
        <v>202.32</v>
      </c>
      <c r="J123" s="118"/>
    </row>
    <row r="124" spans="1:10" ht="30" x14ac:dyDescent="0.2">
      <c r="A124" s="10" t="s">
        <v>8627</v>
      </c>
      <c r="B124" s="10" t="s">
        <v>14</v>
      </c>
      <c r="C124" s="90" t="s">
        <v>5262</v>
      </c>
      <c r="D124" s="51" t="str">
        <f>VLOOKUP($C124,Onerado!$A$9:$F$4126,2,0)</f>
        <v>Luminária LED retangular para poste, fluxo luminoso de 14160 a 17475 lm, eficiência mínima de 118 lm/W - potência de 80 W/120 W</v>
      </c>
      <c r="E124" s="52" t="str">
        <f>VLOOKUP($C124,Onerado!$A$9:$F$4126,3,0)</f>
        <v>UN</v>
      </c>
      <c r="F124" s="91">
        <f>F118</f>
        <v>6</v>
      </c>
      <c r="G124" s="14">
        <f>VLOOKUP($C124,Onerado!$A$9:$F$4126,6,0)</f>
        <v>1388.52</v>
      </c>
      <c r="H124" s="14">
        <f t="shared" ref="H124:H125" si="56">(G124*$I$6)+G124</f>
        <v>1735.65</v>
      </c>
      <c r="I124" s="28">
        <f t="shared" ref="I124:I125" si="57">H124*F124</f>
        <v>10413.9</v>
      </c>
      <c r="J124" s="71"/>
    </row>
    <row r="125" spans="1:10" ht="21" customHeight="1" x14ac:dyDescent="0.2">
      <c r="A125" s="10" t="s">
        <v>8628</v>
      </c>
      <c r="B125" s="10" t="s">
        <v>14</v>
      </c>
      <c r="C125" s="90" t="s">
        <v>5054</v>
      </c>
      <c r="D125" s="51" t="str">
        <f>VLOOKUP($C125,Onerado!$A$9:$F$4126,2,0)</f>
        <v>Relé fotoelétrico 50/60 Hz, 110/220 V, 1200 VA, completo</v>
      </c>
      <c r="E125" s="52" t="str">
        <f>VLOOKUP($C125,Onerado!$A$9:$F$4126,3,0)</f>
        <v>UN</v>
      </c>
      <c r="F125" s="91">
        <f>F124</f>
        <v>6</v>
      </c>
      <c r="G125" s="14">
        <f>VLOOKUP($C125,Onerado!$A$9:$F$4126,6,0)</f>
        <v>87.34</v>
      </c>
      <c r="H125" s="14">
        <f t="shared" si="56"/>
        <v>109.18</v>
      </c>
      <c r="I125" s="28">
        <f t="shared" si="57"/>
        <v>655.08000000000004</v>
      </c>
      <c r="J125" s="71"/>
    </row>
    <row r="126" spans="1:10" s="15" customFormat="1" ht="21" customHeight="1" x14ac:dyDescent="0.2">
      <c r="A126" s="35" t="s">
        <v>8629</v>
      </c>
      <c r="B126" s="35"/>
      <c r="C126" s="35"/>
      <c r="D126" s="44" t="s">
        <v>8672</v>
      </c>
      <c r="E126" s="96" t="s">
        <v>8335</v>
      </c>
      <c r="F126" s="36">
        <v>5</v>
      </c>
      <c r="G126" s="37"/>
      <c r="H126" s="37"/>
      <c r="I126" s="38">
        <f>SUM(I127:I133)</f>
        <v>10683.05</v>
      </c>
      <c r="J126" s="71"/>
    </row>
    <row r="127" spans="1:10" ht="23.25" customHeight="1" x14ac:dyDescent="0.2">
      <c r="A127" s="10" t="s">
        <v>8630</v>
      </c>
      <c r="B127" s="10" t="s">
        <v>14</v>
      </c>
      <c r="C127" s="90" t="s">
        <v>860</v>
      </c>
      <c r="D127" s="51" t="str">
        <f>VLOOKUP($C127,Onerado!$A$9:$F$4126,2,0)</f>
        <v>Remoção de aparelho de iluminação ou projetor fixo em poste ou braço</v>
      </c>
      <c r="E127" s="52" t="str">
        <f>VLOOKUP($C127,Onerado!$A$9:$F$4126,3,0)</f>
        <v>UN</v>
      </c>
      <c r="F127" s="91">
        <v>5</v>
      </c>
      <c r="G127" s="14">
        <f>VLOOKUP($C127,Onerado!$A$9:$F$4126,6,0)</f>
        <v>75.08</v>
      </c>
      <c r="H127" s="14">
        <f>(G127*$I$6)+G127</f>
        <v>93.85</v>
      </c>
      <c r="I127" s="28">
        <f>H127*F127</f>
        <v>469.25</v>
      </c>
      <c r="J127" s="118"/>
    </row>
    <row r="128" spans="1:10" ht="15" x14ac:dyDescent="0.2">
      <c r="A128" s="10" t="s">
        <v>8631</v>
      </c>
      <c r="B128" s="10" t="s">
        <v>14</v>
      </c>
      <c r="C128" s="90" t="s">
        <v>930</v>
      </c>
      <c r="D128" s="51" t="str">
        <f>VLOOKUP($C128,Onerado!$A$9:$F$4126,2,0)</f>
        <v>Remoção de condutor embutido diâmetro externo até 6,5 mm</v>
      </c>
      <c r="E128" s="52" t="str">
        <f>VLOOKUP($C128,Onerado!$A$9:$F$4126,3,0)</f>
        <v>M</v>
      </c>
      <c r="F128" s="91">
        <f>F127*3</f>
        <v>15</v>
      </c>
      <c r="G128" s="14">
        <f>VLOOKUP($C128,Onerado!$A$9:$F$4126,6,0)</f>
        <v>2.5</v>
      </c>
      <c r="H128" s="14">
        <f t="shared" ref="H128:H130" si="58">(G128*$I$6)+G128</f>
        <v>3.13</v>
      </c>
      <c r="I128" s="28">
        <f t="shared" ref="I128:I130" si="59">H128*F128</f>
        <v>46.95</v>
      </c>
      <c r="J128" s="71"/>
    </row>
    <row r="129" spans="1:10" ht="21" customHeight="1" x14ac:dyDescent="0.2">
      <c r="A129" s="10" t="s">
        <v>8632</v>
      </c>
      <c r="B129" s="10" t="s">
        <v>14</v>
      </c>
      <c r="C129" s="90" t="s">
        <v>1003</v>
      </c>
      <c r="D129" s="51" t="str">
        <f>VLOOKUP($C129,Onerado!$A$9:$F$4126,2,0)</f>
        <v>Remoção de reator para lâmpada fixo em poste</v>
      </c>
      <c r="E129" s="52" t="str">
        <f>VLOOKUP($C129,Onerado!$A$9:$F$4126,3,0)</f>
        <v>UN</v>
      </c>
      <c r="F129" s="91">
        <f>F127</f>
        <v>5</v>
      </c>
      <c r="G129" s="14">
        <f>VLOOKUP($C129,Onerado!$A$9:$F$4126,6,0)</f>
        <v>100.1</v>
      </c>
      <c r="H129" s="14">
        <f t="shared" si="58"/>
        <v>125.13</v>
      </c>
      <c r="I129" s="28">
        <f t="shared" si="59"/>
        <v>625.65</v>
      </c>
      <c r="J129" s="71"/>
    </row>
    <row r="130" spans="1:10" ht="23.25" customHeight="1" x14ac:dyDescent="0.2">
      <c r="A130" s="10" t="s">
        <v>8633</v>
      </c>
      <c r="B130" s="10" t="s">
        <v>14</v>
      </c>
      <c r="C130" s="90" t="s">
        <v>1005</v>
      </c>
      <c r="D130" s="51" t="str">
        <f>VLOOKUP($C130,Onerado!$A$9:$F$4126,2,0)</f>
        <v>Remoção de relé</v>
      </c>
      <c r="E130" s="52" t="str">
        <f>VLOOKUP($C130,Onerado!$A$9:$F$4126,3,0)</f>
        <v>UN</v>
      </c>
      <c r="F130" s="91">
        <f>F127</f>
        <v>5</v>
      </c>
      <c r="G130" s="14">
        <f>VLOOKUP($C130,Onerado!$A$9:$F$4126,6,0)</f>
        <v>23.75</v>
      </c>
      <c r="H130" s="14">
        <f t="shared" si="58"/>
        <v>29.69</v>
      </c>
      <c r="I130" s="28">
        <f t="shared" si="59"/>
        <v>148.44999999999999</v>
      </c>
      <c r="J130" s="71"/>
    </row>
    <row r="131" spans="1:10" ht="23.25" customHeight="1" x14ac:dyDescent="0.2">
      <c r="A131" s="10" t="s">
        <v>8634</v>
      </c>
      <c r="B131" s="10" t="s">
        <v>14</v>
      </c>
      <c r="C131" s="90" t="s">
        <v>4836</v>
      </c>
      <c r="D131" s="51" t="str">
        <f>VLOOKUP($C131,Onerado!$A$9:$F$4126,2,0)</f>
        <v>Cabo de cobre flexível de 3 x 2,5 mm², isolamento 0,6/1 kV - isolação HEPR 90°C</v>
      </c>
      <c r="E131" s="52" t="str">
        <f>VLOOKUP($C131,Onerado!$A$9:$F$4126,3,0)</f>
        <v>M</v>
      </c>
      <c r="F131" s="91">
        <f>F132*3</f>
        <v>15</v>
      </c>
      <c r="G131" s="14">
        <f>VLOOKUP($C131,Onerado!$A$9:$F$4126,6,0)</f>
        <v>8.99</v>
      </c>
      <c r="H131" s="14">
        <f>(G131*$I$6)+G131</f>
        <v>11.24</v>
      </c>
      <c r="I131" s="28">
        <f>H131*F131</f>
        <v>168.6</v>
      </c>
      <c r="J131" s="118"/>
    </row>
    <row r="132" spans="1:10" ht="30" x14ac:dyDescent="0.2">
      <c r="A132" s="10" t="s">
        <v>8635</v>
      </c>
      <c r="B132" s="10" t="s">
        <v>14</v>
      </c>
      <c r="C132" s="90" t="s">
        <v>5262</v>
      </c>
      <c r="D132" s="51" t="str">
        <f>VLOOKUP($C132,Onerado!$A$9:$F$4126,2,0)</f>
        <v>Luminária LED retangular para poste, fluxo luminoso de 14160 a 17475 lm, eficiência mínima de 118 lm/W - potência de 80 W/120 W</v>
      </c>
      <c r="E132" s="52" t="str">
        <f>VLOOKUP($C132,Onerado!$A$9:$F$4126,3,0)</f>
        <v>UN</v>
      </c>
      <c r="F132" s="91">
        <f>F126</f>
        <v>5</v>
      </c>
      <c r="G132" s="14">
        <f>VLOOKUP($C132,Onerado!$A$9:$F$4126,6,0)</f>
        <v>1388.52</v>
      </c>
      <c r="H132" s="14">
        <f t="shared" ref="H132:H133" si="60">(G132*$I$6)+G132</f>
        <v>1735.65</v>
      </c>
      <c r="I132" s="28">
        <f t="shared" ref="I132:I133" si="61">H132*F132</f>
        <v>8678.25</v>
      </c>
      <c r="J132" s="71"/>
    </row>
    <row r="133" spans="1:10" ht="21" customHeight="1" x14ac:dyDescent="0.2">
      <c r="A133" s="10" t="s">
        <v>8636</v>
      </c>
      <c r="B133" s="10" t="s">
        <v>14</v>
      </c>
      <c r="C133" s="90" t="s">
        <v>5054</v>
      </c>
      <c r="D133" s="51" t="str">
        <f>VLOOKUP($C133,Onerado!$A$9:$F$4126,2,0)</f>
        <v>Relé fotoelétrico 50/60 Hz, 110/220 V, 1200 VA, completo</v>
      </c>
      <c r="E133" s="52" t="str">
        <f>VLOOKUP($C133,Onerado!$A$9:$F$4126,3,0)</f>
        <v>UN</v>
      </c>
      <c r="F133" s="91">
        <f>F132</f>
        <v>5</v>
      </c>
      <c r="G133" s="14">
        <f>VLOOKUP($C133,Onerado!$A$9:$F$4126,6,0)</f>
        <v>87.34</v>
      </c>
      <c r="H133" s="14">
        <f t="shared" si="60"/>
        <v>109.18</v>
      </c>
      <c r="I133" s="28">
        <f t="shared" si="61"/>
        <v>545.9</v>
      </c>
      <c r="J133" s="71"/>
    </row>
    <row r="134" spans="1:10" s="15" customFormat="1" ht="21" customHeight="1" x14ac:dyDescent="0.2">
      <c r="A134" s="35" t="s">
        <v>8637</v>
      </c>
      <c r="B134" s="35"/>
      <c r="C134" s="35"/>
      <c r="D134" s="44" t="s">
        <v>8673</v>
      </c>
      <c r="E134" s="96" t="s">
        <v>8335</v>
      </c>
      <c r="F134" s="36">
        <v>21</v>
      </c>
      <c r="G134" s="37"/>
      <c r="H134" s="37"/>
      <c r="I134" s="38">
        <f>SUM(I135:I141)</f>
        <v>44868.81</v>
      </c>
      <c r="J134" s="71"/>
    </row>
    <row r="135" spans="1:10" ht="23.25" customHeight="1" x14ac:dyDescent="0.2">
      <c r="A135" s="10" t="s">
        <v>8638</v>
      </c>
      <c r="B135" s="10" t="s">
        <v>14</v>
      </c>
      <c r="C135" s="90" t="s">
        <v>860</v>
      </c>
      <c r="D135" s="51" t="str">
        <f>VLOOKUP($C135,Onerado!$A$9:$F$4126,2,0)</f>
        <v>Remoção de aparelho de iluminação ou projetor fixo em poste ou braço</v>
      </c>
      <c r="E135" s="52" t="str">
        <f>VLOOKUP($C135,Onerado!$A$9:$F$4126,3,0)</f>
        <v>UN</v>
      </c>
      <c r="F135" s="91">
        <v>21</v>
      </c>
      <c r="G135" s="14">
        <f>VLOOKUP($C135,Onerado!$A$9:$F$4126,6,0)</f>
        <v>75.08</v>
      </c>
      <c r="H135" s="14">
        <f>(G135*$I$6)+G135</f>
        <v>93.85</v>
      </c>
      <c r="I135" s="28">
        <f>H135*F135</f>
        <v>1970.85</v>
      </c>
      <c r="J135" s="118"/>
    </row>
    <row r="136" spans="1:10" ht="15" x14ac:dyDescent="0.2">
      <c r="A136" s="10" t="s">
        <v>8639</v>
      </c>
      <c r="B136" s="10" t="s">
        <v>14</v>
      </c>
      <c r="C136" s="90" t="s">
        <v>930</v>
      </c>
      <c r="D136" s="51" t="str">
        <f>VLOOKUP($C136,Onerado!$A$9:$F$4126,2,0)</f>
        <v>Remoção de condutor embutido diâmetro externo até 6,5 mm</v>
      </c>
      <c r="E136" s="52" t="str">
        <f>VLOOKUP($C136,Onerado!$A$9:$F$4126,3,0)</f>
        <v>M</v>
      </c>
      <c r="F136" s="91">
        <f>F135*3</f>
        <v>63</v>
      </c>
      <c r="G136" s="14">
        <f>VLOOKUP($C136,Onerado!$A$9:$F$4126,6,0)</f>
        <v>2.5</v>
      </c>
      <c r="H136" s="14">
        <f t="shared" ref="H136:H138" si="62">(G136*$I$6)+G136</f>
        <v>3.13</v>
      </c>
      <c r="I136" s="28">
        <f t="shared" ref="I136:I138" si="63">H136*F136</f>
        <v>197.19</v>
      </c>
      <c r="J136" s="71"/>
    </row>
    <row r="137" spans="1:10" ht="21" customHeight="1" x14ac:dyDescent="0.2">
      <c r="A137" s="10" t="s">
        <v>8640</v>
      </c>
      <c r="B137" s="10" t="s">
        <v>14</v>
      </c>
      <c r="C137" s="90" t="s">
        <v>1003</v>
      </c>
      <c r="D137" s="51" t="str">
        <f>VLOOKUP($C137,Onerado!$A$9:$F$4126,2,0)</f>
        <v>Remoção de reator para lâmpada fixo em poste</v>
      </c>
      <c r="E137" s="52" t="str">
        <f>VLOOKUP($C137,Onerado!$A$9:$F$4126,3,0)</f>
        <v>UN</v>
      </c>
      <c r="F137" s="91">
        <f>F135</f>
        <v>21</v>
      </c>
      <c r="G137" s="14">
        <f>VLOOKUP($C137,Onerado!$A$9:$F$4126,6,0)</f>
        <v>100.1</v>
      </c>
      <c r="H137" s="14">
        <f t="shared" si="62"/>
        <v>125.13</v>
      </c>
      <c r="I137" s="28">
        <f t="shared" si="63"/>
        <v>2627.73</v>
      </c>
      <c r="J137" s="71"/>
    </row>
    <row r="138" spans="1:10" ht="23.25" customHeight="1" x14ac:dyDescent="0.2">
      <c r="A138" s="10" t="s">
        <v>8641</v>
      </c>
      <c r="B138" s="10" t="s">
        <v>14</v>
      </c>
      <c r="C138" s="90" t="s">
        <v>1005</v>
      </c>
      <c r="D138" s="51" t="str">
        <f>VLOOKUP($C138,Onerado!$A$9:$F$4126,2,0)</f>
        <v>Remoção de relé</v>
      </c>
      <c r="E138" s="52" t="str">
        <f>VLOOKUP($C138,Onerado!$A$9:$F$4126,3,0)</f>
        <v>UN</v>
      </c>
      <c r="F138" s="91">
        <f>F135</f>
        <v>21</v>
      </c>
      <c r="G138" s="14">
        <f>VLOOKUP($C138,Onerado!$A$9:$F$4126,6,0)</f>
        <v>23.75</v>
      </c>
      <c r="H138" s="14">
        <f t="shared" si="62"/>
        <v>29.69</v>
      </c>
      <c r="I138" s="28">
        <f t="shared" si="63"/>
        <v>623.49</v>
      </c>
      <c r="J138" s="71"/>
    </row>
    <row r="139" spans="1:10" ht="23.25" customHeight="1" x14ac:dyDescent="0.2">
      <c r="A139" s="10" t="s">
        <v>8642</v>
      </c>
      <c r="B139" s="10" t="s">
        <v>14</v>
      </c>
      <c r="C139" s="90" t="s">
        <v>4836</v>
      </c>
      <c r="D139" s="51" t="str">
        <f>VLOOKUP($C139,Onerado!$A$9:$F$4126,2,0)</f>
        <v>Cabo de cobre flexível de 3 x 2,5 mm², isolamento 0,6/1 kV - isolação HEPR 90°C</v>
      </c>
      <c r="E139" s="52" t="str">
        <f>VLOOKUP($C139,Onerado!$A$9:$F$4126,3,0)</f>
        <v>M</v>
      </c>
      <c r="F139" s="91">
        <f>F140*3</f>
        <v>63</v>
      </c>
      <c r="G139" s="14">
        <f>VLOOKUP($C139,Onerado!$A$9:$F$4126,6,0)</f>
        <v>8.99</v>
      </c>
      <c r="H139" s="14">
        <f>(G139*$I$6)+G139</f>
        <v>11.24</v>
      </c>
      <c r="I139" s="28">
        <f>H139*F139</f>
        <v>708.12</v>
      </c>
      <c r="J139" s="118"/>
    </row>
    <row r="140" spans="1:10" ht="30" x14ac:dyDescent="0.2">
      <c r="A140" s="10" t="s">
        <v>8643</v>
      </c>
      <c r="B140" s="10" t="s">
        <v>14</v>
      </c>
      <c r="C140" s="90" t="s">
        <v>5262</v>
      </c>
      <c r="D140" s="51" t="str">
        <f>VLOOKUP($C140,Onerado!$A$9:$F$4126,2,0)</f>
        <v>Luminária LED retangular para poste, fluxo luminoso de 14160 a 17475 lm, eficiência mínima de 118 lm/W - potência de 80 W/120 W</v>
      </c>
      <c r="E140" s="52" t="str">
        <f>VLOOKUP($C140,Onerado!$A$9:$F$4126,3,0)</f>
        <v>UN</v>
      </c>
      <c r="F140" s="91">
        <f>F134</f>
        <v>21</v>
      </c>
      <c r="G140" s="14">
        <f>VLOOKUP($C140,Onerado!$A$9:$F$4126,6,0)</f>
        <v>1388.52</v>
      </c>
      <c r="H140" s="14">
        <f t="shared" ref="H140:H141" si="64">(G140*$I$6)+G140</f>
        <v>1735.65</v>
      </c>
      <c r="I140" s="28">
        <f t="shared" ref="I140:I141" si="65">H140*F140</f>
        <v>36448.65</v>
      </c>
      <c r="J140" s="71"/>
    </row>
    <row r="141" spans="1:10" ht="21" customHeight="1" x14ac:dyDescent="0.2">
      <c r="A141" s="10" t="s">
        <v>8644</v>
      </c>
      <c r="B141" s="10" t="s">
        <v>14</v>
      </c>
      <c r="C141" s="90" t="s">
        <v>5054</v>
      </c>
      <c r="D141" s="51" t="str">
        <f>VLOOKUP($C141,Onerado!$A$9:$F$4126,2,0)</f>
        <v>Relé fotoelétrico 50/60 Hz, 110/220 V, 1200 VA, completo</v>
      </c>
      <c r="E141" s="52" t="str">
        <f>VLOOKUP($C141,Onerado!$A$9:$F$4126,3,0)</f>
        <v>UN</v>
      </c>
      <c r="F141" s="91">
        <f>F140</f>
        <v>21</v>
      </c>
      <c r="G141" s="14">
        <f>VLOOKUP($C141,Onerado!$A$9:$F$4126,6,0)</f>
        <v>87.34</v>
      </c>
      <c r="H141" s="14">
        <f t="shared" si="64"/>
        <v>109.18</v>
      </c>
      <c r="I141" s="28">
        <f t="shared" si="65"/>
        <v>2292.7800000000002</v>
      </c>
      <c r="J141" s="71"/>
    </row>
    <row r="142" spans="1:10" s="15" customFormat="1" ht="21" customHeight="1" x14ac:dyDescent="0.2">
      <c r="A142" s="35" t="s">
        <v>8645</v>
      </c>
      <c r="B142" s="35"/>
      <c r="C142" s="35"/>
      <c r="D142" s="44" t="s">
        <v>8674</v>
      </c>
      <c r="E142" s="96" t="s">
        <v>8335</v>
      </c>
      <c r="F142" s="36">
        <v>3</v>
      </c>
      <c r="G142" s="37"/>
      <c r="H142" s="37"/>
      <c r="I142" s="38">
        <f>SUM(I143:I149)</f>
        <v>6409.83</v>
      </c>
      <c r="J142" s="71"/>
    </row>
    <row r="143" spans="1:10" ht="23.25" customHeight="1" x14ac:dyDescent="0.2">
      <c r="A143" s="10" t="s">
        <v>8646</v>
      </c>
      <c r="B143" s="10" t="s">
        <v>14</v>
      </c>
      <c r="C143" s="90" t="s">
        <v>860</v>
      </c>
      <c r="D143" s="51" t="str">
        <f>VLOOKUP($C143,Onerado!$A$9:$F$4126,2,0)</f>
        <v>Remoção de aparelho de iluminação ou projetor fixo em poste ou braço</v>
      </c>
      <c r="E143" s="52" t="str">
        <f>VLOOKUP($C143,Onerado!$A$9:$F$4126,3,0)</f>
        <v>UN</v>
      </c>
      <c r="F143" s="91">
        <v>3</v>
      </c>
      <c r="G143" s="14">
        <f>VLOOKUP($C143,Onerado!$A$9:$F$4126,6,0)</f>
        <v>75.08</v>
      </c>
      <c r="H143" s="14">
        <f>(G143*$I$6)+G143</f>
        <v>93.85</v>
      </c>
      <c r="I143" s="28">
        <f>H143*F143</f>
        <v>281.55</v>
      </c>
      <c r="J143" s="118"/>
    </row>
    <row r="144" spans="1:10" ht="15" x14ac:dyDescent="0.2">
      <c r="A144" s="10" t="s">
        <v>8647</v>
      </c>
      <c r="B144" s="10" t="s">
        <v>14</v>
      </c>
      <c r="C144" s="90" t="s">
        <v>930</v>
      </c>
      <c r="D144" s="51" t="str">
        <f>VLOOKUP($C144,Onerado!$A$9:$F$4126,2,0)</f>
        <v>Remoção de condutor embutido diâmetro externo até 6,5 mm</v>
      </c>
      <c r="E144" s="52" t="str">
        <f>VLOOKUP($C144,Onerado!$A$9:$F$4126,3,0)</f>
        <v>M</v>
      </c>
      <c r="F144" s="91">
        <f>F143*3</f>
        <v>9</v>
      </c>
      <c r="G144" s="14">
        <f>VLOOKUP($C144,Onerado!$A$9:$F$4126,6,0)</f>
        <v>2.5</v>
      </c>
      <c r="H144" s="14">
        <f t="shared" ref="H144:H146" si="66">(G144*$I$6)+G144</f>
        <v>3.13</v>
      </c>
      <c r="I144" s="28">
        <f t="shared" ref="I144:I146" si="67">H144*F144</f>
        <v>28.17</v>
      </c>
      <c r="J144" s="71"/>
    </row>
    <row r="145" spans="1:10" ht="21" customHeight="1" x14ac:dyDescent="0.2">
      <c r="A145" s="10" t="s">
        <v>8648</v>
      </c>
      <c r="B145" s="10" t="s">
        <v>14</v>
      </c>
      <c r="C145" s="90" t="s">
        <v>1003</v>
      </c>
      <c r="D145" s="51" t="str">
        <f>VLOOKUP($C145,Onerado!$A$9:$F$4126,2,0)</f>
        <v>Remoção de reator para lâmpada fixo em poste</v>
      </c>
      <c r="E145" s="52" t="str">
        <f>VLOOKUP($C145,Onerado!$A$9:$F$4126,3,0)</f>
        <v>UN</v>
      </c>
      <c r="F145" s="91">
        <f>F143</f>
        <v>3</v>
      </c>
      <c r="G145" s="14">
        <f>VLOOKUP($C145,Onerado!$A$9:$F$4126,6,0)</f>
        <v>100.1</v>
      </c>
      <c r="H145" s="14">
        <f t="shared" si="66"/>
        <v>125.13</v>
      </c>
      <c r="I145" s="28">
        <f t="shared" si="67"/>
        <v>375.39</v>
      </c>
      <c r="J145" s="71"/>
    </row>
    <row r="146" spans="1:10" ht="23.25" customHeight="1" x14ac:dyDescent="0.2">
      <c r="A146" s="10" t="s">
        <v>8649</v>
      </c>
      <c r="B146" s="10" t="s">
        <v>14</v>
      </c>
      <c r="C146" s="90" t="s">
        <v>1005</v>
      </c>
      <c r="D146" s="51" t="str">
        <f>VLOOKUP($C146,Onerado!$A$9:$F$4126,2,0)</f>
        <v>Remoção de relé</v>
      </c>
      <c r="E146" s="52" t="str">
        <f>VLOOKUP($C146,Onerado!$A$9:$F$4126,3,0)</f>
        <v>UN</v>
      </c>
      <c r="F146" s="91">
        <f>F143</f>
        <v>3</v>
      </c>
      <c r="G146" s="14">
        <f>VLOOKUP($C146,Onerado!$A$9:$F$4126,6,0)</f>
        <v>23.75</v>
      </c>
      <c r="H146" s="14">
        <f t="shared" si="66"/>
        <v>29.69</v>
      </c>
      <c r="I146" s="28">
        <f t="shared" si="67"/>
        <v>89.07</v>
      </c>
      <c r="J146" s="71"/>
    </row>
    <row r="147" spans="1:10" ht="23.25" customHeight="1" x14ac:dyDescent="0.2">
      <c r="A147" s="10" t="s">
        <v>8650</v>
      </c>
      <c r="B147" s="10" t="s">
        <v>14</v>
      </c>
      <c r="C147" s="90" t="s">
        <v>4836</v>
      </c>
      <c r="D147" s="51" t="str">
        <f>VLOOKUP($C147,Onerado!$A$9:$F$4126,2,0)</f>
        <v>Cabo de cobre flexível de 3 x 2,5 mm², isolamento 0,6/1 kV - isolação HEPR 90°C</v>
      </c>
      <c r="E147" s="52" t="str">
        <f>VLOOKUP($C147,Onerado!$A$9:$F$4126,3,0)</f>
        <v>M</v>
      </c>
      <c r="F147" s="91">
        <f>F148*3</f>
        <v>9</v>
      </c>
      <c r="G147" s="14">
        <f>VLOOKUP($C147,Onerado!$A$9:$F$4126,6,0)</f>
        <v>8.99</v>
      </c>
      <c r="H147" s="14">
        <f>(G147*$I$6)+G147</f>
        <v>11.24</v>
      </c>
      <c r="I147" s="28">
        <f>H147*F147</f>
        <v>101.16</v>
      </c>
      <c r="J147" s="118"/>
    </row>
    <row r="148" spans="1:10" ht="30" x14ac:dyDescent="0.2">
      <c r="A148" s="10" t="s">
        <v>8651</v>
      </c>
      <c r="B148" s="10" t="s">
        <v>14</v>
      </c>
      <c r="C148" s="90" t="s">
        <v>5262</v>
      </c>
      <c r="D148" s="51" t="str">
        <f>VLOOKUP($C148,Onerado!$A$9:$F$4126,2,0)</f>
        <v>Luminária LED retangular para poste, fluxo luminoso de 14160 a 17475 lm, eficiência mínima de 118 lm/W - potência de 80 W/120 W</v>
      </c>
      <c r="E148" s="52" t="str">
        <f>VLOOKUP($C148,Onerado!$A$9:$F$4126,3,0)</f>
        <v>UN</v>
      </c>
      <c r="F148" s="91">
        <f>F142</f>
        <v>3</v>
      </c>
      <c r="G148" s="14">
        <f>VLOOKUP($C148,Onerado!$A$9:$F$4126,6,0)</f>
        <v>1388.52</v>
      </c>
      <c r="H148" s="14">
        <f t="shared" ref="H148:H149" si="68">(G148*$I$6)+G148</f>
        <v>1735.65</v>
      </c>
      <c r="I148" s="28">
        <f t="shared" ref="I148:I149" si="69">H148*F148</f>
        <v>5206.95</v>
      </c>
      <c r="J148" s="71"/>
    </row>
    <row r="149" spans="1:10" ht="21" customHeight="1" x14ac:dyDescent="0.2">
      <c r="A149" s="10" t="s">
        <v>8652</v>
      </c>
      <c r="B149" s="10" t="s">
        <v>14</v>
      </c>
      <c r="C149" s="90" t="s">
        <v>5054</v>
      </c>
      <c r="D149" s="51" t="str">
        <f>VLOOKUP($C149,Onerado!$A$9:$F$4126,2,0)</f>
        <v>Relé fotoelétrico 50/60 Hz, 110/220 V, 1200 VA, completo</v>
      </c>
      <c r="E149" s="52" t="str">
        <f>VLOOKUP($C149,Onerado!$A$9:$F$4126,3,0)</f>
        <v>UN</v>
      </c>
      <c r="F149" s="91">
        <f>F148</f>
        <v>3</v>
      </c>
      <c r="G149" s="14">
        <f>VLOOKUP($C149,Onerado!$A$9:$F$4126,6,0)</f>
        <v>87.34</v>
      </c>
      <c r="H149" s="14">
        <f t="shared" si="68"/>
        <v>109.18</v>
      </c>
      <c r="I149" s="28">
        <f t="shared" si="69"/>
        <v>327.54000000000002</v>
      </c>
      <c r="J149" s="71"/>
    </row>
    <row r="150" spans="1:10" s="15" customFormat="1" ht="21" customHeight="1" x14ac:dyDescent="0.2">
      <c r="A150" s="35" t="s">
        <v>8653</v>
      </c>
      <c r="B150" s="35"/>
      <c r="C150" s="35"/>
      <c r="D150" s="44" t="s">
        <v>8675</v>
      </c>
      <c r="E150" s="96" t="s">
        <v>8335</v>
      </c>
      <c r="F150" s="36">
        <v>2</v>
      </c>
      <c r="G150" s="37"/>
      <c r="H150" s="37"/>
      <c r="I150" s="38">
        <f>SUM(I151:I157)</f>
        <v>4273.22</v>
      </c>
      <c r="J150" s="71"/>
    </row>
    <row r="151" spans="1:10" ht="23.25" customHeight="1" x14ac:dyDescent="0.2">
      <c r="A151" s="10" t="s">
        <v>8654</v>
      </c>
      <c r="B151" s="10" t="s">
        <v>14</v>
      </c>
      <c r="C151" s="90" t="s">
        <v>860</v>
      </c>
      <c r="D151" s="51" t="str">
        <f>VLOOKUP($C151,Onerado!$A$9:$F$4126,2,0)</f>
        <v>Remoção de aparelho de iluminação ou projetor fixo em poste ou braço</v>
      </c>
      <c r="E151" s="52" t="str">
        <f>VLOOKUP($C151,Onerado!$A$9:$F$4126,3,0)</f>
        <v>UN</v>
      </c>
      <c r="F151" s="91">
        <v>2</v>
      </c>
      <c r="G151" s="14">
        <f>VLOOKUP($C151,Onerado!$A$9:$F$4126,6,0)</f>
        <v>75.08</v>
      </c>
      <c r="H151" s="14">
        <f>(G151*$I$6)+G151</f>
        <v>93.85</v>
      </c>
      <c r="I151" s="28">
        <f>H151*F151</f>
        <v>187.7</v>
      </c>
      <c r="J151" s="118"/>
    </row>
    <row r="152" spans="1:10" ht="15" x14ac:dyDescent="0.2">
      <c r="A152" s="10" t="s">
        <v>8655</v>
      </c>
      <c r="B152" s="10" t="s">
        <v>14</v>
      </c>
      <c r="C152" s="90" t="s">
        <v>930</v>
      </c>
      <c r="D152" s="51" t="str">
        <f>VLOOKUP($C152,Onerado!$A$9:$F$4126,2,0)</f>
        <v>Remoção de condutor embutido diâmetro externo até 6,5 mm</v>
      </c>
      <c r="E152" s="52" t="str">
        <f>VLOOKUP($C152,Onerado!$A$9:$F$4126,3,0)</f>
        <v>M</v>
      </c>
      <c r="F152" s="91">
        <f>F151*3</f>
        <v>6</v>
      </c>
      <c r="G152" s="14">
        <f>VLOOKUP($C152,Onerado!$A$9:$F$4126,6,0)</f>
        <v>2.5</v>
      </c>
      <c r="H152" s="14">
        <f t="shared" ref="H152:H154" si="70">(G152*$I$6)+G152</f>
        <v>3.13</v>
      </c>
      <c r="I152" s="28">
        <f t="shared" ref="I152:I154" si="71">H152*F152</f>
        <v>18.78</v>
      </c>
      <c r="J152" s="71"/>
    </row>
    <row r="153" spans="1:10" ht="21" customHeight="1" x14ac:dyDescent="0.2">
      <c r="A153" s="10" t="s">
        <v>8656</v>
      </c>
      <c r="B153" s="10" t="s">
        <v>14</v>
      </c>
      <c r="C153" s="90" t="s">
        <v>1003</v>
      </c>
      <c r="D153" s="51" t="str">
        <f>VLOOKUP($C153,Onerado!$A$9:$F$4126,2,0)</f>
        <v>Remoção de reator para lâmpada fixo em poste</v>
      </c>
      <c r="E153" s="52" t="str">
        <f>VLOOKUP($C153,Onerado!$A$9:$F$4126,3,0)</f>
        <v>UN</v>
      </c>
      <c r="F153" s="91">
        <f>F151</f>
        <v>2</v>
      </c>
      <c r="G153" s="14">
        <f>VLOOKUP($C153,Onerado!$A$9:$F$4126,6,0)</f>
        <v>100.1</v>
      </c>
      <c r="H153" s="14">
        <f t="shared" si="70"/>
        <v>125.13</v>
      </c>
      <c r="I153" s="28">
        <f t="shared" si="71"/>
        <v>250.26</v>
      </c>
      <c r="J153" s="71"/>
    </row>
    <row r="154" spans="1:10" ht="23.25" customHeight="1" x14ac:dyDescent="0.2">
      <c r="A154" s="10" t="s">
        <v>8657</v>
      </c>
      <c r="B154" s="10" t="s">
        <v>14</v>
      </c>
      <c r="C154" s="90" t="s">
        <v>1005</v>
      </c>
      <c r="D154" s="51" t="str">
        <f>VLOOKUP($C154,Onerado!$A$9:$F$4126,2,0)</f>
        <v>Remoção de relé</v>
      </c>
      <c r="E154" s="52" t="str">
        <f>VLOOKUP($C154,Onerado!$A$9:$F$4126,3,0)</f>
        <v>UN</v>
      </c>
      <c r="F154" s="91">
        <f>F151</f>
        <v>2</v>
      </c>
      <c r="G154" s="14">
        <f>VLOOKUP($C154,Onerado!$A$9:$F$4126,6,0)</f>
        <v>23.75</v>
      </c>
      <c r="H154" s="14">
        <f t="shared" si="70"/>
        <v>29.69</v>
      </c>
      <c r="I154" s="28">
        <f t="shared" si="71"/>
        <v>59.38</v>
      </c>
      <c r="J154" s="71"/>
    </row>
    <row r="155" spans="1:10" ht="23.25" customHeight="1" x14ac:dyDescent="0.2">
      <c r="A155" s="10" t="s">
        <v>8658</v>
      </c>
      <c r="B155" s="10" t="s">
        <v>14</v>
      </c>
      <c r="C155" s="90" t="s">
        <v>4836</v>
      </c>
      <c r="D155" s="51" t="str">
        <f>VLOOKUP($C155,Onerado!$A$9:$F$4126,2,0)</f>
        <v>Cabo de cobre flexível de 3 x 2,5 mm², isolamento 0,6/1 kV - isolação HEPR 90°C</v>
      </c>
      <c r="E155" s="52" t="str">
        <f>VLOOKUP($C155,Onerado!$A$9:$F$4126,3,0)</f>
        <v>M</v>
      </c>
      <c r="F155" s="91">
        <f>F156*3</f>
        <v>6</v>
      </c>
      <c r="G155" s="14">
        <f>VLOOKUP($C155,Onerado!$A$9:$F$4126,6,0)</f>
        <v>8.99</v>
      </c>
      <c r="H155" s="14">
        <f>(G155*$I$6)+G155</f>
        <v>11.24</v>
      </c>
      <c r="I155" s="28">
        <f>H155*F155</f>
        <v>67.44</v>
      </c>
      <c r="J155" s="118"/>
    </row>
    <row r="156" spans="1:10" ht="30" x14ac:dyDescent="0.2">
      <c r="A156" s="10" t="s">
        <v>8659</v>
      </c>
      <c r="B156" s="10" t="s">
        <v>14</v>
      </c>
      <c r="C156" s="90" t="s">
        <v>5262</v>
      </c>
      <c r="D156" s="51" t="str">
        <f>VLOOKUP($C156,Onerado!$A$9:$F$4126,2,0)</f>
        <v>Luminária LED retangular para poste, fluxo luminoso de 14160 a 17475 lm, eficiência mínima de 118 lm/W - potência de 80 W/120 W</v>
      </c>
      <c r="E156" s="52" t="str">
        <f>VLOOKUP($C156,Onerado!$A$9:$F$4126,3,0)</f>
        <v>UN</v>
      </c>
      <c r="F156" s="91">
        <f>F150</f>
        <v>2</v>
      </c>
      <c r="G156" s="14">
        <f>VLOOKUP($C156,Onerado!$A$9:$F$4126,6,0)</f>
        <v>1388.52</v>
      </c>
      <c r="H156" s="14">
        <f t="shared" ref="H156:H157" si="72">(G156*$I$6)+G156</f>
        <v>1735.65</v>
      </c>
      <c r="I156" s="28">
        <f t="shared" ref="I156:I157" si="73">H156*F156</f>
        <v>3471.3</v>
      </c>
      <c r="J156" s="71"/>
    </row>
    <row r="157" spans="1:10" ht="21" customHeight="1" x14ac:dyDescent="0.2">
      <c r="A157" s="10" t="s">
        <v>8660</v>
      </c>
      <c r="B157" s="10" t="s">
        <v>14</v>
      </c>
      <c r="C157" s="90" t="s">
        <v>5054</v>
      </c>
      <c r="D157" s="51" t="str">
        <f>VLOOKUP($C157,Onerado!$A$9:$F$4126,2,0)</f>
        <v>Relé fotoelétrico 50/60 Hz, 110/220 V, 1200 VA, completo</v>
      </c>
      <c r="E157" s="52" t="str">
        <f>VLOOKUP($C157,Onerado!$A$9:$F$4126,3,0)</f>
        <v>UN</v>
      </c>
      <c r="F157" s="91">
        <f>F156</f>
        <v>2</v>
      </c>
      <c r="G157" s="14">
        <f>VLOOKUP($C157,Onerado!$A$9:$F$4126,6,0)</f>
        <v>87.34</v>
      </c>
      <c r="H157" s="14">
        <f t="shared" si="72"/>
        <v>109.18</v>
      </c>
      <c r="I157" s="28">
        <f t="shared" si="73"/>
        <v>218.36</v>
      </c>
      <c r="J157" s="71"/>
    </row>
    <row r="158" spans="1:10" s="15" customFormat="1" ht="21" customHeight="1" x14ac:dyDescent="0.2">
      <c r="A158" s="35" t="s">
        <v>8661</v>
      </c>
      <c r="B158" s="35"/>
      <c r="C158" s="35"/>
      <c r="D158" s="44" t="s">
        <v>8676</v>
      </c>
      <c r="E158" s="96" t="s">
        <v>8335</v>
      </c>
      <c r="F158" s="36">
        <v>4</v>
      </c>
      <c r="G158" s="37"/>
      <c r="H158" s="37"/>
      <c r="I158" s="38">
        <f>SUM(I159:I165)</f>
        <v>8546.44</v>
      </c>
      <c r="J158" s="71"/>
    </row>
    <row r="159" spans="1:10" ht="23.25" customHeight="1" x14ac:dyDescent="0.2">
      <c r="A159" s="10" t="s">
        <v>8662</v>
      </c>
      <c r="B159" s="10" t="s">
        <v>14</v>
      </c>
      <c r="C159" s="90" t="s">
        <v>860</v>
      </c>
      <c r="D159" s="51" t="str">
        <f>VLOOKUP($C159,Onerado!$A$9:$F$4126,2,0)</f>
        <v>Remoção de aparelho de iluminação ou projetor fixo em poste ou braço</v>
      </c>
      <c r="E159" s="52" t="str">
        <f>VLOOKUP($C159,Onerado!$A$9:$F$4126,3,0)</f>
        <v>UN</v>
      </c>
      <c r="F159" s="91">
        <v>4</v>
      </c>
      <c r="G159" s="14">
        <f>VLOOKUP($C159,Onerado!$A$9:$F$4126,6,0)</f>
        <v>75.08</v>
      </c>
      <c r="H159" s="14">
        <f>(G159*$I$6)+G159</f>
        <v>93.85</v>
      </c>
      <c r="I159" s="28">
        <f>H159*F159</f>
        <v>375.4</v>
      </c>
      <c r="J159" s="118"/>
    </row>
    <row r="160" spans="1:10" ht="15" x14ac:dyDescent="0.2">
      <c r="A160" s="10" t="s">
        <v>8663</v>
      </c>
      <c r="B160" s="10" t="s">
        <v>14</v>
      </c>
      <c r="C160" s="90" t="s">
        <v>930</v>
      </c>
      <c r="D160" s="51" t="str">
        <f>VLOOKUP($C160,Onerado!$A$9:$F$4126,2,0)</f>
        <v>Remoção de condutor embutido diâmetro externo até 6,5 mm</v>
      </c>
      <c r="E160" s="52" t="str">
        <f>VLOOKUP($C160,Onerado!$A$9:$F$4126,3,0)</f>
        <v>M</v>
      </c>
      <c r="F160" s="91">
        <f>F159*3</f>
        <v>12</v>
      </c>
      <c r="G160" s="14">
        <f>VLOOKUP($C160,Onerado!$A$9:$F$4126,6,0)</f>
        <v>2.5</v>
      </c>
      <c r="H160" s="14">
        <f t="shared" ref="H160:H162" si="74">(G160*$I$6)+G160</f>
        <v>3.13</v>
      </c>
      <c r="I160" s="28">
        <f t="shared" ref="I160:I162" si="75">H160*F160</f>
        <v>37.56</v>
      </c>
      <c r="J160" s="71"/>
    </row>
    <row r="161" spans="1:10" ht="21" customHeight="1" x14ac:dyDescent="0.2">
      <c r="A161" s="10" t="s">
        <v>8664</v>
      </c>
      <c r="B161" s="10" t="s">
        <v>14</v>
      </c>
      <c r="C161" s="90" t="s">
        <v>1003</v>
      </c>
      <c r="D161" s="51" t="str">
        <f>VLOOKUP($C161,Onerado!$A$9:$F$4126,2,0)</f>
        <v>Remoção de reator para lâmpada fixo em poste</v>
      </c>
      <c r="E161" s="52" t="str">
        <f>VLOOKUP($C161,Onerado!$A$9:$F$4126,3,0)</f>
        <v>UN</v>
      </c>
      <c r="F161" s="91">
        <f>F159</f>
        <v>4</v>
      </c>
      <c r="G161" s="14">
        <f>VLOOKUP($C161,Onerado!$A$9:$F$4126,6,0)</f>
        <v>100.1</v>
      </c>
      <c r="H161" s="14">
        <f t="shared" si="74"/>
        <v>125.13</v>
      </c>
      <c r="I161" s="28">
        <f t="shared" si="75"/>
        <v>500.52</v>
      </c>
      <c r="J161" s="71"/>
    </row>
    <row r="162" spans="1:10" ht="23.25" customHeight="1" x14ac:dyDescent="0.2">
      <c r="A162" s="10" t="s">
        <v>8665</v>
      </c>
      <c r="B162" s="10" t="s">
        <v>14</v>
      </c>
      <c r="C162" s="90" t="s">
        <v>1005</v>
      </c>
      <c r="D162" s="51" t="str">
        <f>VLOOKUP($C162,Onerado!$A$9:$F$4126,2,0)</f>
        <v>Remoção de relé</v>
      </c>
      <c r="E162" s="52" t="str">
        <f>VLOOKUP($C162,Onerado!$A$9:$F$4126,3,0)</f>
        <v>UN</v>
      </c>
      <c r="F162" s="91">
        <f>F159</f>
        <v>4</v>
      </c>
      <c r="G162" s="14">
        <f>VLOOKUP($C162,Onerado!$A$9:$F$4126,6,0)</f>
        <v>23.75</v>
      </c>
      <c r="H162" s="14">
        <f t="shared" si="74"/>
        <v>29.69</v>
      </c>
      <c r="I162" s="28">
        <f t="shared" si="75"/>
        <v>118.76</v>
      </c>
      <c r="J162" s="71"/>
    </row>
    <row r="163" spans="1:10" ht="23.25" customHeight="1" x14ac:dyDescent="0.2">
      <c r="A163" s="10" t="s">
        <v>8666</v>
      </c>
      <c r="B163" s="10" t="s">
        <v>14</v>
      </c>
      <c r="C163" s="90" t="s">
        <v>4836</v>
      </c>
      <c r="D163" s="51" t="str">
        <f>VLOOKUP($C163,Onerado!$A$9:$F$4126,2,0)</f>
        <v>Cabo de cobre flexível de 3 x 2,5 mm², isolamento 0,6/1 kV - isolação HEPR 90°C</v>
      </c>
      <c r="E163" s="52" t="str">
        <f>VLOOKUP($C163,Onerado!$A$9:$F$4126,3,0)</f>
        <v>M</v>
      </c>
      <c r="F163" s="91">
        <f>F164*3</f>
        <v>12</v>
      </c>
      <c r="G163" s="14">
        <f>VLOOKUP($C163,Onerado!$A$9:$F$4126,6,0)</f>
        <v>8.99</v>
      </c>
      <c r="H163" s="14">
        <f>(G163*$I$6)+G163</f>
        <v>11.24</v>
      </c>
      <c r="I163" s="28">
        <f>H163*F163</f>
        <v>134.88</v>
      </c>
      <c r="J163" s="118"/>
    </row>
    <row r="164" spans="1:10" ht="30" x14ac:dyDescent="0.2">
      <c r="A164" s="10" t="s">
        <v>8667</v>
      </c>
      <c r="B164" s="10" t="s">
        <v>14</v>
      </c>
      <c r="C164" s="90" t="s">
        <v>5262</v>
      </c>
      <c r="D164" s="51" t="str">
        <f>VLOOKUP($C164,Onerado!$A$9:$F$4126,2,0)</f>
        <v>Luminária LED retangular para poste, fluxo luminoso de 14160 a 17475 lm, eficiência mínima de 118 lm/W - potência de 80 W/120 W</v>
      </c>
      <c r="E164" s="52" t="str">
        <f>VLOOKUP($C164,Onerado!$A$9:$F$4126,3,0)</f>
        <v>UN</v>
      </c>
      <c r="F164" s="91">
        <f>F158</f>
        <v>4</v>
      </c>
      <c r="G164" s="14">
        <f>VLOOKUP($C164,Onerado!$A$9:$F$4126,6,0)</f>
        <v>1388.52</v>
      </c>
      <c r="H164" s="14">
        <f t="shared" ref="H164:H165" si="76">(G164*$I$6)+G164</f>
        <v>1735.65</v>
      </c>
      <c r="I164" s="28">
        <f t="shared" ref="I164:I165" si="77">H164*F164</f>
        <v>6942.6</v>
      </c>
      <c r="J164" s="71"/>
    </row>
    <row r="165" spans="1:10" ht="21" customHeight="1" x14ac:dyDescent="0.2">
      <c r="A165" s="10" t="s">
        <v>8668</v>
      </c>
      <c r="B165" s="10" t="s">
        <v>14</v>
      </c>
      <c r="C165" s="90" t="s">
        <v>5054</v>
      </c>
      <c r="D165" s="51" t="str">
        <f>VLOOKUP($C165,Onerado!$A$9:$F$4126,2,0)</f>
        <v>Relé fotoelétrico 50/60 Hz, 110/220 V, 1200 VA, completo</v>
      </c>
      <c r="E165" s="52" t="str">
        <f>VLOOKUP($C165,Onerado!$A$9:$F$4126,3,0)</f>
        <v>UN</v>
      </c>
      <c r="F165" s="91">
        <f>F164</f>
        <v>4</v>
      </c>
      <c r="G165" s="14">
        <f>VLOOKUP($C165,Onerado!$A$9:$F$4126,6,0)</f>
        <v>87.34</v>
      </c>
      <c r="H165" s="14">
        <f t="shared" si="76"/>
        <v>109.18</v>
      </c>
      <c r="I165" s="28">
        <f t="shared" si="77"/>
        <v>436.72</v>
      </c>
      <c r="J165" s="71"/>
    </row>
    <row r="166" spans="1:10" s="15" customFormat="1" ht="21" customHeight="1" x14ac:dyDescent="0.2">
      <c r="A166" s="35" t="s">
        <v>8677</v>
      </c>
      <c r="B166" s="35"/>
      <c r="C166" s="35"/>
      <c r="D166" s="44" t="s">
        <v>8716</v>
      </c>
      <c r="E166" s="96" t="s">
        <v>8335</v>
      </c>
      <c r="F166" s="36">
        <v>12</v>
      </c>
      <c r="G166" s="37"/>
      <c r="H166" s="37"/>
      <c r="I166" s="38">
        <f>SUM(I167:I173)</f>
        <v>25639.32</v>
      </c>
      <c r="J166" s="71"/>
    </row>
    <row r="167" spans="1:10" ht="23.25" customHeight="1" x14ac:dyDescent="0.2">
      <c r="A167" s="10" t="s">
        <v>8678</v>
      </c>
      <c r="B167" s="10" t="s">
        <v>14</v>
      </c>
      <c r="C167" s="90" t="s">
        <v>860</v>
      </c>
      <c r="D167" s="51" t="str">
        <f>VLOOKUP($C167,Onerado!$A$9:$F$4126,2,0)</f>
        <v>Remoção de aparelho de iluminação ou projetor fixo em poste ou braço</v>
      </c>
      <c r="E167" s="52" t="str">
        <f>VLOOKUP($C167,Onerado!$A$9:$F$4126,3,0)</f>
        <v>UN</v>
      </c>
      <c r="F167" s="91">
        <v>12</v>
      </c>
      <c r="G167" s="14">
        <f>VLOOKUP($C167,Onerado!$A$9:$F$4126,6,0)</f>
        <v>75.08</v>
      </c>
      <c r="H167" s="14">
        <f>(G167*$I$6)+G167</f>
        <v>93.85</v>
      </c>
      <c r="I167" s="28">
        <f>H167*F167</f>
        <v>1126.2</v>
      </c>
      <c r="J167" s="118"/>
    </row>
    <row r="168" spans="1:10" ht="15" x14ac:dyDescent="0.2">
      <c r="A168" s="10" t="s">
        <v>8679</v>
      </c>
      <c r="B168" s="10" t="s">
        <v>14</v>
      </c>
      <c r="C168" s="90" t="s">
        <v>930</v>
      </c>
      <c r="D168" s="51" t="str">
        <f>VLOOKUP($C168,Onerado!$A$9:$F$4126,2,0)</f>
        <v>Remoção de condutor embutido diâmetro externo até 6,5 mm</v>
      </c>
      <c r="E168" s="52" t="str">
        <f>VLOOKUP($C168,Onerado!$A$9:$F$4126,3,0)</f>
        <v>M</v>
      </c>
      <c r="F168" s="91">
        <f>F167*3</f>
        <v>36</v>
      </c>
      <c r="G168" s="14">
        <f>VLOOKUP($C168,Onerado!$A$9:$F$4126,6,0)</f>
        <v>2.5</v>
      </c>
      <c r="H168" s="14">
        <f t="shared" ref="H168:H170" si="78">(G168*$I$6)+G168</f>
        <v>3.13</v>
      </c>
      <c r="I168" s="28">
        <f t="shared" ref="I168:I170" si="79">H168*F168</f>
        <v>112.68</v>
      </c>
      <c r="J168" s="71"/>
    </row>
    <row r="169" spans="1:10" ht="21" customHeight="1" x14ac:dyDescent="0.2">
      <c r="A169" s="10" t="s">
        <v>8680</v>
      </c>
      <c r="B169" s="10" t="s">
        <v>14</v>
      </c>
      <c r="C169" s="90" t="s">
        <v>1003</v>
      </c>
      <c r="D169" s="51" t="str">
        <f>VLOOKUP($C169,Onerado!$A$9:$F$4126,2,0)</f>
        <v>Remoção de reator para lâmpada fixo em poste</v>
      </c>
      <c r="E169" s="52" t="str">
        <f>VLOOKUP($C169,Onerado!$A$9:$F$4126,3,0)</f>
        <v>UN</v>
      </c>
      <c r="F169" s="91">
        <f>F167</f>
        <v>12</v>
      </c>
      <c r="G169" s="14">
        <f>VLOOKUP($C169,Onerado!$A$9:$F$4126,6,0)</f>
        <v>100.1</v>
      </c>
      <c r="H169" s="14">
        <f t="shared" si="78"/>
        <v>125.13</v>
      </c>
      <c r="I169" s="28">
        <f t="shared" si="79"/>
        <v>1501.56</v>
      </c>
      <c r="J169" s="71"/>
    </row>
    <row r="170" spans="1:10" ht="23.25" customHeight="1" x14ac:dyDescent="0.2">
      <c r="A170" s="10" t="s">
        <v>8681</v>
      </c>
      <c r="B170" s="10" t="s">
        <v>14</v>
      </c>
      <c r="C170" s="90" t="s">
        <v>1005</v>
      </c>
      <c r="D170" s="51" t="str">
        <f>VLOOKUP($C170,Onerado!$A$9:$F$4126,2,0)</f>
        <v>Remoção de relé</v>
      </c>
      <c r="E170" s="52" t="str">
        <f>VLOOKUP($C170,Onerado!$A$9:$F$4126,3,0)</f>
        <v>UN</v>
      </c>
      <c r="F170" s="91">
        <f>F167</f>
        <v>12</v>
      </c>
      <c r="G170" s="14">
        <f>VLOOKUP($C170,Onerado!$A$9:$F$4126,6,0)</f>
        <v>23.75</v>
      </c>
      <c r="H170" s="14">
        <f t="shared" si="78"/>
        <v>29.69</v>
      </c>
      <c r="I170" s="28">
        <f t="shared" si="79"/>
        <v>356.28</v>
      </c>
      <c r="J170" s="71"/>
    </row>
    <row r="171" spans="1:10" ht="23.25" customHeight="1" x14ac:dyDescent="0.2">
      <c r="A171" s="10" t="s">
        <v>8682</v>
      </c>
      <c r="B171" s="10" t="s">
        <v>14</v>
      </c>
      <c r="C171" s="90" t="s">
        <v>4836</v>
      </c>
      <c r="D171" s="51" t="str">
        <f>VLOOKUP($C171,Onerado!$A$9:$F$4126,2,0)</f>
        <v>Cabo de cobre flexível de 3 x 2,5 mm², isolamento 0,6/1 kV - isolação HEPR 90°C</v>
      </c>
      <c r="E171" s="52" t="str">
        <f>VLOOKUP($C171,Onerado!$A$9:$F$4126,3,0)</f>
        <v>M</v>
      </c>
      <c r="F171" s="91">
        <f>F172*3</f>
        <v>36</v>
      </c>
      <c r="G171" s="14">
        <f>VLOOKUP($C171,Onerado!$A$9:$F$4126,6,0)</f>
        <v>8.99</v>
      </c>
      <c r="H171" s="14">
        <f>(G171*$I$6)+G171</f>
        <v>11.24</v>
      </c>
      <c r="I171" s="28">
        <f>H171*F171</f>
        <v>404.64</v>
      </c>
      <c r="J171" s="118"/>
    </row>
    <row r="172" spans="1:10" ht="30" x14ac:dyDescent="0.2">
      <c r="A172" s="10" t="s">
        <v>8683</v>
      </c>
      <c r="B172" s="10" t="s">
        <v>14</v>
      </c>
      <c r="C172" s="90" t="s">
        <v>5262</v>
      </c>
      <c r="D172" s="51" t="str">
        <f>VLOOKUP($C172,Onerado!$A$9:$F$4126,2,0)</f>
        <v>Luminária LED retangular para poste, fluxo luminoso de 14160 a 17475 lm, eficiência mínima de 118 lm/W - potência de 80 W/120 W</v>
      </c>
      <c r="E172" s="52" t="str">
        <f>VLOOKUP($C172,Onerado!$A$9:$F$4126,3,0)</f>
        <v>UN</v>
      </c>
      <c r="F172" s="91">
        <f>F166</f>
        <v>12</v>
      </c>
      <c r="G172" s="14">
        <f>VLOOKUP($C172,Onerado!$A$9:$F$4126,6,0)</f>
        <v>1388.52</v>
      </c>
      <c r="H172" s="14">
        <f t="shared" ref="H172:H173" si="80">(G172*$I$6)+G172</f>
        <v>1735.65</v>
      </c>
      <c r="I172" s="28">
        <f t="shared" ref="I172:I173" si="81">H172*F172</f>
        <v>20827.8</v>
      </c>
      <c r="J172" s="71"/>
    </row>
    <row r="173" spans="1:10" ht="21" customHeight="1" x14ac:dyDescent="0.2">
      <c r="A173" s="10" t="s">
        <v>8684</v>
      </c>
      <c r="B173" s="10" t="s">
        <v>14</v>
      </c>
      <c r="C173" s="90" t="s">
        <v>5054</v>
      </c>
      <c r="D173" s="51" t="str">
        <f>VLOOKUP($C173,Onerado!$A$9:$F$4126,2,0)</f>
        <v>Relé fotoelétrico 50/60 Hz, 110/220 V, 1200 VA, completo</v>
      </c>
      <c r="E173" s="52" t="str">
        <f>VLOOKUP($C173,Onerado!$A$9:$F$4126,3,0)</f>
        <v>UN</v>
      </c>
      <c r="F173" s="91">
        <f>F172</f>
        <v>12</v>
      </c>
      <c r="G173" s="14">
        <f>VLOOKUP($C173,Onerado!$A$9:$F$4126,6,0)</f>
        <v>87.34</v>
      </c>
      <c r="H173" s="14">
        <f t="shared" si="80"/>
        <v>109.18</v>
      </c>
      <c r="I173" s="28">
        <f t="shared" si="81"/>
        <v>1310.1600000000001</v>
      </c>
      <c r="J173" s="71"/>
    </row>
    <row r="174" spans="1:10" s="15" customFormat="1" ht="21" customHeight="1" x14ac:dyDescent="0.2">
      <c r="A174" s="35" t="s">
        <v>8685</v>
      </c>
      <c r="B174" s="35"/>
      <c r="C174" s="35"/>
      <c r="D174" s="44" t="s">
        <v>8717</v>
      </c>
      <c r="E174" s="96" t="s">
        <v>8335</v>
      </c>
      <c r="F174" s="36">
        <v>11</v>
      </c>
      <c r="G174" s="37"/>
      <c r="H174" s="37"/>
      <c r="I174" s="38">
        <f>SUM(I175:I181)</f>
        <v>21696.29</v>
      </c>
      <c r="J174" s="71"/>
    </row>
    <row r="175" spans="1:10" ht="23.25" customHeight="1" x14ac:dyDescent="0.2">
      <c r="A175" s="10" t="s">
        <v>8686</v>
      </c>
      <c r="B175" s="10" t="s">
        <v>14</v>
      </c>
      <c r="C175" s="90" t="s">
        <v>860</v>
      </c>
      <c r="D175" s="51" t="str">
        <f>VLOOKUP($C175,Onerado!$A$9:$F$4126,2,0)</f>
        <v>Remoção de aparelho de iluminação ou projetor fixo em poste ou braço</v>
      </c>
      <c r="E175" s="52" t="str">
        <f>VLOOKUP($C175,Onerado!$A$9:$F$4126,3,0)</f>
        <v>UN</v>
      </c>
      <c r="F175" s="91">
        <v>4</v>
      </c>
      <c r="G175" s="14">
        <f>VLOOKUP($C175,Onerado!$A$9:$F$4126,6,0)</f>
        <v>75.08</v>
      </c>
      <c r="H175" s="14">
        <f>(G175*$I$6)+G175</f>
        <v>93.85</v>
      </c>
      <c r="I175" s="28">
        <f>H175*F175</f>
        <v>375.4</v>
      </c>
      <c r="J175" s="118"/>
    </row>
    <row r="176" spans="1:10" ht="15" x14ac:dyDescent="0.2">
      <c r="A176" s="10" t="s">
        <v>8687</v>
      </c>
      <c r="B176" s="10" t="s">
        <v>14</v>
      </c>
      <c r="C176" s="90" t="s">
        <v>930</v>
      </c>
      <c r="D176" s="51" t="str">
        <f>VLOOKUP($C176,Onerado!$A$9:$F$4126,2,0)</f>
        <v>Remoção de condutor embutido diâmetro externo até 6,5 mm</v>
      </c>
      <c r="E176" s="52" t="str">
        <f>VLOOKUP($C176,Onerado!$A$9:$F$4126,3,0)</f>
        <v>M</v>
      </c>
      <c r="F176" s="91">
        <f>F175*3</f>
        <v>12</v>
      </c>
      <c r="G176" s="14">
        <f>VLOOKUP($C176,Onerado!$A$9:$F$4126,6,0)</f>
        <v>2.5</v>
      </c>
      <c r="H176" s="14">
        <f t="shared" ref="H176:H178" si="82">(G176*$I$6)+G176</f>
        <v>3.13</v>
      </c>
      <c r="I176" s="28">
        <f t="shared" ref="I176:I178" si="83">H176*F176</f>
        <v>37.56</v>
      </c>
      <c r="J176" s="71"/>
    </row>
    <row r="177" spans="1:10" ht="21" customHeight="1" x14ac:dyDescent="0.2">
      <c r="A177" s="10" t="s">
        <v>8688</v>
      </c>
      <c r="B177" s="10" t="s">
        <v>14</v>
      </c>
      <c r="C177" s="90" t="s">
        <v>1003</v>
      </c>
      <c r="D177" s="51" t="str">
        <f>VLOOKUP($C177,Onerado!$A$9:$F$4126,2,0)</f>
        <v>Remoção de reator para lâmpada fixo em poste</v>
      </c>
      <c r="E177" s="52" t="str">
        <f>VLOOKUP($C177,Onerado!$A$9:$F$4126,3,0)</f>
        <v>UN</v>
      </c>
      <c r="F177" s="91">
        <f>F175</f>
        <v>4</v>
      </c>
      <c r="G177" s="14">
        <f>VLOOKUP($C177,Onerado!$A$9:$F$4126,6,0)</f>
        <v>100.1</v>
      </c>
      <c r="H177" s="14">
        <f t="shared" si="82"/>
        <v>125.13</v>
      </c>
      <c r="I177" s="28">
        <f t="shared" si="83"/>
        <v>500.52</v>
      </c>
      <c r="J177" s="71"/>
    </row>
    <row r="178" spans="1:10" ht="23.25" customHeight="1" x14ac:dyDescent="0.2">
      <c r="A178" s="10" t="s">
        <v>8689</v>
      </c>
      <c r="B178" s="10" t="s">
        <v>14</v>
      </c>
      <c r="C178" s="90" t="s">
        <v>1005</v>
      </c>
      <c r="D178" s="51" t="str">
        <f>VLOOKUP($C178,Onerado!$A$9:$F$4126,2,0)</f>
        <v>Remoção de relé</v>
      </c>
      <c r="E178" s="52" t="str">
        <f>VLOOKUP($C178,Onerado!$A$9:$F$4126,3,0)</f>
        <v>UN</v>
      </c>
      <c r="F178" s="91">
        <f>F175</f>
        <v>4</v>
      </c>
      <c r="G178" s="14">
        <f>VLOOKUP($C178,Onerado!$A$9:$F$4126,6,0)</f>
        <v>23.75</v>
      </c>
      <c r="H178" s="14">
        <f t="shared" si="82"/>
        <v>29.69</v>
      </c>
      <c r="I178" s="28">
        <f t="shared" si="83"/>
        <v>118.76</v>
      </c>
      <c r="J178" s="71"/>
    </row>
    <row r="179" spans="1:10" ht="23.25" customHeight="1" x14ac:dyDescent="0.2">
      <c r="A179" s="10" t="s">
        <v>8690</v>
      </c>
      <c r="B179" s="10" t="s">
        <v>14</v>
      </c>
      <c r="C179" s="90" t="s">
        <v>4836</v>
      </c>
      <c r="D179" s="51" t="str">
        <f>VLOOKUP($C179,Onerado!$A$9:$F$4126,2,0)</f>
        <v>Cabo de cobre flexível de 3 x 2,5 mm², isolamento 0,6/1 kV - isolação HEPR 90°C</v>
      </c>
      <c r="E179" s="52" t="str">
        <f>VLOOKUP($C179,Onerado!$A$9:$F$4126,3,0)</f>
        <v>M</v>
      </c>
      <c r="F179" s="91">
        <f>F180*3</f>
        <v>33</v>
      </c>
      <c r="G179" s="14">
        <f>VLOOKUP($C179,Onerado!$A$9:$F$4126,6,0)</f>
        <v>8.99</v>
      </c>
      <c r="H179" s="14">
        <f>(G179*$I$6)+G179</f>
        <v>11.24</v>
      </c>
      <c r="I179" s="28">
        <f>H179*F179</f>
        <v>370.92</v>
      </c>
      <c r="J179" s="118"/>
    </row>
    <row r="180" spans="1:10" ht="30" x14ac:dyDescent="0.2">
      <c r="A180" s="10" t="s">
        <v>8691</v>
      </c>
      <c r="B180" s="10" t="s">
        <v>14</v>
      </c>
      <c r="C180" s="90" t="s">
        <v>5262</v>
      </c>
      <c r="D180" s="51" t="str">
        <f>VLOOKUP($C180,Onerado!$A$9:$F$4126,2,0)</f>
        <v>Luminária LED retangular para poste, fluxo luminoso de 14160 a 17475 lm, eficiência mínima de 118 lm/W - potência de 80 W/120 W</v>
      </c>
      <c r="E180" s="52" t="str">
        <f>VLOOKUP($C180,Onerado!$A$9:$F$4126,3,0)</f>
        <v>UN</v>
      </c>
      <c r="F180" s="91">
        <f>F174</f>
        <v>11</v>
      </c>
      <c r="G180" s="14">
        <f>VLOOKUP($C180,Onerado!$A$9:$F$4126,6,0)</f>
        <v>1388.52</v>
      </c>
      <c r="H180" s="14">
        <f t="shared" ref="H180:H181" si="84">(G180*$I$6)+G180</f>
        <v>1735.65</v>
      </c>
      <c r="I180" s="28">
        <f t="shared" ref="I180:I181" si="85">H180*F180</f>
        <v>19092.150000000001</v>
      </c>
      <c r="J180" s="71"/>
    </row>
    <row r="181" spans="1:10" ht="21" customHeight="1" x14ac:dyDescent="0.2">
      <c r="A181" s="10" t="s">
        <v>8692</v>
      </c>
      <c r="B181" s="10" t="s">
        <v>14</v>
      </c>
      <c r="C181" s="90" t="s">
        <v>5054</v>
      </c>
      <c r="D181" s="51" t="str">
        <f>VLOOKUP($C181,Onerado!$A$9:$F$4126,2,0)</f>
        <v>Relé fotoelétrico 50/60 Hz, 110/220 V, 1200 VA, completo</v>
      </c>
      <c r="E181" s="52" t="str">
        <f>VLOOKUP($C181,Onerado!$A$9:$F$4126,3,0)</f>
        <v>UN</v>
      </c>
      <c r="F181" s="91">
        <f>F180</f>
        <v>11</v>
      </c>
      <c r="G181" s="14">
        <f>VLOOKUP($C181,Onerado!$A$9:$F$4126,6,0)</f>
        <v>87.34</v>
      </c>
      <c r="H181" s="14">
        <f t="shared" si="84"/>
        <v>109.18</v>
      </c>
      <c r="I181" s="28">
        <f t="shared" si="85"/>
        <v>1200.98</v>
      </c>
      <c r="J181" s="71"/>
    </row>
    <row r="182" spans="1:10" s="15" customFormat="1" ht="21" customHeight="1" x14ac:dyDescent="0.2">
      <c r="A182" s="35" t="s">
        <v>8693</v>
      </c>
      <c r="B182" s="35"/>
      <c r="C182" s="35"/>
      <c r="D182" s="44" t="s">
        <v>8718</v>
      </c>
      <c r="E182" s="96" t="s">
        <v>8335</v>
      </c>
      <c r="F182" s="36">
        <v>8</v>
      </c>
      <c r="G182" s="37"/>
      <c r="H182" s="37"/>
      <c r="I182" s="38">
        <f>SUM(I183:I189)</f>
        <v>16060.64</v>
      </c>
      <c r="J182" s="71"/>
    </row>
    <row r="183" spans="1:10" ht="23.25" customHeight="1" x14ac:dyDescent="0.2">
      <c r="A183" s="10" t="s">
        <v>8694</v>
      </c>
      <c r="B183" s="10" t="s">
        <v>14</v>
      </c>
      <c r="C183" s="90" t="s">
        <v>860</v>
      </c>
      <c r="D183" s="51" t="str">
        <f>VLOOKUP($C183,Onerado!$A$9:$F$4126,2,0)</f>
        <v>Remoção de aparelho de iluminação ou projetor fixo em poste ou braço</v>
      </c>
      <c r="E183" s="52" t="str">
        <f>VLOOKUP($C183,Onerado!$A$9:$F$4126,3,0)</f>
        <v>UN</v>
      </c>
      <c r="F183" s="91">
        <v>4</v>
      </c>
      <c r="G183" s="14">
        <f>VLOOKUP($C183,Onerado!$A$9:$F$4126,6,0)</f>
        <v>75.08</v>
      </c>
      <c r="H183" s="14">
        <f>(G183*$I$6)+G183</f>
        <v>93.85</v>
      </c>
      <c r="I183" s="28">
        <f>H183*F183</f>
        <v>375.4</v>
      </c>
      <c r="J183" s="118"/>
    </row>
    <row r="184" spans="1:10" ht="15" x14ac:dyDescent="0.2">
      <c r="A184" s="10" t="s">
        <v>8695</v>
      </c>
      <c r="B184" s="10" t="s">
        <v>14</v>
      </c>
      <c r="C184" s="90" t="s">
        <v>930</v>
      </c>
      <c r="D184" s="51" t="str">
        <f>VLOOKUP($C184,Onerado!$A$9:$F$4126,2,0)</f>
        <v>Remoção de condutor embutido diâmetro externo até 6,5 mm</v>
      </c>
      <c r="E184" s="52" t="str">
        <f>VLOOKUP($C184,Onerado!$A$9:$F$4126,3,0)</f>
        <v>M</v>
      </c>
      <c r="F184" s="91">
        <f>F183*3</f>
        <v>12</v>
      </c>
      <c r="G184" s="14">
        <f>VLOOKUP($C184,Onerado!$A$9:$F$4126,6,0)</f>
        <v>2.5</v>
      </c>
      <c r="H184" s="14">
        <f t="shared" ref="H184:H186" si="86">(G184*$I$6)+G184</f>
        <v>3.13</v>
      </c>
      <c r="I184" s="28">
        <f t="shared" ref="I184:I186" si="87">H184*F184</f>
        <v>37.56</v>
      </c>
      <c r="J184" s="71"/>
    </row>
    <row r="185" spans="1:10" ht="21" customHeight="1" x14ac:dyDescent="0.2">
      <c r="A185" s="10" t="s">
        <v>8696</v>
      </c>
      <c r="B185" s="10" t="s">
        <v>14</v>
      </c>
      <c r="C185" s="90" t="s">
        <v>1003</v>
      </c>
      <c r="D185" s="51" t="str">
        <f>VLOOKUP($C185,Onerado!$A$9:$F$4126,2,0)</f>
        <v>Remoção de reator para lâmpada fixo em poste</v>
      </c>
      <c r="E185" s="52" t="str">
        <f>VLOOKUP($C185,Onerado!$A$9:$F$4126,3,0)</f>
        <v>UN</v>
      </c>
      <c r="F185" s="91">
        <f>F183</f>
        <v>4</v>
      </c>
      <c r="G185" s="14">
        <f>VLOOKUP($C185,Onerado!$A$9:$F$4126,6,0)</f>
        <v>100.1</v>
      </c>
      <c r="H185" s="14">
        <f t="shared" si="86"/>
        <v>125.13</v>
      </c>
      <c r="I185" s="28">
        <f t="shared" si="87"/>
        <v>500.52</v>
      </c>
      <c r="J185" s="71"/>
    </row>
    <row r="186" spans="1:10" ht="23.25" customHeight="1" x14ac:dyDescent="0.2">
      <c r="A186" s="10" t="s">
        <v>8697</v>
      </c>
      <c r="B186" s="10" t="s">
        <v>14</v>
      </c>
      <c r="C186" s="90" t="s">
        <v>1005</v>
      </c>
      <c r="D186" s="51" t="str">
        <f>VLOOKUP($C186,Onerado!$A$9:$F$4126,2,0)</f>
        <v>Remoção de relé</v>
      </c>
      <c r="E186" s="52" t="str">
        <f>VLOOKUP($C186,Onerado!$A$9:$F$4126,3,0)</f>
        <v>UN</v>
      </c>
      <c r="F186" s="91">
        <f>F183</f>
        <v>4</v>
      </c>
      <c r="G186" s="14">
        <f>VLOOKUP($C186,Onerado!$A$9:$F$4126,6,0)</f>
        <v>23.75</v>
      </c>
      <c r="H186" s="14">
        <f t="shared" si="86"/>
        <v>29.69</v>
      </c>
      <c r="I186" s="28">
        <f t="shared" si="87"/>
        <v>118.76</v>
      </c>
      <c r="J186" s="71"/>
    </row>
    <row r="187" spans="1:10" ht="23.25" customHeight="1" x14ac:dyDescent="0.2">
      <c r="A187" s="10" t="s">
        <v>8698</v>
      </c>
      <c r="B187" s="10" t="s">
        <v>14</v>
      </c>
      <c r="C187" s="90" t="s">
        <v>4836</v>
      </c>
      <c r="D187" s="51" t="str">
        <f>VLOOKUP($C187,Onerado!$A$9:$F$4126,2,0)</f>
        <v>Cabo de cobre flexível de 3 x 2,5 mm², isolamento 0,6/1 kV - isolação HEPR 90°C</v>
      </c>
      <c r="E187" s="52" t="str">
        <f>VLOOKUP($C187,Onerado!$A$9:$F$4126,3,0)</f>
        <v>M</v>
      </c>
      <c r="F187" s="91">
        <f>F188*3</f>
        <v>24</v>
      </c>
      <c r="G187" s="14">
        <f>VLOOKUP($C187,Onerado!$A$9:$F$4126,6,0)</f>
        <v>8.99</v>
      </c>
      <c r="H187" s="14">
        <f>(G187*$I$6)+G187</f>
        <v>11.24</v>
      </c>
      <c r="I187" s="28">
        <f>H187*F187</f>
        <v>269.76</v>
      </c>
      <c r="J187" s="118"/>
    </row>
    <row r="188" spans="1:10" ht="30" x14ac:dyDescent="0.2">
      <c r="A188" s="10" t="s">
        <v>8699</v>
      </c>
      <c r="B188" s="10" t="s">
        <v>14</v>
      </c>
      <c r="C188" s="90" t="s">
        <v>5262</v>
      </c>
      <c r="D188" s="51" t="str">
        <f>VLOOKUP($C188,Onerado!$A$9:$F$4126,2,0)</f>
        <v>Luminária LED retangular para poste, fluxo luminoso de 14160 a 17475 lm, eficiência mínima de 118 lm/W - potência de 80 W/120 W</v>
      </c>
      <c r="E188" s="52" t="str">
        <f>VLOOKUP($C188,Onerado!$A$9:$F$4126,3,0)</f>
        <v>UN</v>
      </c>
      <c r="F188" s="91">
        <f>F182</f>
        <v>8</v>
      </c>
      <c r="G188" s="14">
        <f>VLOOKUP($C188,Onerado!$A$9:$F$4126,6,0)</f>
        <v>1388.52</v>
      </c>
      <c r="H188" s="14">
        <f t="shared" ref="H188:H189" si="88">(G188*$I$6)+G188</f>
        <v>1735.65</v>
      </c>
      <c r="I188" s="28">
        <f t="shared" ref="I188:I189" si="89">H188*F188</f>
        <v>13885.2</v>
      </c>
      <c r="J188" s="71"/>
    </row>
    <row r="189" spans="1:10" ht="21" customHeight="1" x14ac:dyDescent="0.2">
      <c r="A189" s="10" t="s">
        <v>8700</v>
      </c>
      <c r="B189" s="10" t="s">
        <v>14</v>
      </c>
      <c r="C189" s="90" t="s">
        <v>5054</v>
      </c>
      <c r="D189" s="51" t="str">
        <f>VLOOKUP($C189,Onerado!$A$9:$F$4126,2,0)</f>
        <v>Relé fotoelétrico 50/60 Hz, 110/220 V, 1200 VA, completo</v>
      </c>
      <c r="E189" s="52" t="str">
        <f>VLOOKUP($C189,Onerado!$A$9:$F$4126,3,0)</f>
        <v>UN</v>
      </c>
      <c r="F189" s="91">
        <f>F188</f>
        <v>8</v>
      </c>
      <c r="G189" s="14">
        <f>VLOOKUP($C189,Onerado!$A$9:$F$4126,6,0)</f>
        <v>87.34</v>
      </c>
      <c r="H189" s="14">
        <f t="shared" si="88"/>
        <v>109.18</v>
      </c>
      <c r="I189" s="28">
        <f t="shared" si="89"/>
        <v>873.44</v>
      </c>
      <c r="J189" s="71"/>
    </row>
    <row r="190" spans="1:10" s="15" customFormat="1" ht="21" customHeight="1" x14ac:dyDescent="0.2">
      <c r="A190" s="35" t="s">
        <v>8701</v>
      </c>
      <c r="B190" s="35"/>
      <c r="C190" s="35"/>
      <c r="D190" s="44" t="s">
        <v>8719</v>
      </c>
      <c r="E190" s="96" t="s">
        <v>8335</v>
      </c>
      <c r="F190" s="36">
        <v>9</v>
      </c>
      <c r="G190" s="37"/>
      <c r="H190" s="37"/>
      <c r="I190" s="38">
        <f>SUM(I191:I197)</f>
        <v>17939.189999999999</v>
      </c>
      <c r="J190" s="71"/>
    </row>
    <row r="191" spans="1:10" ht="23.25" customHeight="1" x14ac:dyDescent="0.2">
      <c r="A191" s="10" t="s">
        <v>8702</v>
      </c>
      <c r="B191" s="10" t="s">
        <v>14</v>
      </c>
      <c r="C191" s="90" t="s">
        <v>860</v>
      </c>
      <c r="D191" s="51" t="str">
        <f>VLOOKUP($C191,Onerado!$A$9:$F$4126,2,0)</f>
        <v>Remoção de aparelho de iluminação ou projetor fixo em poste ou braço</v>
      </c>
      <c r="E191" s="52" t="str">
        <f>VLOOKUP($C191,Onerado!$A$9:$F$4126,3,0)</f>
        <v>UN</v>
      </c>
      <c r="F191" s="91">
        <v>4</v>
      </c>
      <c r="G191" s="14">
        <f>VLOOKUP($C191,Onerado!$A$9:$F$4126,6,0)</f>
        <v>75.08</v>
      </c>
      <c r="H191" s="14">
        <f>(G191*$I$6)+G191</f>
        <v>93.85</v>
      </c>
      <c r="I191" s="28">
        <f>H191*F191</f>
        <v>375.4</v>
      </c>
      <c r="J191" s="118"/>
    </row>
    <row r="192" spans="1:10" ht="15" x14ac:dyDescent="0.2">
      <c r="A192" s="10" t="s">
        <v>8703</v>
      </c>
      <c r="B192" s="10" t="s">
        <v>14</v>
      </c>
      <c r="C192" s="90" t="s">
        <v>930</v>
      </c>
      <c r="D192" s="51" t="str">
        <f>VLOOKUP($C192,Onerado!$A$9:$F$4126,2,0)</f>
        <v>Remoção de condutor embutido diâmetro externo até 6,5 mm</v>
      </c>
      <c r="E192" s="52" t="str">
        <f>VLOOKUP($C192,Onerado!$A$9:$F$4126,3,0)</f>
        <v>M</v>
      </c>
      <c r="F192" s="91">
        <f>F191*3</f>
        <v>12</v>
      </c>
      <c r="G192" s="14">
        <f>VLOOKUP($C192,Onerado!$A$9:$F$4126,6,0)</f>
        <v>2.5</v>
      </c>
      <c r="H192" s="14">
        <f t="shared" ref="H192:H194" si="90">(G192*$I$6)+G192</f>
        <v>3.13</v>
      </c>
      <c r="I192" s="28">
        <f t="shared" ref="I192:I194" si="91">H192*F192</f>
        <v>37.56</v>
      </c>
      <c r="J192" s="71"/>
    </row>
    <row r="193" spans="1:10" ht="21" customHeight="1" x14ac:dyDescent="0.2">
      <c r="A193" s="10" t="s">
        <v>8704</v>
      </c>
      <c r="B193" s="10" t="s">
        <v>14</v>
      </c>
      <c r="C193" s="90" t="s">
        <v>1003</v>
      </c>
      <c r="D193" s="51" t="str">
        <f>VLOOKUP($C193,Onerado!$A$9:$F$4126,2,0)</f>
        <v>Remoção de reator para lâmpada fixo em poste</v>
      </c>
      <c r="E193" s="52" t="str">
        <f>VLOOKUP($C193,Onerado!$A$9:$F$4126,3,0)</f>
        <v>UN</v>
      </c>
      <c r="F193" s="91">
        <f>F191</f>
        <v>4</v>
      </c>
      <c r="G193" s="14">
        <f>VLOOKUP($C193,Onerado!$A$9:$F$4126,6,0)</f>
        <v>100.1</v>
      </c>
      <c r="H193" s="14">
        <f t="shared" si="90"/>
        <v>125.13</v>
      </c>
      <c r="I193" s="28">
        <f t="shared" si="91"/>
        <v>500.52</v>
      </c>
      <c r="J193" s="71"/>
    </row>
    <row r="194" spans="1:10" ht="23.25" customHeight="1" x14ac:dyDescent="0.2">
      <c r="A194" s="10" t="s">
        <v>8705</v>
      </c>
      <c r="B194" s="10" t="s">
        <v>14</v>
      </c>
      <c r="C194" s="90" t="s">
        <v>1005</v>
      </c>
      <c r="D194" s="51" t="str">
        <f>VLOOKUP($C194,Onerado!$A$9:$F$4126,2,0)</f>
        <v>Remoção de relé</v>
      </c>
      <c r="E194" s="52" t="str">
        <f>VLOOKUP($C194,Onerado!$A$9:$F$4126,3,0)</f>
        <v>UN</v>
      </c>
      <c r="F194" s="91">
        <f>F191</f>
        <v>4</v>
      </c>
      <c r="G194" s="14">
        <f>VLOOKUP($C194,Onerado!$A$9:$F$4126,6,0)</f>
        <v>23.75</v>
      </c>
      <c r="H194" s="14">
        <f t="shared" si="90"/>
        <v>29.69</v>
      </c>
      <c r="I194" s="28">
        <f t="shared" si="91"/>
        <v>118.76</v>
      </c>
      <c r="J194" s="71"/>
    </row>
    <row r="195" spans="1:10" ht="23.25" customHeight="1" x14ac:dyDescent="0.2">
      <c r="A195" s="10" t="s">
        <v>8706</v>
      </c>
      <c r="B195" s="10" t="s">
        <v>14</v>
      </c>
      <c r="C195" s="90" t="s">
        <v>4836</v>
      </c>
      <c r="D195" s="51" t="str">
        <f>VLOOKUP($C195,Onerado!$A$9:$F$4126,2,0)</f>
        <v>Cabo de cobre flexível de 3 x 2,5 mm², isolamento 0,6/1 kV - isolação HEPR 90°C</v>
      </c>
      <c r="E195" s="52" t="str">
        <f>VLOOKUP($C195,Onerado!$A$9:$F$4126,3,0)</f>
        <v>M</v>
      </c>
      <c r="F195" s="91">
        <f>F196*3</f>
        <v>27</v>
      </c>
      <c r="G195" s="14">
        <f>VLOOKUP($C195,Onerado!$A$9:$F$4126,6,0)</f>
        <v>8.99</v>
      </c>
      <c r="H195" s="14">
        <f>(G195*$I$6)+G195</f>
        <v>11.24</v>
      </c>
      <c r="I195" s="28">
        <f>H195*F195</f>
        <v>303.48</v>
      </c>
      <c r="J195" s="118"/>
    </row>
    <row r="196" spans="1:10" ht="30" x14ac:dyDescent="0.2">
      <c r="A196" s="10" t="s">
        <v>8707</v>
      </c>
      <c r="B196" s="10" t="s">
        <v>14</v>
      </c>
      <c r="C196" s="90" t="s">
        <v>5262</v>
      </c>
      <c r="D196" s="51" t="str">
        <f>VLOOKUP($C196,Onerado!$A$9:$F$4126,2,0)</f>
        <v>Luminária LED retangular para poste, fluxo luminoso de 14160 a 17475 lm, eficiência mínima de 118 lm/W - potência de 80 W/120 W</v>
      </c>
      <c r="E196" s="52" t="str">
        <f>VLOOKUP($C196,Onerado!$A$9:$F$4126,3,0)</f>
        <v>UN</v>
      </c>
      <c r="F196" s="91">
        <f>F190</f>
        <v>9</v>
      </c>
      <c r="G196" s="14">
        <f>VLOOKUP($C196,Onerado!$A$9:$F$4126,6,0)</f>
        <v>1388.52</v>
      </c>
      <c r="H196" s="14">
        <f t="shared" ref="H196:H197" si="92">(G196*$I$6)+G196</f>
        <v>1735.65</v>
      </c>
      <c r="I196" s="28">
        <f t="shared" ref="I196:I197" si="93">H196*F196</f>
        <v>15620.85</v>
      </c>
      <c r="J196" s="71"/>
    </row>
    <row r="197" spans="1:10" ht="21" customHeight="1" x14ac:dyDescent="0.2">
      <c r="A197" s="10" t="s">
        <v>8708</v>
      </c>
      <c r="B197" s="10" t="s">
        <v>14</v>
      </c>
      <c r="C197" s="90" t="s">
        <v>5054</v>
      </c>
      <c r="D197" s="51" t="str">
        <f>VLOOKUP($C197,Onerado!$A$9:$F$4126,2,0)</f>
        <v>Relé fotoelétrico 50/60 Hz, 110/220 V, 1200 VA, completo</v>
      </c>
      <c r="E197" s="52" t="str">
        <f>VLOOKUP($C197,Onerado!$A$9:$F$4126,3,0)</f>
        <v>UN</v>
      </c>
      <c r="F197" s="91">
        <f>F196</f>
        <v>9</v>
      </c>
      <c r="G197" s="14">
        <f>VLOOKUP($C197,Onerado!$A$9:$F$4126,6,0)</f>
        <v>87.34</v>
      </c>
      <c r="H197" s="14">
        <f t="shared" si="92"/>
        <v>109.18</v>
      </c>
      <c r="I197" s="28">
        <f t="shared" si="93"/>
        <v>982.62</v>
      </c>
      <c r="J197" s="71"/>
    </row>
    <row r="198" spans="1:10" s="15" customFormat="1" ht="21" customHeight="1" x14ac:dyDescent="0.2">
      <c r="A198" s="35" t="s">
        <v>8709</v>
      </c>
      <c r="B198" s="35"/>
      <c r="C198" s="35"/>
      <c r="D198" s="44" t="s">
        <v>8720</v>
      </c>
      <c r="E198" s="96" t="s">
        <v>8335</v>
      </c>
      <c r="F198" s="36">
        <v>4</v>
      </c>
      <c r="G198" s="37"/>
      <c r="H198" s="37"/>
      <c r="I198" s="38">
        <f>SUM(I199:I205)</f>
        <v>8546.44</v>
      </c>
      <c r="J198" s="71"/>
    </row>
    <row r="199" spans="1:10" ht="23.25" customHeight="1" x14ac:dyDescent="0.2">
      <c r="A199" s="10" t="s">
        <v>8710</v>
      </c>
      <c r="B199" s="10" t="s">
        <v>14</v>
      </c>
      <c r="C199" s="90" t="s">
        <v>860</v>
      </c>
      <c r="D199" s="51" t="str">
        <f>VLOOKUP($C199,Onerado!$A$9:$F$4126,2,0)</f>
        <v>Remoção de aparelho de iluminação ou projetor fixo em poste ou braço</v>
      </c>
      <c r="E199" s="52" t="str">
        <f>VLOOKUP($C199,Onerado!$A$9:$F$4126,3,0)</f>
        <v>UN</v>
      </c>
      <c r="F199" s="91">
        <v>4</v>
      </c>
      <c r="G199" s="14">
        <f>VLOOKUP($C199,Onerado!$A$9:$F$4126,6,0)</f>
        <v>75.08</v>
      </c>
      <c r="H199" s="14">
        <f>(G199*$I$6)+G199</f>
        <v>93.85</v>
      </c>
      <c r="I199" s="28">
        <f>H199*F199</f>
        <v>375.4</v>
      </c>
      <c r="J199" s="118"/>
    </row>
    <row r="200" spans="1:10" ht="15" x14ac:dyDescent="0.2">
      <c r="A200" s="10" t="s">
        <v>8711</v>
      </c>
      <c r="B200" s="10" t="s">
        <v>14</v>
      </c>
      <c r="C200" s="90" t="s">
        <v>930</v>
      </c>
      <c r="D200" s="51" t="str">
        <f>VLOOKUP($C200,Onerado!$A$9:$F$4126,2,0)</f>
        <v>Remoção de condutor embutido diâmetro externo até 6,5 mm</v>
      </c>
      <c r="E200" s="52" t="str">
        <f>VLOOKUP($C200,Onerado!$A$9:$F$4126,3,0)</f>
        <v>M</v>
      </c>
      <c r="F200" s="91">
        <f>F199*3</f>
        <v>12</v>
      </c>
      <c r="G200" s="14">
        <f>VLOOKUP($C200,Onerado!$A$9:$F$4126,6,0)</f>
        <v>2.5</v>
      </c>
      <c r="H200" s="14">
        <f t="shared" ref="H200:H202" si="94">(G200*$I$6)+G200</f>
        <v>3.13</v>
      </c>
      <c r="I200" s="28">
        <f t="shared" ref="I200:I202" si="95">H200*F200</f>
        <v>37.56</v>
      </c>
      <c r="J200" s="71"/>
    </row>
    <row r="201" spans="1:10" ht="21" customHeight="1" x14ac:dyDescent="0.2">
      <c r="A201" s="10" t="s">
        <v>8712</v>
      </c>
      <c r="B201" s="10" t="s">
        <v>14</v>
      </c>
      <c r="C201" s="90" t="s">
        <v>1003</v>
      </c>
      <c r="D201" s="51" t="str">
        <f>VLOOKUP($C201,Onerado!$A$9:$F$4126,2,0)</f>
        <v>Remoção de reator para lâmpada fixo em poste</v>
      </c>
      <c r="E201" s="52" t="str">
        <f>VLOOKUP($C201,Onerado!$A$9:$F$4126,3,0)</f>
        <v>UN</v>
      </c>
      <c r="F201" s="91">
        <f>F199</f>
        <v>4</v>
      </c>
      <c r="G201" s="14">
        <f>VLOOKUP($C201,Onerado!$A$9:$F$4126,6,0)</f>
        <v>100.1</v>
      </c>
      <c r="H201" s="14">
        <f t="shared" si="94"/>
        <v>125.13</v>
      </c>
      <c r="I201" s="28">
        <f t="shared" si="95"/>
        <v>500.52</v>
      </c>
      <c r="J201" s="71"/>
    </row>
    <row r="202" spans="1:10" ht="23.25" customHeight="1" x14ac:dyDescent="0.2">
      <c r="A202" s="10" t="s">
        <v>8713</v>
      </c>
      <c r="B202" s="10" t="s">
        <v>14</v>
      </c>
      <c r="C202" s="90" t="s">
        <v>1005</v>
      </c>
      <c r="D202" s="51" t="str">
        <f>VLOOKUP($C202,Onerado!$A$9:$F$4126,2,0)</f>
        <v>Remoção de relé</v>
      </c>
      <c r="E202" s="52" t="str">
        <f>VLOOKUP($C202,Onerado!$A$9:$F$4126,3,0)</f>
        <v>UN</v>
      </c>
      <c r="F202" s="91">
        <f>F199</f>
        <v>4</v>
      </c>
      <c r="G202" s="14">
        <f>VLOOKUP($C202,Onerado!$A$9:$F$4126,6,0)</f>
        <v>23.75</v>
      </c>
      <c r="H202" s="14">
        <f t="shared" si="94"/>
        <v>29.69</v>
      </c>
      <c r="I202" s="28">
        <f t="shared" si="95"/>
        <v>118.76</v>
      </c>
      <c r="J202" s="71"/>
    </row>
    <row r="203" spans="1:10" ht="23.25" customHeight="1" x14ac:dyDescent="0.2">
      <c r="A203" s="10" t="s">
        <v>8714</v>
      </c>
      <c r="B203" s="10" t="s">
        <v>14</v>
      </c>
      <c r="C203" s="90" t="s">
        <v>4836</v>
      </c>
      <c r="D203" s="51" t="str">
        <f>VLOOKUP($C203,Onerado!$A$9:$F$4126,2,0)</f>
        <v>Cabo de cobre flexível de 3 x 2,5 mm², isolamento 0,6/1 kV - isolação HEPR 90°C</v>
      </c>
      <c r="E203" s="52" t="str">
        <f>VLOOKUP($C203,Onerado!$A$9:$F$4126,3,0)</f>
        <v>M</v>
      </c>
      <c r="F203" s="91">
        <f>F204*3</f>
        <v>12</v>
      </c>
      <c r="G203" s="14">
        <f>VLOOKUP($C203,Onerado!$A$9:$F$4126,6,0)</f>
        <v>8.99</v>
      </c>
      <c r="H203" s="14">
        <f>(G203*$I$6)+G203</f>
        <v>11.24</v>
      </c>
      <c r="I203" s="28">
        <f>H203*F203</f>
        <v>134.88</v>
      </c>
      <c r="J203" s="118"/>
    </row>
    <row r="204" spans="1:10" ht="30" x14ac:dyDescent="0.2">
      <c r="A204" s="10" t="s">
        <v>8715</v>
      </c>
      <c r="B204" s="10" t="s">
        <v>14</v>
      </c>
      <c r="C204" s="90" t="s">
        <v>5262</v>
      </c>
      <c r="D204" s="51" t="str">
        <f>VLOOKUP($C204,Onerado!$A$9:$F$4126,2,0)</f>
        <v>Luminária LED retangular para poste, fluxo luminoso de 14160 a 17475 lm, eficiência mínima de 118 lm/W - potência de 80 W/120 W</v>
      </c>
      <c r="E204" s="52" t="str">
        <f>VLOOKUP($C204,Onerado!$A$9:$F$4126,3,0)</f>
        <v>UN</v>
      </c>
      <c r="F204" s="91">
        <f>F198</f>
        <v>4</v>
      </c>
      <c r="G204" s="14">
        <f>VLOOKUP($C204,Onerado!$A$9:$F$4126,6,0)</f>
        <v>1388.52</v>
      </c>
      <c r="H204" s="14">
        <f t="shared" ref="H204:H205" si="96">(G204*$I$6)+G204</f>
        <v>1735.65</v>
      </c>
      <c r="I204" s="28">
        <f t="shared" ref="I204:I205" si="97">H204*F204</f>
        <v>6942.6</v>
      </c>
      <c r="J204" s="71"/>
    </row>
    <row r="205" spans="1:10" ht="21" customHeight="1" x14ac:dyDescent="0.2">
      <c r="A205" s="10" t="s">
        <v>8708</v>
      </c>
      <c r="B205" s="10" t="s">
        <v>14</v>
      </c>
      <c r="C205" s="90" t="s">
        <v>5054</v>
      </c>
      <c r="D205" s="51" t="str">
        <f>VLOOKUP($C205,Onerado!$A$9:$F$4126,2,0)</f>
        <v>Relé fotoelétrico 50/60 Hz, 110/220 V, 1200 VA, completo</v>
      </c>
      <c r="E205" s="52" t="str">
        <f>VLOOKUP($C205,Onerado!$A$9:$F$4126,3,0)</f>
        <v>UN</v>
      </c>
      <c r="F205" s="91">
        <f>F204</f>
        <v>4</v>
      </c>
      <c r="G205" s="14">
        <f>VLOOKUP($C205,Onerado!$A$9:$F$4126,6,0)</f>
        <v>87.34</v>
      </c>
      <c r="H205" s="14">
        <f t="shared" si="96"/>
        <v>109.18</v>
      </c>
      <c r="I205" s="28">
        <f t="shared" si="97"/>
        <v>436.72</v>
      </c>
      <c r="J205" s="71"/>
    </row>
    <row r="206" spans="1:10" s="15" customFormat="1" ht="21" customHeight="1" x14ac:dyDescent="0.2">
      <c r="A206" s="35" t="s">
        <v>8336</v>
      </c>
      <c r="B206" s="35"/>
      <c r="C206" s="35"/>
      <c r="D206" s="44" t="s">
        <v>8455</v>
      </c>
      <c r="E206" s="96" t="s">
        <v>8335</v>
      </c>
      <c r="F206" s="36">
        <f>F207+F215+F223+F231+F239+F247+F255+F263+F271+F279+F287+F295+F303+F311+F319+F327+F335+F343+F351+F359+F367+F375+F383+F391+F399+F407+F415+F423+F431+F439+F447+F455+F463+F471</f>
        <v>406</v>
      </c>
      <c r="G206" s="37"/>
      <c r="H206" s="37"/>
      <c r="I206" s="38">
        <f>I207+I215+I223+I231+I239+I247+I255+I263+I271+I279+I287+I295+I303+I311+I319+I327+I335+I343+I351+I359+I367+I375+I383+I391+I399+I407+I415+I423+I431+I439+I447+I455+I463+I471</f>
        <v>911916.74</v>
      </c>
      <c r="J206" s="71"/>
    </row>
    <row r="207" spans="1:10" s="15" customFormat="1" ht="21" customHeight="1" x14ac:dyDescent="0.2">
      <c r="A207" s="35" t="s">
        <v>8338</v>
      </c>
      <c r="B207" s="35"/>
      <c r="C207" s="35"/>
      <c r="D207" s="44" t="s">
        <v>8495</v>
      </c>
      <c r="E207" s="96" t="s">
        <v>8335</v>
      </c>
      <c r="F207" s="36">
        <v>8</v>
      </c>
      <c r="G207" s="37"/>
      <c r="H207" s="37"/>
      <c r="I207" s="38">
        <f>SUM(I208:I214)</f>
        <v>17092.88</v>
      </c>
      <c r="J207" s="71"/>
    </row>
    <row r="208" spans="1:10" ht="23.25" customHeight="1" x14ac:dyDescent="0.2">
      <c r="A208" s="10" t="s">
        <v>8396</v>
      </c>
      <c r="B208" s="10" t="s">
        <v>14</v>
      </c>
      <c r="C208" s="90" t="s">
        <v>860</v>
      </c>
      <c r="D208" s="51" t="str">
        <f>VLOOKUP($C208,Onerado!$A$9:$F$4126,2,0)</f>
        <v>Remoção de aparelho de iluminação ou projetor fixo em poste ou braço</v>
      </c>
      <c r="E208" s="52" t="str">
        <f>VLOOKUP($C208,Onerado!$A$9:$F$4126,3,0)</f>
        <v>UN</v>
      </c>
      <c r="F208" s="91">
        <v>8</v>
      </c>
      <c r="G208" s="14">
        <f>VLOOKUP($C208,Onerado!$A$9:$F$4126,6,0)</f>
        <v>75.08</v>
      </c>
      <c r="H208" s="14">
        <f>(G208*$I$6)+G208</f>
        <v>93.85</v>
      </c>
      <c r="I208" s="28">
        <f>H208*F208</f>
        <v>750.8</v>
      </c>
      <c r="J208" s="118"/>
    </row>
    <row r="209" spans="1:10" ht="15" x14ac:dyDescent="0.2">
      <c r="A209" s="10" t="s">
        <v>8397</v>
      </c>
      <c r="B209" s="10" t="s">
        <v>14</v>
      </c>
      <c r="C209" s="90" t="s">
        <v>930</v>
      </c>
      <c r="D209" s="51" t="str">
        <f>VLOOKUP($C209,Onerado!$A$9:$F$4126,2,0)</f>
        <v>Remoção de condutor embutido diâmetro externo até 6,5 mm</v>
      </c>
      <c r="E209" s="52" t="str">
        <f>VLOOKUP($C209,Onerado!$A$9:$F$4126,3,0)</f>
        <v>M</v>
      </c>
      <c r="F209" s="91">
        <f>F208*3</f>
        <v>24</v>
      </c>
      <c r="G209" s="14">
        <f>VLOOKUP($C209,Onerado!$A$9:$F$4126,6,0)</f>
        <v>2.5</v>
      </c>
      <c r="H209" s="14">
        <f t="shared" ref="H209:H211" si="98">(G209*$I$6)+G209</f>
        <v>3.13</v>
      </c>
      <c r="I209" s="28">
        <f t="shared" ref="I209:I211" si="99">H209*F209</f>
        <v>75.12</v>
      </c>
      <c r="J209" s="71"/>
    </row>
    <row r="210" spans="1:10" ht="21" customHeight="1" x14ac:dyDescent="0.2">
      <c r="A210" s="10" t="s">
        <v>8398</v>
      </c>
      <c r="B210" s="10" t="s">
        <v>14</v>
      </c>
      <c r="C210" s="90" t="s">
        <v>1003</v>
      </c>
      <c r="D210" s="51" t="str">
        <f>VLOOKUP($C210,Onerado!$A$9:$F$4126,2,0)</f>
        <v>Remoção de reator para lâmpada fixo em poste</v>
      </c>
      <c r="E210" s="52" t="str">
        <f>VLOOKUP($C210,Onerado!$A$9:$F$4126,3,0)</f>
        <v>UN</v>
      </c>
      <c r="F210" s="91">
        <f>F208</f>
        <v>8</v>
      </c>
      <c r="G210" s="14">
        <f>VLOOKUP($C210,Onerado!$A$9:$F$4126,6,0)</f>
        <v>100.1</v>
      </c>
      <c r="H210" s="14">
        <f t="shared" si="98"/>
        <v>125.13</v>
      </c>
      <c r="I210" s="28">
        <f t="shared" si="99"/>
        <v>1001.04</v>
      </c>
      <c r="J210" s="71"/>
    </row>
    <row r="211" spans="1:10" ht="23.25" customHeight="1" x14ac:dyDescent="0.2">
      <c r="A211" s="10" t="s">
        <v>8399</v>
      </c>
      <c r="B211" s="10" t="s">
        <v>14</v>
      </c>
      <c r="C211" s="90" t="s">
        <v>1005</v>
      </c>
      <c r="D211" s="51" t="str">
        <f>VLOOKUP($C211,Onerado!$A$9:$F$4126,2,0)</f>
        <v>Remoção de relé</v>
      </c>
      <c r="E211" s="52" t="str">
        <f>VLOOKUP($C211,Onerado!$A$9:$F$4126,3,0)</f>
        <v>UN</v>
      </c>
      <c r="F211" s="91">
        <f>F208</f>
        <v>8</v>
      </c>
      <c r="G211" s="14">
        <f>VLOOKUP($C211,Onerado!$A$9:$F$4126,6,0)</f>
        <v>23.75</v>
      </c>
      <c r="H211" s="14">
        <f t="shared" si="98"/>
        <v>29.69</v>
      </c>
      <c r="I211" s="28">
        <f t="shared" si="99"/>
        <v>237.52</v>
      </c>
      <c r="J211" s="71"/>
    </row>
    <row r="212" spans="1:10" ht="23.25" customHeight="1" x14ac:dyDescent="0.2">
      <c r="A212" s="10" t="s">
        <v>8496</v>
      </c>
      <c r="B212" s="10" t="s">
        <v>14</v>
      </c>
      <c r="C212" s="90" t="s">
        <v>4836</v>
      </c>
      <c r="D212" s="51" t="str">
        <f>VLOOKUP($C212,Onerado!$A$9:$F$4126,2,0)</f>
        <v>Cabo de cobre flexível de 3 x 2,5 mm², isolamento 0,6/1 kV - isolação HEPR 90°C</v>
      </c>
      <c r="E212" s="52" t="str">
        <f>VLOOKUP($C212,Onerado!$A$9:$F$4126,3,0)</f>
        <v>M</v>
      </c>
      <c r="F212" s="91">
        <f>F213*3</f>
        <v>24</v>
      </c>
      <c r="G212" s="14">
        <f>VLOOKUP($C212,Onerado!$A$9:$F$4126,6,0)</f>
        <v>8.99</v>
      </c>
      <c r="H212" s="14">
        <f>(G212*$I$6)+G212</f>
        <v>11.24</v>
      </c>
      <c r="I212" s="28">
        <f>H212*F212</f>
        <v>269.76</v>
      </c>
      <c r="J212" s="118"/>
    </row>
    <row r="213" spans="1:10" ht="30" x14ac:dyDescent="0.2">
      <c r="A213" s="10" t="s">
        <v>8497</v>
      </c>
      <c r="B213" s="10" t="s">
        <v>14</v>
      </c>
      <c r="C213" s="90" t="s">
        <v>5262</v>
      </c>
      <c r="D213" s="51" t="str">
        <f>VLOOKUP($C213,Onerado!$A$9:$F$4126,2,0)</f>
        <v>Luminária LED retangular para poste, fluxo luminoso de 14160 a 17475 lm, eficiência mínima de 118 lm/W - potência de 80 W/120 W</v>
      </c>
      <c r="E213" s="52" t="str">
        <f>VLOOKUP($C213,Onerado!$A$9:$F$4126,3,0)</f>
        <v>UN</v>
      </c>
      <c r="F213" s="91">
        <f>F207</f>
        <v>8</v>
      </c>
      <c r="G213" s="14">
        <f>VLOOKUP($C213,Onerado!$A$9:$F$4126,6,0)</f>
        <v>1388.52</v>
      </c>
      <c r="H213" s="14">
        <f t="shared" ref="H213:H214" si="100">(G213*$I$6)+G213</f>
        <v>1735.65</v>
      </c>
      <c r="I213" s="28">
        <f t="shared" ref="I213:I214" si="101">H213*F213</f>
        <v>13885.2</v>
      </c>
      <c r="J213" s="71"/>
    </row>
    <row r="214" spans="1:10" ht="21" customHeight="1" x14ac:dyDescent="0.2">
      <c r="A214" s="10" t="s">
        <v>8498</v>
      </c>
      <c r="B214" s="10" t="s">
        <v>14</v>
      </c>
      <c r="C214" s="90" t="s">
        <v>5054</v>
      </c>
      <c r="D214" s="51" t="str">
        <f>VLOOKUP($C214,Onerado!$A$9:$F$4126,2,0)</f>
        <v>Relé fotoelétrico 50/60 Hz, 110/220 V, 1200 VA, completo</v>
      </c>
      <c r="E214" s="52" t="str">
        <f>VLOOKUP($C214,Onerado!$A$9:$F$4126,3,0)</f>
        <v>UN</v>
      </c>
      <c r="F214" s="91">
        <f>F213</f>
        <v>8</v>
      </c>
      <c r="G214" s="14">
        <f>VLOOKUP($C214,Onerado!$A$9:$F$4126,6,0)</f>
        <v>87.34</v>
      </c>
      <c r="H214" s="14">
        <f t="shared" si="100"/>
        <v>109.18</v>
      </c>
      <c r="I214" s="28">
        <f t="shared" si="101"/>
        <v>873.44</v>
      </c>
      <c r="J214" s="71"/>
    </row>
    <row r="215" spans="1:10" s="15" customFormat="1" ht="21" customHeight="1" x14ac:dyDescent="0.2">
      <c r="A215" s="35" t="s">
        <v>8339</v>
      </c>
      <c r="B215" s="35"/>
      <c r="C215" s="35"/>
      <c r="D215" s="44" t="s">
        <v>8499</v>
      </c>
      <c r="E215" s="96" t="s">
        <v>8335</v>
      </c>
      <c r="F215" s="36">
        <v>3</v>
      </c>
      <c r="G215" s="37"/>
      <c r="H215" s="37"/>
      <c r="I215" s="38">
        <f>SUM(I216:I222)</f>
        <v>6409.83</v>
      </c>
      <c r="J215" s="71"/>
    </row>
    <row r="216" spans="1:10" ht="23.25" customHeight="1" x14ac:dyDescent="0.2">
      <c r="A216" s="10" t="s">
        <v>8404</v>
      </c>
      <c r="B216" s="10" t="s">
        <v>14</v>
      </c>
      <c r="C216" s="90" t="s">
        <v>860</v>
      </c>
      <c r="D216" s="51" t="str">
        <f>VLOOKUP($C216,Onerado!$A$9:$F$4126,2,0)</f>
        <v>Remoção de aparelho de iluminação ou projetor fixo em poste ou braço</v>
      </c>
      <c r="E216" s="52" t="str">
        <f>VLOOKUP($C216,Onerado!$A$9:$F$4126,3,0)</f>
        <v>UN</v>
      </c>
      <c r="F216" s="91">
        <v>3</v>
      </c>
      <c r="G216" s="14">
        <f>VLOOKUP($C216,Onerado!$A$9:$F$4126,6,0)</f>
        <v>75.08</v>
      </c>
      <c r="H216" s="14">
        <f>(G216*$I$6)+G216</f>
        <v>93.85</v>
      </c>
      <c r="I216" s="28">
        <f>H216*F216</f>
        <v>281.55</v>
      </c>
      <c r="J216" s="118"/>
    </row>
    <row r="217" spans="1:10" ht="15" x14ac:dyDescent="0.2">
      <c r="A217" s="10" t="s">
        <v>8405</v>
      </c>
      <c r="B217" s="10" t="s">
        <v>14</v>
      </c>
      <c r="C217" s="90" t="s">
        <v>930</v>
      </c>
      <c r="D217" s="51" t="str">
        <f>VLOOKUP($C217,Onerado!$A$9:$F$4126,2,0)</f>
        <v>Remoção de condutor embutido diâmetro externo até 6,5 mm</v>
      </c>
      <c r="E217" s="52" t="str">
        <f>VLOOKUP($C217,Onerado!$A$9:$F$4126,3,0)</f>
        <v>M</v>
      </c>
      <c r="F217" s="91">
        <f>F216*3</f>
        <v>9</v>
      </c>
      <c r="G217" s="14">
        <f>VLOOKUP($C217,Onerado!$A$9:$F$4126,6,0)</f>
        <v>2.5</v>
      </c>
      <c r="H217" s="14">
        <f t="shared" ref="H217:H219" si="102">(G217*$I$6)+G217</f>
        <v>3.13</v>
      </c>
      <c r="I217" s="28">
        <f t="shared" ref="I217:I219" si="103">H217*F217</f>
        <v>28.17</v>
      </c>
      <c r="J217" s="71"/>
    </row>
    <row r="218" spans="1:10" ht="21" customHeight="1" x14ac:dyDescent="0.2">
      <c r="A218" s="10" t="s">
        <v>8406</v>
      </c>
      <c r="B218" s="10" t="s">
        <v>14</v>
      </c>
      <c r="C218" s="90" t="s">
        <v>1003</v>
      </c>
      <c r="D218" s="51" t="str">
        <f>VLOOKUP($C218,Onerado!$A$9:$F$4126,2,0)</f>
        <v>Remoção de reator para lâmpada fixo em poste</v>
      </c>
      <c r="E218" s="52" t="str">
        <f>VLOOKUP($C218,Onerado!$A$9:$F$4126,3,0)</f>
        <v>UN</v>
      </c>
      <c r="F218" s="91">
        <f>F216</f>
        <v>3</v>
      </c>
      <c r="G218" s="14">
        <f>VLOOKUP($C218,Onerado!$A$9:$F$4126,6,0)</f>
        <v>100.1</v>
      </c>
      <c r="H218" s="14">
        <f t="shared" si="102"/>
        <v>125.13</v>
      </c>
      <c r="I218" s="28">
        <f t="shared" si="103"/>
        <v>375.39</v>
      </c>
      <c r="J218" s="71"/>
    </row>
    <row r="219" spans="1:10" ht="23.25" customHeight="1" x14ac:dyDescent="0.2">
      <c r="A219" s="10" t="s">
        <v>8407</v>
      </c>
      <c r="B219" s="10" t="s">
        <v>14</v>
      </c>
      <c r="C219" s="90" t="s">
        <v>1005</v>
      </c>
      <c r="D219" s="51" t="str">
        <f>VLOOKUP($C219,Onerado!$A$9:$F$4126,2,0)</f>
        <v>Remoção de relé</v>
      </c>
      <c r="E219" s="52" t="str">
        <f>VLOOKUP($C219,Onerado!$A$9:$F$4126,3,0)</f>
        <v>UN</v>
      </c>
      <c r="F219" s="91">
        <f>F216</f>
        <v>3</v>
      </c>
      <c r="G219" s="14">
        <f>VLOOKUP($C219,Onerado!$A$9:$F$4126,6,0)</f>
        <v>23.75</v>
      </c>
      <c r="H219" s="14">
        <f t="shared" si="102"/>
        <v>29.69</v>
      </c>
      <c r="I219" s="28">
        <f t="shared" si="103"/>
        <v>89.07</v>
      </c>
      <c r="J219" s="71"/>
    </row>
    <row r="220" spans="1:10" ht="23.25" customHeight="1" x14ac:dyDescent="0.2">
      <c r="A220" s="10" t="s">
        <v>8408</v>
      </c>
      <c r="B220" s="10" t="s">
        <v>14</v>
      </c>
      <c r="C220" s="90" t="s">
        <v>4836</v>
      </c>
      <c r="D220" s="51" t="str">
        <f>VLOOKUP($C220,Onerado!$A$9:$F$4126,2,0)</f>
        <v>Cabo de cobre flexível de 3 x 2,5 mm², isolamento 0,6/1 kV - isolação HEPR 90°C</v>
      </c>
      <c r="E220" s="52" t="str">
        <f>VLOOKUP($C220,Onerado!$A$9:$F$4126,3,0)</f>
        <v>M</v>
      </c>
      <c r="F220" s="91">
        <f>F221*3</f>
        <v>9</v>
      </c>
      <c r="G220" s="14">
        <f>VLOOKUP($C220,Onerado!$A$9:$F$4126,6,0)</f>
        <v>8.99</v>
      </c>
      <c r="H220" s="14">
        <f>(G220*$I$6)+G220</f>
        <v>11.24</v>
      </c>
      <c r="I220" s="28">
        <f>H220*F220</f>
        <v>101.16</v>
      </c>
      <c r="J220" s="118"/>
    </row>
    <row r="221" spans="1:10" ht="30" x14ac:dyDescent="0.2">
      <c r="A221" s="10" t="s">
        <v>8409</v>
      </c>
      <c r="B221" s="10" t="s">
        <v>14</v>
      </c>
      <c r="C221" s="90" t="s">
        <v>5262</v>
      </c>
      <c r="D221" s="51" t="str">
        <f>VLOOKUP($C221,Onerado!$A$9:$F$4126,2,0)</f>
        <v>Luminária LED retangular para poste, fluxo luminoso de 14160 a 17475 lm, eficiência mínima de 118 lm/W - potência de 80 W/120 W</v>
      </c>
      <c r="E221" s="52" t="str">
        <f>VLOOKUP($C221,Onerado!$A$9:$F$4126,3,0)</f>
        <v>UN</v>
      </c>
      <c r="F221" s="91">
        <f>F215</f>
        <v>3</v>
      </c>
      <c r="G221" s="14">
        <f>VLOOKUP($C221,Onerado!$A$9:$F$4126,6,0)</f>
        <v>1388.52</v>
      </c>
      <c r="H221" s="14">
        <f t="shared" ref="H221:H222" si="104">(G221*$I$6)+G221</f>
        <v>1735.65</v>
      </c>
      <c r="I221" s="28">
        <f t="shared" ref="I221:I222" si="105">H221*F221</f>
        <v>5206.95</v>
      </c>
      <c r="J221" s="71"/>
    </row>
    <row r="222" spans="1:10" ht="21" customHeight="1" x14ac:dyDescent="0.2">
      <c r="A222" s="10" t="s">
        <v>8410</v>
      </c>
      <c r="B222" s="10" t="s">
        <v>14</v>
      </c>
      <c r="C222" s="90" t="s">
        <v>5054</v>
      </c>
      <c r="D222" s="51" t="str">
        <f>VLOOKUP($C222,Onerado!$A$9:$F$4126,2,0)</f>
        <v>Relé fotoelétrico 50/60 Hz, 110/220 V, 1200 VA, completo</v>
      </c>
      <c r="E222" s="52" t="str">
        <f>VLOOKUP($C222,Onerado!$A$9:$F$4126,3,0)</f>
        <v>UN</v>
      </c>
      <c r="F222" s="91">
        <f>F221</f>
        <v>3</v>
      </c>
      <c r="G222" s="14">
        <f>VLOOKUP($C222,Onerado!$A$9:$F$4126,6,0)</f>
        <v>87.34</v>
      </c>
      <c r="H222" s="14">
        <f t="shared" si="104"/>
        <v>109.18</v>
      </c>
      <c r="I222" s="28">
        <f t="shared" si="105"/>
        <v>327.54000000000002</v>
      </c>
      <c r="J222" s="71"/>
    </row>
    <row r="223" spans="1:10" s="15" customFormat="1" ht="21" customHeight="1" x14ac:dyDescent="0.2">
      <c r="A223" s="35" t="s">
        <v>8340</v>
      </c>
      <c r="B223" s="35"/>
      <c r="C223" s="35"/>
      <c r="D223" s="44" t="s">
        <v>8500</v>
      </c>
      <c r="E223" s="96" t="s">
        <v>8335</v>
      </c>
      <c r="F223" s="36">
        <v>4</v>
      </c>
      <c r="G223" s="37"/>
      <c r="H223" s="37"/>
      <c r="I223" s="38">
        <f>SUM(I224:I230)</f>
        <v>8546.44</v>
      </c>
      <c r="J223" s="71"/>
    </row>
    <row r="224" spans="1:10" ht="23.25" customHeight="1" x14ac:dyDescent="0.2">
      <c r="A224" s="10" t="s">
        <v>8411</v>
      </c>
      <c r="B224" s="10" t="s">
        <v>14</v>
      </c>
      <c r="C224" s="90" t="s">
        <v>860</v>
      </c>
      <c r="D224" s="51" t="str">
        <f>VLOOKUP($C224,Onerado!$A$9:$F$4126,2,0)</f>
        <v>Remoção de aparelho de iluminação ou projetor fixo em poste ou braço</v>
      </c>
      <c r="E224" s="52" t="str">
        <f>VLOOKUP($C224,Onerado!$A$9:$F$4126,3,0)</f>
        <v>UN</v>
      </c>
      <c r="F224" s="91">
        <v>4</v>
      </c>
      <c r="G224" s="14">
        <f>VLOOKUP($C224,Onerado!$A$9:$F$4126,6,0)</f>
        <v>75.08</v>
      </c>
      <c r="H224" s="14">
        <f>(G224*$I$6)+G224</f>
        <v>93.85</v>
      </c>
      <c r="I224" s="28">
        <f>H224*F224</f>
        <v>375.4</v>
      </c>
      <c r="J224" s="118"/>
    </row>
    <row r="225" spans="1:10" ht="15" x14ac:dyDescent="0.2">
      <c r="A225" s="10" t="s">
        <v>8412</v>
      </c>
      <c r="B225" s="10" t="s">
        <v>14</v>
      </c>
      <c r="C225" s="90" t="s">
        <v>930</v>
      </c>
      <c r="D225" s="51" t="str">
        <f>VLOOKUP($C225,Onerado!$A$9:$F$4126,2,0)</f>
        <v>Remoção de condutor embutido diâmetro externo até 6,5 mm</v>
      </c>
      <c r="E225" s="52" t="str">
        <f>VLOOKUP($C225,Onerado!$A$9:$F$4126,3,0)</f>
        <v>M</v>
      </c>
      <c r="F225" s="91">
        <f>F224*3</f>
        <v>12</v>
      </c>
      <c r="G225" s="14">
        <f>VLOOKUP($C225,Onerado!$A$9:$F$4126,6,0)</f>
        <v>2.5</v>
      </c>
      <c r="H225" s="14">
        <f t="shared" ref="H225:H227" si="106">(G225*$I$6)+G225</f>
        <v>3.13</v>
      </c>
      <c r="I225" s="28">
        <f t="shared" ref="I225:I227" si="107">H225*F225</f>
        <v>37.56</v>
      </c>
      <c r="J225" s="71"/>
    </row>
    <row r="226" spans="1:10" ht="21" customHeight="1" x14ac:dyDescent="0.2">
      <c r="A226" s="10" t="s">
        <v>8413</v>
      </c>
      <c r="B226" s="10" t="s">
        <v>14</v>
      </c>
      <c r="C226" s="90" t="s">
        <v>1003</v>
      </c>
      <c r="D226" s="51" t="str">
        <f>VLOOKUP($C226,Onerado!$A$9:$F$4126,2,0)</f>
        <v>Remoção de reator para lâmpada fixo em poste</v>
      </c>
      <c r="E226" s="52" t="str">
        <f>VLOOKUP($C226,Onerado!$A$9:$F$4126,3,0)</f>
        <v>UN</v>
      </c>
      <c r="F226" s="91">
        <f>F224</f>
        <v>4</v>
      </c>
      <c r="G226" s="14">
        <f>VLOOKUP($C226,Onerado!$A$9:$F$4126,6,0)</f>
        <v>100.1</v>
      </c>
      <c r="H226" s="14">
        <f t="shared" si="106"/>
        <v>125.13</v>
      </c>
      <c r="I226" s="28">
        <f t="shared" si="107"/>
        <v>500.52</v>
      </c>
      <c r="J226" s="71"/>
    </row>
    <row r="227" spans="1:10" ht="23.25" customHeight="1" x14ac:dyDescent="0.2">
      <c r="A227" s="10" t="s">
        <v>8414</v>
      </c>
      <c r="B227" s="10" t="s">
        <v>14</v>
      </c>
      <c r="C227" s="90" t="s">
        <v>1005</v>
      </c>
      <c r="D227" s="51" t="str">
        <f>VLOOKUP($C227,Onerado!$A$9:$F$4126,2,0)</f>
        <v>Remoção de relé</v>
      </c>
      <c r="E227" s="52" t="str">
        <f>VLOOKUP($C227,Onerado!$A$9:$F$4126,3,0)</f>
        <v>UN</v>
      </c>
      <c r="F227" s="91">
        <f>F224</f>
        <v>4</v>
      </c>
      <c r="G227" s="14">
        <f>VLOOKUP($C227,Onerado!$A$9:$F$4126,6,0)</f>
        <v>23.75</v>
      </c>
      <c r="H227" s="14">
        <f t="shared" si="106"/>
        <v>29.69</v>
      </c>
      <c r="I227" s="28">
        <f t="shared" si="107"/>
        <v>118.76</v>
      </c>
      <c r="J227" s="71"/>
    </row>
    <row r="228" spans="1:10" ht="23.25" customHeight="1" x14ac:dyDescent="0.2">
      <c r="A228" s="10" t="s">
        <v>8415</v>
      </c>
      <c r="B228" s="10" t="s">
        <v>14</v>
      </c>
      <c r="C228" s="90" t="s">
        <v>4836</v>
      </c>
      <c r="D228" s="51" t="str">
        <f>VLOOKUP($C228,Onerado!$A$9:$F$4126,2,0)</f>
        <v>Cabo de cobre flexível de 3 x 2,5 mm², isolamento 0,6/1 kV - isolação HEPR 90°C</v>
      </c>
      <c r="E228" s="52" t="str">
        <f>VLOOKUP($C228,Onerado!$A$9:$F$4126,3,0)</f>
        <v>M</v>
      </c>
      <c r="F228" s="91">
        <f>F229*3</f>
        <v>12</v>
      </c>
      <c r="G228" s="14">
        <f>VLOOKUP($C228,Onerado!$A$9:$F$4126,6,0)</f>
        <v>8.99</v>
      </c>
      <c r="H228" s="14">
        <f>(G228*$I$6)+G228</f>
        <v>11.24</v>
      </c>
      <c r="I228" s="28">
        <f>H228*F228</f>
        <v>134.88</v>
      </c>
      <c r="J228" s="118"/>
    </row>
    <row r="229" spans="1:10" ht="30" x14ac:dyDescent="0.2">
      <c r="A229" s="10" t="s">
        <v>8501</v>
      </c>
      <c r="B229" s="10" t="s">
        <v>14</v>
      </c>
      <c r="C229" s="90" t="s">
        <v>5262</v>
      </c>
      <c r="D229" s="51" t="str">
        <f>VLOOKUP($C229,Onerado!$A$9:$F$4126,2,0)</f>
        <v>Luminária LED retangular para poste, fluxo luminoso de 14160 a 17475 lm, eficiência mínima de 118 lm/W - potência de 80 W/120 W</v>
      </c>
      <c r="E229" s="52" t="str">
        <f>VLOOKUP($C229,Onerado!$A$9:$F$4126,3,0)</f>
        <v>UN</v>
      </c>
      <c r="F229" s="91">
        <f>F223</f>
        <v>4</v>
      </c>
      <c r="G229" s="14">
        <f>VLOOKUP($C229,Onerado!$A$9:$F$4126,6,0)</f>
        <v>1388.52</v>
      </c>
      <c r="H229" s="14">
        <f t="shared" ref="H229:H230" si="108">(G229*$I$6)+G229</f>
        <v>1735.65</v>
      </c>
      <c r="I229" s="28">
        <f t="shared" ref="I229:I230" si="109">H229*F229</f>
        <v>6942.6</v>
      </c>
      <c r="J229" s="71"/>
    </row>
    <row r="230" spans="1:10" ht="21" customHeight="1" x14ac:dyDescent="0.2">
      <c r="A230" s="10" t="s">
        <v>8502</v>
      </c>
      <c r="B230" s="10" t="s">
        <v>14</v>
      </c>
      <c r="C230" s="90" t="s">
        <v>5054</v>
      </c>
      <c r="D230" s="51" t="str">
        <f>VLOOKUP($C230,Onerado!$A$9:$F$4126,2,0)</f>
        <v>Relé fotoelétrico 50/60 Hz, 110/220 V, 1200 VA, completo</v>
      </c>
      <c r="E230" s="52" t="str">
        <f>VLOOKUP($C230,Onerado!$A$9:$F$4126,3,0)</f>
        <v>UN</v>
      </c>
      <c r="F230" s="91">
        <f>F229</f>
        <v>4</v>
      </c>
      <c r="G230" s="14">
        <f>VLOOKUP($C230,Onerado!$A$9:$F$4126,6,0)</f>
        <v>87.34</v>
      </c>
      <c r="H230" s="14">
        <f t="shared" si="108"/>
        <v>109.18</v>
      </c>
      <c r="I230" s="28">
        <f t="shared" si="109"/>
        <v>436.72</v>
      </c>
      <c r="J230" s="71"/>
    </row>
    <row r="231" spans="1:10" s="15" customFormat="1" ht="21" customHeight="1" x14ac:dyDescent="0.2">
      <c r="A231" s="35" t="s">
        <v>8341</v>
      </c>
      <c r="B231" s="35"/>
      <c r="C231" s="35"/>
      <c r="D231" s="44" t="s">
        <v>8503</v>
      </c>
      <c r="E231" s="96" t="s">
        <v>8335</v>
      </c>
      <c r="F231" s="36">
        <v>2</v>
      </c>
      <c r="G231" s="37"/>
      <c r="H231" s="37"/>
      <c r="I231" s="38">
        <f>SUM(I232:I238)</f>
        <v>4273.22</v>
      </c>
      <c r="J231" s="71"/>
    </row>
    <row r="232" spans="1:10" ht="23.25" customHeight="1" x14ac:dyDescent="0.2">
      <c r="A232" s="10" t="s">
        <v>8416</v>
      </c>
      <c r="B232" s="10" t="s">
        <v>14</v>
      </c>
      <c r="C232" s="90" t="s">
        <v>860</v>
      </c>
      <c r="D232" s="51" t="str">
        <f>VLOOKUP($C232,Onerado!$A$9:$F$4126,2,0)</f>
        <v>Remoção de aparelho de iluminação ou projetor fixo em poste ou braço</v>
      </c>
      <c r="E232" s="52" t="str">
        <f>VLOOKUP($C232,Onerado!$A$9:$F$4126,3,0)</f>
        <v>UN</v>
      </c>
      <c r="F232" s="91">
        <v>2</v>
      </c>
      <c r="G232" s="14">
        <f>VLOOKUP($C232,Onerado!$A$9:$F$4126,6,0)</f>
        <v>75.08</v>
      </c>
      <c r="H232" s="14">
        <f>(G232*$I$6)+G232</f>
        <v>93.85</v>
      </c>
      <c r="I232" s="28">
        <f>H232*F232</f>
        <v>187.7</v>
      </c>
      <c r="J232" s="118"/>
    </row>
    <row r="233" spans="1:10" ht="15" x14ac:dyDescent="0.2">
      <c r="A233" s="10" t="s">
        <v>8417</v>
      </c>
      <c r="B233" s="10" t="s">
        <v>14</v>
      </c>
      <c r="C233" s="90" t="s">
        <v>930</v>
      </c>
      <c r="D233" s="51" t="str">
        <f>VLOOKUP($C233,Onerado!$A$9:$F$4126,2,0)</f>
        <v>Remoção de condutor embutido diâmetro externo até 6,5 mm</v>
      </c>
      <c r="E233" s="52" t="str">
        <f>VLOOKUP($C233,Onerado!$A$9:$F$4126,3,0)</f>
        <v>M</v>
      </c>
      <c r="F233" s="91">
        <f>F232*3</f>
        <v>6</v>
      </c>
      <c r="G233" s="14">
        <f>VLOOKUP($C233,Onerado!$A$9:$F$4126,6,0)</f>
        <v>2.5</v>
      </c>
      <c r="H233" s="14">
        <f t="shared" ref="H233:H235" si="110">(G233*$I$6)+G233</f>
        <v>3.13</v>
      </c>
      <c r="I233" s="28">
        <f t="shared" ref="I233:I235" si="111">H233*F233</f>
        <v>18.78</v>
      </c>
      <c r="J233" s="71"/>
    </row>
    <row r="234" spans="1:10" ht="21" customHeight="1" x14ac:dyDescent="0.2">
      <c r="A234" s="10" t="s">
        <v>8418</v>
      </c>
      <c r="B234" s="10" t="s">
        <v>14</v>
      </c>
      <c r="C234" s="90" t="s">
        <v>1003</v>
      </c>
      <c r="D234" s="51" t="str">
        <f>VLOOKUP($C234,Onerado!$A$9:$F$4126,2,0)</f>
        <v>Remoção de reator para lâmpada fixo em poste</v>
      </c>
      <c r="E234" s="52" t="str">
        <f>VLOOKUP($C234,Onerado!$A$9:$F$4126,3,0)</f>
        <v>UN</v>
      </c>
      <c r="F234" s="91">
        <f>F232</f>
        <v>2</v>
      </c>
      <c r="G234" s="14">
        <f>VLOOKUP($C234,Onerado!$A$9:$F$4126,6,0)</f>
        <v>100.1</v>
      </c>
      <c r="H234" s="14">
        <f t="shared" si="110"/>
        <v>125.13</v>
      </c>
      <c r="I234" s="28">
        <f t="shared" si="111"/>
        <v>250.26</v>
      </c>
      <c r="J234" s="71"/>
    </row>
    <row r="235" spans="1:10" ht="23.25" customHeight="1" x14ac:dyDescent="0.2">
      <c r="A235" s="10" t="s">
        <v>8419</v>
      </c>
      <c r="B235" s="10" t="s">
        <v>14</v>
      </c>
      <c r="C235" s="90" t="s">
        <v>1005</v>
      </c>
      <c r="D235" s="51" t="str">
        <f>VLOOKUP($C235,Onerado!$A$9:$F$4126,2,0)</f>
        <v>Remoção de relé</v>
      </c>
      <c r="E235" s="52" t="str">
        <f>VLOOKUP($C235,Onerado!$A$9:$F$4126,3,0)</f>
        <v>UN</v>
      </c>
      <c r="F235" s="91">
        <f>F232</f>
        <v>2</v>
      </c>
      <c r="G235" s="14">
        <f>VLOOKUP($C235,Onerado!$A$9:$F$4126,6,0)</f>
        <v>23.75</v>
      </c>
      <c r="H235" s="14">
        <f t="shared" si="110"/>
        <v>29.69</v>
      </c>
      <c r="I235" s="28">
        <f t="shared" si="111"/>
        <v>59.38</v>
      </c>
      <c r="J235" s="71"/>
    </row>
    <row r="236" spans="1:10" ht="23.25" customHeight="1" x14ac:dyDescent="0.2">
      <c r="A236" s="10" t="s">
        <v>8504</v>
      </c>
      <c r="B236" s="10" t="s">
        <v>14</v>
      </c>
      <c r="C236" s="90" t="s">
        <v>4836</v>
      </c>
      <c r="D236" s="51" t="str">
        <f>VLOOKUP($C236,Onerado!$A$9:$F$4126,2,0)</f>
        <v>Cabo de cobre flexível de 3 x 2,5 mm², isolamento 0,6/1 kV - isolação HEPR 90°C</v>
      </c>
      <c r="E236" s="52" t="str">
        <f>VLOOKUP($C236,Onerado!$A$9:$F$4126,3,0)</f>
        <v>M</v>
      </c>
      <c r="F236" s="91">
        <f>F237*3</f>
        <v>6</v>
      </c>
      <c r="G236" s="14">
        <f>VLOOKUP($C236,Onerado!$A$9:$F$4126,6,0)</f>
        <v>8.99</v>
      </c>
      <c r="H236" s="14">
        <f>(G236*$I$6)+G236</f>
        <v>11.24</v>
      </c>
      <c r="I236" s="28">
        <f>H236*F236</f>
        <v>67.44</v>
      </c>
      <c r="J236" s="118"/>
    </row>
    <row r="237" spans="1:10" ht="30" x14ac:dyDescent="0.2">
      <c r="A237" s="10" t="s">
        <v>8505</v>
      </c>
      <c r="B237" s="10" t="s">
        <v>14</v>
      </c>
      <c r="C237" s="90" t="s">
        <v>5262</v>
      </c>
      <c r="D237" s="51" t="str">
        <f>VLOOKUP($C237,Onerado!$A$9:$F$4126,2,0)</f>
        <v>Luminária LED retangular para poste, fluxo luminoso de 14160 a 17475 lm, eficiência mínima de 118 lm/W - potência de 80 W/120 W</v>
      </c>
      <c r="E237" s="52" t="str">
        <f>VLOOKUP($C237,Onerado!$A$9:$F$4126,3,0)</f>
        <v>UN</v>
      </c>
      <c r="F237" s="91">
        <f>F231</f>
        <v>2</v>
      </c>
      <c r="G237" s="14">
        <f>VLOOKUP($C237,Onerado!$A$9:$F$4126,6,0)</f>
        <v>1388.52</v>
      </c>
      <c r="H237" s="14">
        <f t="shared" ref="H237:H238" si="112">(G237*$I$6)+G237</f>
        <v>1735.65</v>
      </c>
      <c r="I237" s="28">
        <f t="shared" ref="I237:I238" si="113">H237*F237</f>
        <v>3471.3</v>
      </c>
      <c r="J237" s="71"/>
    </row>
    <row r="238" spans="1:10" ht="21" customHeight="1" x14ac:dyDescent="0.2">
      <c r="A238" s="10" t="s">
        <v>8506</v>
      </c>
      <c r="B238" s="10" t="s">
        <v>14</v>
      </c>
      <c r="C238" s="90" t="s">
        <v>5054</v>
      </c>
      <c r="D238" s="51" t="str">
        <f>VLOOKUP($C238,Onerado!$A$9:$F$4126,2,0)</f>
        <v>Relé fotoelétrico 50/60 Hz, 110/220 V, 1200 VA, completo</v>
      </c>
      <c r="E238" s="52" t="str">
        <f>VLOOKUP($C238,Onerado!$A$9:$F$4126,3,0)</f>
        <v>UN</v>
      </c>
      <c r="F238" s="91">
        <f>F237</f>
        <v>2</v>
      </c>
      <c r="G238" s="14">
        <f>VLOOKUP($C238,Onerado!$A$9:$F$4126,6,0)</f>
        <v>87.34</v>
      </c>
      <c r="H238" s="14">
        <f t="shared" si="112"/>
        <v>109.18</v>
      </c>
      <c r="I238" s="28">
        <f t="shared" si="113"/>
        <v>218.36</v>
      </c>
      <c r="J238" s="71"/>
    </row>
    <row r="239" spans="1:10" s="15" customFormat="1" ht="21" customHeight="1" x14ac:dyDescent="0.2">
      <c r="A239" s="35" t="s">
        <v>8342</v>
      </c>
      <c r="B239" s="35"/>
      <c r="C239" s="35"/>
      <c r="D239" s="44" t="s">
        <v>8507</v>
      </c>
      <c r="E239" s="96" t="s">
        <v>8335</v>
      </c>
      <c r="F239" s="36">
        <v>4</v>
      </c>
      <c r="G239" s="37"/>
      <c r="H239" s="37"/>
      <c r="I239" s="38">
        <f>SUM(I240:I246)</f>
        <v>8546.44</v>
      </c>
      <c r="J239" s="71"/>
    </row>
    <row r="240" spans="1:10" ht="23.25" customHeight="1" x14ac:dyDescent="0.2">
      <c r="A240" s="10" t="s">
        <v>8420</v>
      </c>
      <c r="B240" s="10" t="s">
        <v>14</v>
      </c>
      <c r="C240" s="90" t="s">
        <v>860</v>
      </c>
      <c r="D240" s="51" t="str">
        <f>VLOOKUP($C240,Onerado!$A$9:$F$4126,2,0)</f>
        <v>Remoção de aparelho de iluminação ou projetor fixo em poste ou braço</v>
      </c>
      <c r="E240" s="52" t="str">
        <f>VLOOKUP($C240,Onerado!$A$9:$F$4126,3,0)</f>
        <v>UN</v>
      </c>
      <c r="F240" s="91">
        <v>4</v>
      </c>
      <c r="G240" s="14">
        <f>VLOOKUP($C240,Onerado!$A$9:$F$4126,6,0)</f>
        <v>75.08</v>
      </c>
      <c r="H240" s="14">
        <f>(G240*$I$6)+G240</f>
        <v>93.85</v>
      </c>
      <c r="I240" s="28">
        <f>H240*F240</f>
        <v>375.4</v>
      </c>
      <c r="J240" s="118"/>
    </row>
    <row r="241" spans="1:10" ht="15" x14ac:dyDescent="0.2">
      <c r="A241" s="10" t="s">
        <v>8421</v>
      </c>
      <c r="B241" s="10" t="s">
        <v>14</v>
      </c>
      <c r="C241" s="90" t="s">
        <v>930</v>
      </c>
      <c r="D241" s="51" t="str">
        <f>VLOOKUP($C241,Onerado!$A$9:$F$4126,2,0)</f>
        <v>Remoção de condutor embutido diâmetro externo até 6,5 mm</v>
      </c>
      <c r="E241" s="52" t="str">
        <f>VLOOKUP($C241,Onerado!$A$9:$F$4126,3,0)</f>
        <v>M</v>
      </c>
      <c r="F241" s="91">
        <f>F240*3</f>
        <v>12</v>
      </c>
      <c r="G241" s="14">
        <f>VLOOKUP($C241,Onerado!$A$9:$F$4126,6,0)</f>
        <v>2.5</v>
      </c>
      <c r="H241" s="14">
        <f t="shared" ref="H241:H243" si="114">(G241*$I$6)+G241</f>
        <v>3.13</v>
      </c>
      <c r="I241" s="28">
        <f t="shared" ref="I241:I243" si="115">H241*F241</f>
        <v>37.56</v>
      </c>
      <c r="J241" s="71"/>
    </row>
    <row r="242" spans="1:10" ht="21" customHeight="1" x14ac:dyDescent="0.2">
      <c r="A242" s="10" t="s">
        <v>8422</v>
      </c>
      <c r="B242" s="10" t="s">
        <v>14</v>
      </c>
      <c r="C242" s="90" t="s">
        <v>1003</v>
      </c>
      <c r="D242" s="51" t="str">
        <f>VLOOKUP($C242,Onerado!$A$9:$F$4126,2,0)</f>
        <v>Remoção de reator para lâmpada fixo em poste</v>
      </c>
      <c r="E242" s="52" t="str">
        <f>VLOOKUP($C242,Onerado!$A$9:$F$4126,3,0)</f>
        <v>UN</v>
      </c>
      <c r="F242" s="91">
        <f>F240</f>
        <v>4</v>
      </c>
      <c r="G242" s="14">
        <f>VLOOKUP($C242,Onerado!$A$9:$F$4126,6,0)</f>
        <v>100.1</v>
      </c>
      <c r="H242" s="14">
        <f t="shared" si="114"/>
        <v>125.13</v>
      </c>
      <c r="I242" s="28">
        <f t="shared" si="115"/>
        <v>500.52</v>
      </c>
      <c r="J242" s="71"/>
    </row>
    <row r="243" spans="1:10" ht="23.25" customHeight="1" x14ac:dyDescent="0.2">
      <c r="A243" s="10" t="s">
        <v>8423</v>
      </c>
      <c r="B243" s="10" t="s">
        <v>14</v>
      </c>
      <c r="C243" s="90" t="s">
        <v>1005</v>
      </c>
      <c r="D243" s="51" t="str">
        <f>VLOOKUP($C243,Onerado!$A$9:$F$4126,2,0)</f>
        <v>Remoção de relé</v>
      </c>
      <c r="E243" s="52" t="str">
        <f>VLOOKUP($C243,Onerado!$A$9:$F$4126,3,0)</f>
        <v>UN</v>
      </c>
      <c r="F243" s="91">
        <f>F240</f>
        <v>4</v>
      </c>
      <c r="G243" s="14">
        <f>VLOOKUP($C243,Onerado!$A$9:$F$4126,6,0)</f>
        <v>23.75</v>
      </c>
      <c r="H243" s="14">
        <f t="shared" si="114"/>
        <v>29.69</v>
      </c>
      <c r="I243" s="28">
        <f t="shared" si="115"/>
        <v>118.76</v>
      </c>
      <c r="J243" s="71"/>
    </row>
    <row r="244" spans="1:10" ht="23.25" customHeight="1" x14ac:dyDescent="0.2">
      <c r="A244" s="10" t="s">
        <v>8508</v>
      </c>
      <c r="B244" s="10" t="s">
        <v>14</v>
      </c>
      <c r="C244" s="90" t="s">
        <v>4836</v>
      </c>
      <c r="D244" s="51" t="str">
        <f>VLOOKUP($C244,Onerado!$A$9:$F$4126,2,0)</f>
        <v>Cabo de cobre flexível de 3 x 2,5 mm², isolamento 0,6/1 kV - isolação HEPR 90°C</v>
      </c>
      <c r="E244" s="52" t="str">
        <f>VLOOKUP($C244,Onerado!$A$9:$F$4126,3,0)</f>
        <v>M</v>
      </c>
      <c r="F244" s="91">
        <f>F245*3</f>
        <v>12</v>
      </c>
      <c r="G244" s="14">
        <f>VLOOKUP($C244,Onerado!$A$9:$F$4126,6,0)</f>
        <v>8.99</v>
      </c>
      <c r="H244" s="14">
        <f>(G244*$I$6)+G244</f>
        <v>11.24</v>
      </c>
      <c r="I244" s="28">
        <f>H244*F244</f>
        <v>134.88</v>
      </c>
      <c r="J244" s="118"/>
    </row>
    <row r="245" spans="1:10" ht="30" x14ac:dyDescent="0.2">
      <c r="A245" s="10" t="s">
        <v>8509</v>
      </c>
      <c r="B245" s="10" t="s">
        <v>14</v>
      </c>
      <c r="C245" s="90" t="s">
        <v>5262</v>
      </c>
      <c r="D245" s="51" t="str">
        <f>VLOOKUP($C245,Onerado!$A$9:$F$4126,2,0)</f>
        <v>Luminária LED retangular para poste, fluxo luminoso de 14160 a 17475 lm, eficiência mínima de 118 lm/W - potência de 80 W/120 W</v>
      </c>
      <c r="E245" s="52" t="str">
        <f>VLOOKUP($C245,Onerado!$A$9:$F$4126,3,0)</f>
        <v>UN</v>
      </c>
      <c r="F245" s="91">
        <f>F239</f>
        <v>4</v>
      </c>
      <c r="G245" s="14">
        <f>VLOOKUP($C245,Onerado!$A$9:$F$4126,6,0)</f>
        <v>1388.52</v>
      </c>
      <c r="H245" s="14">
        <f t="shared" ref="H245:H246" si="116">(G245*$I$6)+G245</f>
        <v>1735.65</v>
      </c>
      <c r="I245" s="28">
        <f t="shared" ref="I245:I246" si="117">H245*F245</f>
        <v>6942.6</v>
      </c>
      <c r="J245" s="71"/>
    </row>
    <row r="246" spans="1:10" ht="21" customHeight="1" x14ac:dyDescent="0.2">
      <c r="A246" s="10" t="s">
        <v>8510</v>
      </c>
      <c r="B246" s="10" t="s">
        <v>14</v>
      </c>
      <c r="C246" s="90" t="s">
        <v>5054</v>
      </c>
      <c r="D246" s="51" t="str">
        <f>VLOOKUP($C246,Onerado!$A$9:$F$4126,2,0)</f>
        <v>Relé fotoelétrico 50/60 Hz, 110/220 V, 1200 VA, completo</v>
      </c>
      <c r="E246" s="52" t="str">
        <f>VLOOKUP($C246,Onerado!$A$9:$F$4126,3,0)</f>
        <v>UN</v>
      </c>
      <c r="F246" s="91">
        <f>F245</f>
        <v>4</v>
      </c>
      <c r="G246" s="14">
        <f>VLOOKUP($C246,Onerado!$A$9:$F$4126,6,0)</f>
        <v>87.34</v>
      </c>
      <c r="H246" s="14">
        <f t="shared" si="116"/>
        <v>109.18</v>
      </c>
      <c r="I246" s="28">
        <f t="shared" si="117"/>
        <v>436.72</v>
      </c>
      <c r="J246" s="71"/>
    </row>
    <row r="247" spans="1:10" s="15" customFormat="1" ht="21" customHeight="1" x14ac:dyDescent="0.2">
      <c r="A247" s="35" t="s">
        <v>8343</v>
      </c>
      <c r="B247" s="35"/>
      <c r="C247" s="35"/>
      <c r="D247" s="44" t="s">
        <v>8511</v>
      </c>
      <c r="E247" s="96" t="s">
        <v>8335</v>
      </c>
      <c r="F247" s="36">
        <v>6</v>
      </c>
      <c r="G247" s="37"/>
      <c r="H247" s="37"/>
      <c r="I247" s="38">
        <f>SUM(I248:I254)</f>
        <v>12819.66</v>
      </c>
      <c r="J247" s="71"/>
    </row>
    <row r="248" spans="1:10" ht="23.25" customHeight="1" x14ac:dyDescent="0.2">
      <c r="A248" s="10" t="s">
        <v>8424</v>
      </c>
      <c r="B248" s="10" t="s">
        <v>14</v>
      </c>
      <c r="C248" s="90" t="s">
        <v>860</v>
      </c>
      <c r="D248" s="51" t="str">
        <f>VLOOKUP($C248,Onerado!$A$9:$F$4126,2,0)</f>
        <v>Remoção de aparelho de iluminação ou projetor fixo em poste ou braço</v>
      </c>
      <c r="E248" s="52" t="str">
        <f>VLOOKUP($C248,Onerado!$A$9:$F$4126,3,0)</f>
        <v>UN</v>
      </c>
      <c r="F248" s="91">
        <v>6</v>
      </c>
      <c r="G248" s="14">
        <f>VLOOKUP($C248,Onerado!$A$9:$F$4126,6,0)</f>
        <v>75.08</v>
      </c>
      <c r="H248" s="14">
        <f>(G248*$I$6)+G248</f>
        <v>93.85</v>
      </c>
      <c r="I248" s="28">
        <f>H248*F248</f>
        <v>563.1</v>
      </c>
      <c r="J248" s="118"/>
    </row>
    <row r="249" spans="1:10" ht="15" x14ac:dyDescent="0.2">
      <c r="A249" s="10" t="s">
        <v>8425</v>
      </c>
      <c r="B249" s="10" t="s">
        <v>14</v>
      </c>
      <c r="C249" s="90" t="s">
        <v>930</v>
      </c>
      <c r="D249" s="51" t="str">
        <f>VLOOKUP($C249,Onerado!$A$9:$F$4126,2,0)</f>
        <v>Remoção de condutor embutido diâmetro externo até 6,5 mm</v>
      </c>
      <c r="E249" s="52" t="str">
        <f>VLOOKUP($C249,Onerado!$A$9:$F$4126,3,0)</f>
        <v>M</v>
      </c>
      <c r="F249" s="91">
        <f>F248*3</f>
        <v>18</v>
      </c>
      <c r="G249" s="14">
        <f>VLOOKUP($C249,Onerado!$A$9:$F$4126,6,0)</f>
        <v>2.5</v>
      </c>
      <c r="H249" s="14">
        <f t="shared" ref="H249:H251" si="118">(G249*$I$6)+G249</f>
        <v>3.13</v>
      </c>
      <c r="I249" s="28">
        <f t="shared" ref="I249:I251" si="119">H249*F249</f>
        <v>56.34</v>
      </c>
      <c r="J249" s="71"/>
    </row>
    <row r="250" spans="1:10" ht="21" customHeight="1" x14ac:dyDescent="0.2">
      <c r="A250" s="10" t="s">
        <v>8426</v>
      </c>
      <c r="B250" s="10" t="s">
        <v>14</v>
      </c>
      <c r="C250" s="90" t="s">
        <v>1003</v>
      </c>
      <c r="D250" s="51" t="str">
        <f>VLOOKUP($C250,Onerado!$A$9:$F$4126,2,0)</f>
        <v>Remoção de reator para lâmpada fixo em poste</v>
      </c>
      <c r="E250" s="52" t="str">
        <f>VLOOKUP($C250,Onerado!$A$9:$F$4126,3,0)</f>
        <v>UN</v>
      </c>
      <c r="F250" s="91">
        <f>F248</f>
        <v>6</v>
      </c>
      <c r="G250" s="14">
        <f>VLOOKUP($C250,Onerado!$A$9:$F$4126,6,0)</f>
        <v>100.1</v>
      </c>
      <c r="H250" s="14">
        <f t="shared" si="118"/>
        <v>125.13</v>
      </c>
      <c r="I250" s="28">
        <f t="shared" si="119"/>
        <v>750.78</v>
      </c>
      <c r="J250" s="71"/>
    </row>
    <row r="251" spans="1:10" ht="23.25" customHeight="1" x14ac:dyDescent="0.2">
      <c r="A251" s="10" t="s">
        <v>8427</v>
      </c>
      <c r="B251" s="10" t="s">
        <v>14</v>
      </c>
      <c r="C251" s="90" t="s">
        <v>1005</v>
      </c>
      <c r="D251" s="51" t="str">
        <f>VLOOKUP($C251,Onerado!$A$9:$F$4126,2,0)</f>
        <v>Remoção de relé</v>
      </c>
      <c r="E251" s="52" t="str">
        <f>VLOOKUP($C251,Onerado!$A$9:$F$4126,3,0)</f>
        <v>UN</v>
      </c>
      <c r="F251" s="91">
        <f>F248</f>
        <v>6</v>
      </c>
      <c r="G251" s="14">
        <f>VLOOKUP($C251,Onerado!$A$9:$F$4126,6,0)</f>
        <v>23.75</v>
      </c>
      <c r="H251" s="14">
        <f t="shared" si="118"/>
        <v>29.69</v>
      </c>
      <c r="I251" s="28">
        <f t="shared" si="119"/>
        <v>178.14</v>
      </c>
      <c r="J251" s="71"/>
    </row>
    <row r="252" spans="1:10" ht="23.25" customHeight="1" x14ac:dyDescent="0.2">
      <c r="A252" s="10" t="s">
        <v>8428</v>
      </c>
      <c r="B252" s="10" t="s">
        <v>14</v>
      </c>
      <c r="C252" s="90" t="s">
        <v>4836</v>
      </c>
      <c r="D252" s="51" t="str">
        <f>VLOOKUP($C252,Onerado!$A$9:$F$4126,2,0)</f>
        <v>Cabo de cobre flexível de 3 x 2,5 mm², isolamento 0,6/1 kV - isolação HEPR 90°C</v>
      </c>
      <c r="E252" s="52" t="str">
        <f>VLOOKUP($C252,Onerado!$A$9:$F$4126,3,0)</f>
        <v>M</v>
      </c>
      <c r="F252" s="91">
        <f>F253*3</f>
        <v>18</v>
      </c>
      <c r="G252" s="14">
        <f>VLOOKUP($C252,Onerado!$A$9:$F$4126,6,0)</f>
        <v>8.99</v>
      </c>
      <c r="H252" s="14">
        <f>(G252*$I$6)+G252</f>
        <v>11.24</v>
      </c>
      <c r="I252" s="28">
        <f>H252*F252</f>
        <v>202.32</v>
      </c>
      <c r="J252" s="118"/>
    </row>
    <row r="253" spans="1:10" ht="30" x14ac:dyDescent="0.2">
      <c r="A253" s="10" t="s">
        <v>8512</v>
      </c>
      <c r="B253" s="10" t="s">
        <v>14</v>
      </c>
      <c r="C253" s="90" t="s">
        <v>5262</v>
      </c>
      <c r="D253" s="51" t="str">
        <f>VLOOKUP($C253,Onerado!$A$9:$F$4126,2,0)</f>
        <v>Luminária LED retangular para poste, fluxo luminoso de 14160 a 17475 lm, eficiência mínima de 118 lm/W - potência de 80 W/120 W</v>
      </c>
      <c r="E253" s="52" t="str">
        <f>VLOOKUP($C253,Onerado!$A$9:$F$4126,3,0)</f>
        <v>UN</v>
      </c>
      <c r="F253" s="91">
        <f>F247</f>
        <v>6</v>
      </c>
      <c r="G253" s="14">
        <f>VLOOKUP($C253,Onerado!$A$9:$F$4126,6,0)</f>
        <v>1388.52</v>
      </c>
      <c r="H253" s="14">
        <f t="shared" ref="H253:H254" si="120">(G253*$I$6)+G253</f>
        <v>1735.65</v>
      </c>
      <c r="I253" s="28">
        <f t="shared" ref="I253:I254" si="121">H253*F253</f>
        <v>10413.9</v>
      </c>
      <c r="J253" s="71"/>
    </row>
    <row r="254" spans="1:10" ht="21" customHeight="1" x14ac:dyDescent="0.2">
      <c r="A254" s="10" t="s">
        <v>8513</v>
      </c>
      <c r="B254" s="10" t="s">
        <v>14</v>
      </c>
      <c r="C254" s="90" t="s">
        <v>5054</v>
      </c>
      <c r="D254" s="51" t="str">
        <f>VLOOKUP($C254,Onerado!$A$9:$F$4126,2,0)</f>
        <v>Relé fotoelétrico 50/60 Hz, 110/220 V, 1200 VA, completo</v>
      </c>
      <c r="E254" s="52" t="str">
        <f>VLOOKUP($C254,Onerado!$A$9:$F$4126,3,0)</f>
        <v>UN</v>
      </c>
      <c r="F254" s="91">
        <f>F253</f>
        <v>6</v>
      </c>
      <c r="G254" s="14">
        <f>VLOOKUP($C254,Onerado!$A$9:$F$4126,6,0)</f>
        <v>87.34</v>
      </c>
      <c r="H254" s="14">
        <f t="shared" si="120"/>
        <v>109.18</v>
      </c>
      <c r="I254" s="28">
        <f t="shared" si="121"/>
        <v>655.08000000000004</v>
      </c>
      <c r="J254" s="71"/>
    </row>
    <row r="255" spans="1:10" s="15" customFormat="1" ht="21" customHeight="1" x14ac:dyDescent="0.2">
      <c r="A255" s="35" t="s">
        <v>8344</v>
      </c>
      <c r="B255" s="35"/>
      <c r="C255" s="35"/>
      <c r="D255" s="44" t="s">
        <v>8514</v>
      </c>
      <c r="E255" s="96" t="s">
        <v>8335</v>
      </c>
      <c r="F255" s="36">
        <v>3</v>
      </c>
      <c r="G255" s="37"/>
      <c r="H255" s="37"/>
      <c r="I255" s="38">
        <f>SUM(I256:I262)</f>
        <v>6409.83</v>
      </c>
      <c r="J255" s="71"/>
    </row>
    <row r="256" spans="1:10" ht="23.25" customHeight="1" x14ac:dyDescent="0.2">
      <c r="A256" s="10" t="s">
        <v>8429</v>
      </c>
      <c r="B256" s="10" t="s">
        <v>14</v>
      </c>
      <c r="C256" s="90" t="s">
        <v>860</v>
      </c>
      <c r="D256" s="51" t="str">
        <f>VLOOKUP($C256,Onerado!$A$9:$F$4126,2,0)</f>
        <v>Remoção de aparelho de iluminação ou projetor fixo em poste ou braço</v>
      </c>
      <c r="E256" s="52" t="str">
        <f>VLOOKUP($C256,Onerado!$A$9:$F$4126,3,0)</f>
        <v>UN</v>
      </c>
      <c r="F256" s="91">
        <v>3</v>
      </c>
      <c r="G256" s="14">
        <f>VLOOKUP($C256,Onerado!$A$9:$F$4126,6,0)</f>
        <v>75.08</v>
      </c>
      <c r="H256" s="14">
        <f>(G256*$I$6)+G256</f>
        <v>93.85</v>
      </c>
      <c r="I256" s="28">
        <f>H256*F256</f>
        <v>281.55</v>
      </c>
      <c r="J256" s="118"/>
    </row>
    <row r="257" spans="1:10" ht="15" x14ac:dyDescent="0.2">
      <c r="A257" s="10" t="s">
        <v>8430</v>
      </c>
      <c r="B257" s="10" t="s">
        <v>14</v>
      </c>
      <c r="C257" s="90" t="s">
        <v>930</v>
      </c>
      <c r="D257" s="51" t="str">
        <f>VLOOKUP($C257,Onerado!$A$9:$F$4126,2,0)</f>
        <v>Remoção de condutor embutido diâmetro externo até 6,5 mm</v>
      </c>
      <c r="E257" s="52" t="str">
        <f>VLOOKUP($C257,Onerado!$A$9:$F$4126,3,0)</f>
        <v>M</v>
      </c>
      <c r="F257" s="91">
        <f>F256*3</f>
        <v>9</v>
      </c>
      <c r="G257" s="14">
        <f>VLOOKUP($C257,Onerado!$A$9:$F$4126,6,0)</f>
        <v>2.5</v>
      </c>
      <c r="H257" s="14">
        <f t="shared" ref="H257:H259" si="122">(G257*$I$6)+G257</f>
        <v>3.13</v>
      </c>
      <c r="I257" s="28">
        <f t="shared" ref="I257:I259" si="123">H257*F257</f>
        <v>28.17</v>
      </c>
      <c r="J257" s="71"/>
    </row>
    <row r="258" spans="1:10" ht="21" customHeight="1" x14ac:dyDescent="0.2">
      <c r="A258" s="10" t="s">
        <v>8431</v>
      </c>
      <c r="B258" s="10" t="s">
        <v>14</v>
      </c>
      <c r="C258" s="90" t="s">
        <v>1003</v>
      </c>
      <c r="D258" s="51" t="str">
        <f>VLOOKUP($C258,Onerado!$A$9:$F$4126,2,0)</f>
        <v>Remoção de reator para lâmpada fixo em poste</v>
      </c>
      <c r="E258" s="52" t="str">
        <f>VLOOKUP($C258,Onerado!$A$9:$F$4126,3,0)</f>
        <v>UN</v>
      </c>
      <c r="F258" s="91">
        <f>F256</f>
        <v>3</v>
      </c>
      <c r="G258" s="14">
        <f>VLOOKUP($C258,Onerado!$A$9:$F$4126,6,0)</f>
        <v>100.1</v>
      </c>
      <c r="H258" s="14">
        <f t="shared" si="122"/>
        <v>125.13</v>
      </c>
      <c r="I258" s="28">
        <f t="shared" si="123"/>
        <v>375.39</v>
      </c>
      <c r="J258" s="71"/>
    </row>
    <row r="259" spans="1:10" ht="23.25" customHeight="1" x14ac:dyDescent="0.2">
      <c r="A259" s="10" t="s">
        <v>8432</v>
      </c>
      <c r="B259" s="10" t="s">
        <v>14</v>
      </c>
      <c r="C259" s="90" t="s">
        <v>1005</v>
      </c>
      <c r="D259" s="51" t="str">
        <f>VLOOKUP($C259,Onerado!$A$9:$F$4126,2,0)</f>
        <v>Remoção de relé</v>
      </c>
      <c r="E259" s="52" t="str">
        <f>VLOOKUP($C259,Onerado!$A$9:$F$4126,3,0)</f>
        <v>UN</v>
      </c>
      <c r="F259" s="91">
        <f>F256</f>
        <v>3</v>
      </c>
      <c r="G259" s="14">
        <f>VLOOKUP($C259,Onerado!$A$9:$F$4126,6,0)</f>
        <v>23.75</v>
      </c>
      <c r="H259" s="14">
        <f t="shared" si="122"/>
        <v>29.69</v>
      </c>
      <c r="I259" s="28">
        <f t="shared" si="123"/>
        <v>89.07</v>
      </c>
      <c r="J259" s="71"/>
    </row>
    <row r="260" spans="1:10" ht="23.25" customHeight="1" x14ac:dyDescent="0.2">
      <c r="A260" s="10" t="s">
        <v>8515</v>
      </c>
      <c r="B260" s="10" t="s">
        <v>14</v>
      </c>
      <c r="C260" s="90" t="s">
        <v>4836</v>
      </c>
      <c r="D260" s="51" t="str">
        <f>VLOOKUP($C260,Onerado!$A$9:$F$4126,2,0)</f>
        <v>Cabo de cobre flexível de 3 x 2,5 mm², isolamento 0,6/1 kV - isolação HEPR 90°C</v>
      </c>
      <c r="E260" s="52" t="str">
        <f>VLOOKUP($C260,Onerado!$A$9:$F$4126,3,0)</f>
        <v>M</v>
      </c>
      <c r="F260" s="91">
        <f>F261*3</f>
        <v>9</v>
      </c>
      <c r="G260" s="14">
        <f>VLOOKUP($C260,Onerado!$A$9:$F$4126,6,0)</f>
        <v>8.99</v>
      </c>
      <c r="H260" s="14">
        <f>(G260*$I$6)+G260</f>
        <v>11.24</v>
      </c>
      <c r="I260" s="28">
        <f>H260*F260</f>
        <v>101.16</v>
      </c>
      <c r="J260" s="118"/>
    </row>
    <row r="261" spans="1:10" ht="30" x14ac:dyDescent="0.2">
      <c r="A261" s="10" t="s">
        <v>8516</v>
      </c>
      <c r="B261" s="10" t="s">
        <v>14</v>
      </c>
      <c r="C261" s="90" t="s">
        <v>5262</v>
      </c>
      <c r="D261" s="51" t="str">
        <f>VLOOKUP($C261,Onerado!$A$9:$F$4126,2,0)</f>
        <v>Luminária LED retangular para poste, fluxo luminoso de 14160 a 17475 lm, eficiência mínima de 118 lm/W - potência de 80 W/120 W</v>
      </c>
      <c r="E261" s="52" t="str">
        <f>VLOOKUP($C261,Onerado!$A$9:$F$4126,3,0)</f>
        <v>UN</v>
      </c>
      <c r="F261" s="91">
        <f>F255</f>
        <v>3</v>
      </c>
      <c r="G261" s="14">
        <f>VLOOKUP($C261,Onerado!$A$9:$F$4126,6,0)</f>
        <v>1388.52</v>
      </c>
      <c r="H261" s="14">
        <f t="shared" ref="H261:H262" si="124">(G261*$I$6)+G261</f>
        <v>1735.65</v>
      </c>
      <c r="I261" s="28">
        <f t="shared" ref="I261:I262" si="125">H261*F261</f>
        <v>5206.95</v>
      </c>
      <c r="J261" s="71"/>
    </row>
    <row r="262" spans="1:10" ht="21" customHeight="1" x14ac:dyDescent="0.2">
      <c r="A262" s="10" t="s">
        <v>8517</v>
      </c>
      <c r="B262" s="10" t="s">
        <v>14</v>
      </c>
      <c r="C262" s="90" t="s">
        <v>5054</v>
      </c>
      <c r="D262" s="51" t="str">
        <f>VLOOKUP($C262,Onerado!$A$9:$F$4126,2,0)</f>
        <v>Relé fotoelétrico 50/60 Hz, 110/220 V, 1200 VA, completo</v>
      </c>
      <c r="E262" s="52" t="str">
        <f>VLOOKUP($C262,Onerado!$A$9:$F$4126,3,0)</f>
        <v>UN</v>
      </c>
      <c r="F262" s="91">
        <f>F261</f>
        <v>3</v>
      </c>
      <c r="G262" s="14">
        <f>VLOOKUP($C262,Onerado!$A$9:$F$4126,6,0)</f>
        <v>87.34</v>
      </c>
      <c r="H262" s="14">
        <f t="shared" si="124"/>
        <v>109.18</v>
      </c>
      <c r="I262" s="28">
        <f t="shared" si="125"/>
        <v>327.54000000000002</v>
      </c>
      <c r="J262" s="71"/>
    </row>
    <row r="263" spans="1:10" s="15" customFormat="1" ht="21" customHeight="1" x14ac:dyDescent="0.2">
      <c r="A263" s="35" t="s">
        <v>8345</v>
      </c>
      <c r="B263" s="35"/>
      <c r="C263" s="35"/>
      <c r="D263" s="44" t="s">
        <v>8518</v>
      </c>
      <c r="E263" s="96" t="s">
        <v>8335</v>
      </c>
      <c r="F263" s="36">
        <v>2</v>
      </c>
      <c r="G263" s="37"/>
      <c r="H263" s="37"/>
      <c r="I263" s="38">
        <f>SUM(I264:I270)</f>
        <v>4273.22</v>
      </c>
      <c r="J263" s="71"/>
    </row>
    <row r="264" spans="1:10" ht="23.25" customHeight="1" x14ac:dyDescent="0.2">
      <c r="A264" s="10" t="s">
        <v>8433</v>
      </c>
      <c r="B264" s="10" t="s">
        <v>14</v>
      </c>
      <c r="C264" s="90" t="s">
        <v>860</v>
      </c>
      <c r="D264" s="51" t="str">
        <f>VLOOKUP($C264,Onerado!$A$9:$F$4126,2,0)</f>
        <v>Remoção de aparelho de iluminação ou projetor fixo em poste ou braço</v>
      </c>
      <c r="E264" s="52" t="str">
        <f>VLOOKUP($C264,Onerado!$A$9:$F$4126,3,0)</f>
        <v>UN</v>
      </c>
      <c r="F264" s="91">
        <v>2</v>
      </c>
      <c r="G264" s="14">
        <f>VLOOKUP($C264,Onerado!$A$9:$F$4126,6,0)</f>
        <v>75.08</v>
      </c>
      <c r="H264" s="14">
        <f>(G264*$I$6)+G264</f>
        <v>93.85</v>
      </c>
      <c r="I264" s="28">
        <f>H264*F264</f>
        <v>187.7</v>
      </c>
      <c r="J264" s="118"/>
    </row>
    <row r="265" spans="1:10" ht="15" x14ac:dyDescent="0.2">
      <c r="A265" s="10" t="s">
        <v>8434</v>
      </c>
      <c r="B265" s="10" t="s">
        <v>14</v>
      </c>
      <c r="C265" s="90" t="s">
        <v>930</v>
      </c>
      <c r="D265" s="51" t="str">
        <f>VLOOKUP($C265,Onerado!$A$9:$F$4126,2,0)</f>
        <v>Remoção de condutor embutido diâmetro externo até 6,5 mm</v>
      </c>
      <c r="E265" s="52" t="str">
        <f>VLOOKUP($C265,Onerado!$A$9:$F$4126,3,0)</f>
        <v>M</v>
      </c>
      <c r="F265" s="91">
        <f>F264*3</f>
        <v>6</v>
      </c>
      <c r="G265" s="14">
        <f>VLOOKUP($C265,Onerado!$A$9:$F$4126,6,0)</f>
        <v>2.5</v>
      </c>
      <c r="H265" s="14">
        <f t="shared" ref="H265:H267" si="126">(G265*$I$6)+G265</f>
        <v>3.13</v>
      </c>
      <c r="I265" s="28">
        <f t="shared" ref="I265:I267" si="127">H265*F265</f>
        <v>18.78</v>
      </c>
      <c r="J265" s="71"/>
    </row>
    <row r="266" spans="1:10" ht="21" customHeight="1" x14ac:dyDescent="0.2">
      <c r="A266" s="10" t="s">
        <v>8435</v>
      </c>
      <c r="B266" s="10" t="s">
        <v>14</v>
      </c>
      <c r="C266" s="90" t="s">
        <v>1003</v>
      </c>
      <c r="D266" s="51" t="str">
        <f>VLOOKUP($C266,Onerado!$A$9:$F$4126,2,0)</f>
        <v>Remoção de reator para lâmpada fixo em poste</v>
      </c>
      <c r="E266" s="52" t="str">
        <f>VLOOKUP($C266,Onerado!$A$9:$F$4126,3,0)</f>
        <v>UN</v>
      </c>
      <c r="F266" s="91">
        <f>F264</f>
        <v>2</v>
      </c>
      <c r="G266" s="14">
        <f>VLOOKUP($C266,Onerado!$A$9:$F$4126,6,0)</f>
        <v>100.1</v>
      </c>
      <c r="H266" s="14">
        <f t="shared" si="126"/>
        <v>125.13</v>
      </c>
      <c r="I266" s="28">
        <f t="shared" si="127"/>
        <v>250.26</v>
      </c>
      <c r="J266" s="71"/>
    </row>
    <row r="267" spans="1:10" ht="23.25" customHeight="1" x14ac:dyDescent="0.2">
      <c r="A267" s="10" t="s">
        <v>8436</v>
      </c>
      <c r="B267" s="10" t="s">
        <v>14</v>
      </c>
      <c r="C267" s="90" t="s">
        <v>1005</v>
      </c>
      <c r="D267" s="51" t="str">
        <f>VLOOKUP($C267,Onerado!$A$9:$F$4126,2,0)</f>
        <v>Remoção de relé</v>
      </c>
      <c r="E267" s="52" t="str">
        <f>VLOOKUP($C267,Onerado!$A$9:$F$4126,3,0)</f>
        <v>UN</v>
      </c>
      <c r="F267" s="91">
        <f>F264</f>
        <v>2</v>
      </c>
      <c r="G267" s="14">
        <f>VLOOKUP($C267,Onerado!$A$9:$F$4126,6,0)</f>
        <v>23.75</v>
      </c>
      <c r="H267" s="14">
        <f t="shared" si="126"/>
        <v>29.69</v>
      </c>
      <c r="I267" s="28">
        <f t="shared" si="127"/>
        <v>59.38</v>
      </c>
      <c r="J267" s="71"/>
    </row>
    <row r="268" spans="1:10" ht="23.25" customHeight="1" x14ac:dyDescent="0.2">
      <c r="A268" s="10" t="s">
        <v>8519</v>
      </c>
      <c r="B268" s="10" t="s">
        <v>14</v>
      </c>
      <c r="C268" s="90" t="s">
        <v>4836</v>
      </c>
      <c r="D268" s="51" t="str">
        <f>VLOOKUP($C268,Onerado!$A$9:$F$4126,2,0)</f>
        <v>Cabo de cobre flexível de 3 x 2,5 mm², isolamento 0,6/1 kV - isolação HEPR 90°C</v>
      </c>
      <c r="E268" s="52" t="str">
        <f>VLOOKUP($C268,Onerado!$A$9:$F$4126,3,0)</f>
        <v>M</v>
      </c>
      <c r="F268" s="91">
        <f>F269*3</f>
        <v>6</v>
      </c>
      <c r="G268" s="14">
        <f>VLOOKUP($C268,Onerado!$A$9:$F$4126,6,0)</f>
        <v>8.99</v>
      </c>
      <c r="H268" s="14">
        <f>(G268*$I$6)+G268</f>
        <v>11.24</v>
      </c>
      <c r="I268" s="28">
        <f>H268*F268</f>
        <v>67.44</v>
      </c>
      <c r="J268" s="118"/>
    </row>
    <row r="269" spans="1:10" ht="30" x14ac:dyDescent="0.2">
      <c r="A269" s="10" t="s">
        <v>8520</v>
      </c>
      <c r="B269" s="10" t="s">
        <v>14</v>
      </c>
      <c r="C269" s="90" t="s">
        <v>5262</v>
      </c>
      <c r="D269" s="51" t="str">
        <f>VLOOKUP($C269,Onerado!$A$9:$F$4126,2,0)</f>
        <v>Luminária LED retangular para poste, fluxo luminoso de 14160 a 17475 lm, eficiência mínima de 118 lm/W - potência de 80 W/120 W</v>
      </c>
      <c r="E269" s="52" t="str">
        <f>VLOOKUP($C269,Onerado!$A$9:$F$4126,3,0)</f>
        <v>UN</v>
      </c>
      <c r="F269" s="91">
        <f>F263</f>
        <v>2</v>
      </c>
      <c r="G269" s="14">
        <f>VLOOKUP($C269,Onerado!$A$9:$F$4126,6,0)</f>
        <v>1388.52</v>
      </c>
      <c r="H269" s="14">
        <f t="shared" ref="H269:H270" si="128">(G269*$I$6)+G269</f>
        <v>1735.65</v>
      </c>
      <c r="I269" s="28">
        <f t="shared" ref="I269:I270" si="129">H269*F269</f>
        <v>3471.3</v>
      </c>
      <c r="J269" s="71"/>
    </row>
    <row r="270" spans="1:10" ht="21" customHeight="1" x14ac:dyDescent="0.2">
      <c r="A270" s="10" t="s">
        <v>8521</v>
      </c>
      <c r="B270" s="10" t="s">
        <v>14</v>
      </c>
      <c r="C270" s="90" t="s">
        <v>5054</v>
      </c>
      <c r="D270" s="51" t="str">
        <f>VLOOKUP($C270,Onerado!$A$9:$F$4126,2,0)</f>
        <v>Relé fotoelétrico 50/60 Hz, 110/220 V, 1200 VA, completo</v>
      </c>
      <c r="E270" s="52" t="str">
        <f>VLOOKUP($C270,Onerado!$A$9:$F$4126,3,0)</f>
        <v>UN</v>
      </c>
      <c r="F270" s="91">
        <f>F269</f>
        <v>2</v>
      </c>
      <c r="G270" s="14">
        <f>VLOOKUP($C270,Onerado!$A$9:$F$4126,6,0)</f>
        <v>87.34</v>
      </c>
      <c r="H270" s="14">
        <f t="shared" si="128"/>
        <v>109.18</v>
      </c>
      <c r="I270" s="28">
        <f t="shared" si="129"/>
        <v>218.36</v>
      </c>
      <c r="J270" s="71"/>
    </row>
    <row r="271" spans="1:10" s="15" customFormat="1" ht="21" customHeight="1" x14ac:dyDescent="0.2">
      <c r="A271" s="35" t="s">
        <v>8346</v>
      </c>
      <c r="B271" s="35"/>
      <c r="C271" s="35"/>
      <c r="D271" s="44" t="s">
        <v>8522</v>
      </c>
      <c r="E271" s="96" t="s">
        <v>8335</v>
      </c>
      <c r="F271" s="36">
        <v>8</v>
      </c>
      <c r="G271" s="37"/>
      <c r="H271" s="37"/>
      <c r="I271" s="38">
        <f>SUM(I272:I278)</f>
        <v>17092.88</v>
      </c>
      <c r="J271" s="71"/>
    </row>
    <row r="272" spans="1:10" ht="23.25" customHeight="1" x14ac:dyDescent="0.2">
      <c r="A272" s="10" t="s">
        <v>8437</v>
      </c>
      <c r="B272" s="10" t="s">
        <v>14</v>
      </c>
      <c r="C272" s="90" t="s">
        <v>860</v>
      </c>
      <c r="D272" s="51" t="str">
        <f>VLOOKUP($C272,Onerado!$A$9:$F$4126,2,0)</f>
        <v>Remoção de aparelho de iluminação ou projetor fixo em poste ou braço</v>
      </c>
      <c r="E272" s="52" t="str">
        <f>VLOOKUP($C272,Onerado!$A$9:$F$4126,3,0)</f>
        <v>UN</v>
      </c>
      <c r="F272" s="91">
        <v>8</v>
      </c>
      <c r="G272" s="14">
        <f>VLOOKUP($C272,Onerado!$A$9:$F$4126,6,0)</f>
        <v>75.08</v>
      </c>
      <c r="H272" s="14">
        <f>(G272*$I$6)+G272</f>
        <v>93.85</v>
      </c>
      <c r="I272" s="28">
        <f>H272*F272</f>
        <v>750.8</v>
      </c>
      <c r="J272" s="118"/>
    </row>
    <row r="273" spans="1:12" ht="15" x14ac:dyDescent="0.2">
      <c r="A273" s="10" t="s">
        <v>8438</v>
      </c>
      <c r="B273" s="10" t="s">
        <v>14</v>
      </c>
      <c r="C273" s="90" t="s">
        <v>930</v>
      </c>
      <c r="D273" s="51" t="str">
        <f>VLOOKUP($C273,Onerado!$A$9:$F$4126,2,0)</f>
        <v>Remoção de condutor embutido diâmetro externo até 6,5 mm</v>
      </c>
      <c r="E273" s="52" t="str">
        <f>VLOOKUP($C273,Onerado!$A$9:$F$4126,3,0)</f>
        <v>M</v>
      </c>
      <c r="F273" s="91">
        <f>F272*3</f>
        <v>24</v>
      </c>
      <c r="G273" s="14">
        <f>VLOOKUP($C273,Onerado!$A$9:$F$4126,6,0)</f>
        <v>2.5</v>
      </c>
      <c r="H273" s="14">
        <f t="shared" ref="H273:H275" si="130">(G273*$I$6)+G273</f>
        <v>3.13</v>
      </c>
      <c r="I273" s="28">
        <f t="shared" ref="I273:I275" si="131">H273*F273</f>
        <v>75.12</v>
      </c>
      <c r="J273" s="71"/>
    </row>
    <row r="274" spans="1:12" ht="21" customHeight="1" x14ac:dyDescent="0.2">
      <c r="A274" s="10" t="s">
        <v>8439</v>
      </c>
      <c r="B274" s="10" t="s">
        <v>14</v>
      </c>
      <c r="C274" s="90" t="s">
        <v>1003</v>
      </c>
      <c r="D274" s="51" t="str">
        <f>VLOOKUP($C274,Onerado!$A$9:$F$4126,2,0)</f>
        <v>Remoção de reator para lâmpada fixo em poste</v>
      </c>
      <c r="E274" s="52" t="str">
        <f>VLOOKUP($C274,Onerado!$A$9:$F$4126,3,0)</f>
        <v>UN</v>
      </c>
      <c r="F274" s="91">
        <f>F272</f>
        <v>8</v>
      </c>
      <c r="G274" s="14">
        <f>VLOOKUP($C274,Onerado!$A$9:$F$4126,6,0)</f>
        <v>100.1</v>
      </c>
      <c r="H274" s="14">
        <f t="shared" si="130"/>
        <v>125.13</v>
      </c>
      <c r="I274" s="28">
        <f t="shared" si="131"/>
        <v>1001.04</v>
      </c>
      <c r="J274" s="71"/>
    </row>
    <row r="275" spans="1:12" ht="23.25" customHeight="1" x14ac:dyDescent="0.2">
      <c r="A275" s="10" t="s">
        <v>8440</v>
      </c>
      <c r="B275" s="10" t="s">
        <v>14</v>
      </c>
      <c r="C275" s="90" t="s">
        <v>1005</v>
      </c>
      <c r="D275" s="51" t="str">
        <f>VLOOKUP($C275,Onerado!$A$9:$F$4126,2,0)</f>
        <v>Remoção de relé</v>
      </c>
      <c r="E275" s="52" t="str">
        <f>VLOOKUP($C275,Onerado!$A$9:$F$4126,3,0)</f>
        <v>UN</v>
      </c>
      <c r="F275" s="91">
        <f>F272</f>
        <v>8</v>
      </c>
      <c r="G275" s="14">
        <f>VLOOKUP($C275,Onerado!$A$9:$F$4126,6,0)</f>
        <v>23.75</v>
      </c>
      <c r="H275" s="14">
        <f t="shared" si="130"/>
        <v>29.69</v>
      </c>
      <c r="I275" s="28">
        <f t="shared" si="131"/>
        <v>237.52</v>
      </c>
      <c r="J275" s="71"/>
    </row>
    <row r="276" spans="1:12" ht="23.25" customHeight="1" x14ac:dyDescent="0.2">
      <c r="A276" s="10" t="s">
        <v>8523</v>
      </c>
      <c r="B276" s="10" t="s">
        <v>14</v>
      </c>
      <c r="C276" s="90" t="s">
        <v>4836</v>
      </c>
      <c r="D276" s="51" t="str">
        <f>VLOOKUP($C276,Onerado!$A$9:$F$4126,2,0)</f>
        <v>Cabo de cobre flexível de 3 x 2,5 mm², isolamento 0,6/1 kV - isolação HEPR 90°C</v>
      </c>
      <c r="E276" s="52" t="str">
        <f>VLOOKUP($C276,Onerado!$A$9:$F$4126,3,0)</f>
        <v>M</v>
      </c>
      <c r="F276" s="91">
        <f>F277*3</f>
        <v>24</v>
      </c>
      <c r="G276" s="14">
        <f>VLOOKUP($C276,Onerado!$A$9:$F$4126,6,0)</f>
        <v>8.99</v>
      </c>
      <c r="H276" s="14">
        <f>(G276*$I$6)+G276</f>
        <v>11.24</v>
      </c>
      <c r="I276" s="28">
        <f>H276*F276</f>
        <v>269.76</v>
      </c>
      <c r="J276" s="118"/>
    </row>
    <row r="277" spans="1:12" ht="30" x14ac:dyDescent="0.2">
      <c r="A277" s="10" t="s">
        <v>8524</v>
      </c>
      <c r="B277" s="10" t="s">
        <v>14</v>
      </c>
      <c r="C277" s="90" t="s">
        <v>5262</v>
      </c>
      <c r="D277" s="51" t="str">
        <f>VLOOKUP($C277,Onerado!$A$9:$F$4126,2,0)</f>
        <v>Luminária LED retangular para poste, fluxo luminoso de 14160 a 17475 lm, eficiência mínima de 118 lm/W - potência de 80 W/120 W</v>
      </c>
      <c r="E277" s="52" t="str">
        <f>VLOOKUP($C277,Onerado!$A$9:$F$4126,3,0)</f>
        <v>UN</v>
      </c>
      <c r="F277" s="91">
        <f>F271</f>
        <v>8</v>
      </c>
      <c r="G277" s="14">
        <f>VLOOKUP($C277,Onerado!$A$9:$F$4126,6,0)</f>
        <v>1388.52</v>
      </c>
      <c r="H277" s="14">
        <f t="shared" ref="H277:H278" si="132">(G277*$I$6)+G277</f>
        <v>1735.65</v>
      </c>
      <c r="I277" s="28">
        <f t="shared" ref="I277:I278" si="133">H277*F277</f>
        <v>13885.2</v>
      </c>
      <c r="J277" s="71"/>
    </row>
    <row r="278" spans="1:12" ht="21" customHeight="1" x14ac:dyDescent="0.2">
      <c r="A278" s="10" t="s">
        <v>8525</v>
      </c>
      <c r="B278" s="10" t="s">
        <v>14</v>
      </c>
      <c r="C278" s="90" t="s">
        <v>5054</v>
      </c>
      <c r="D278" s="51" t="str">
        <f>VLOOKUP($C278,Onerado!$A$9:$F$4126,2,0)</f>
        <v>Relé fotoelétrico 50/60 Hz, 110/220 V, 1200 VA, completo</v>
      </c>
      <c r="E278" s="52" t="str">
        <f>VLOOKUP($C278,Onerado!$A$9:$F$4126,3,0)</f>
        <v>UN</v>
      </c>
      <c r="F278" s="91">
        <f>F277</f>
        <v>8</v>
      </c>
      <c r="G278" s="14">
        <f>VLOOKUP($C278,Onerado!$A$9:$F$4126,6,0)</f>
        <v>87.34</v>
      </c>
      <c r="H278" s="14">
        <f t="shared" si="132"/>
        <v>109.18</v>
      </c>
      <c r="I278" s="28">
        <f t="shared" si="133"/>
        <v>873.44</v>
      </c>
      <c r="J278" s="71"/>
    </row>
    <row r="279" spans="1:12" s="15" customFormat="1" ht="21" customHeight="1" x14ac:dyDescent="0.2">
      <c r="A279" s="35" t="s">
        <v>8441</v>
      </c>
      <c r="B279" s="35"/>
      <c r="C279" s="35"/>
      <c r="D279" s="44" t="s">
        <v>8526</v>
      </c>
      <c r="E279" s="96" t="s">
        <v>8335</v>
      </c>
      <c r="F279" s="36">
        <v>5</v>
      </c>
      <c r="G279" s="37"/>
      <c r="H279" s="37"/>
      <c r="I279" s="38">
        <f>SUM(I280:I286)</f>
        <v>10683.05</v>
      </c>
      <c r="J279" s="71"/>
    </row>
    <row r="280" spans="1:12" ht="23.25" customHeight="1" x14ac:dyDescent="0.2">
      <c r="A280" s="10" t="s">
        <v>8442</v>
      </c>
      <c r="B280" s="10" t="s">
        <v>14</v>
      </c>
      <c r="C280" s="90" t="s">
        <v>860</v>
      </c>
      <c r="D280" s="51" t="str">
        <f>VLOOKUP($C280,Onerado!$A$9:$F$4126,2,0)</f>
        <v>Remoção de aparelho de iluminação ou projetor fixo em poste ou braço</v>
      </c>
      <c r="E280" s="52" t="str">
        <f>VLOOKUP($C280,Onerado!$A$9:$F$4126,3,0)</f>
        <v>UN</v>
      </c>
      <c r="F280" s="91">
        <v>5</v>
      </c>
      <c r="G280" s="14">
        <f>VLOOKUP($C280,Onerado!$A$9:$F$4126,6,0)</f>
        <v>75.08</v>
      </c>
      <c r="H280" s="14">
        <f>(G280*$I$6)+G280</f>
        <v>93.85</v>
      </c>
      <c r="I280" s="28">
        <f>H280*F280</f>
        <v>469.25</v>
      </c>
      <c r="J280" s="118"/>
    </row>
    <row r="281" spans="1:12" ht="15" x14ac:dyDescent="0.2">
      <c r="A281" s="10" t="s">
        <v>8443</v>
      </c>
      <c r="B281" s="10" t="s">
        <v>14</v>
      </c>
      <c r="C281" s="90" t="s">
        <v>930</v>
      </c>
      <c r="D281" s="51" t="str">
        <f>VLOOKUP($C281,Onerado!$A$9:$F$4126,2,0)</f>
        <v>Remoção de condutor embutido diâmetro externo até 6,5 mm</v>
      </c>
      <c r="E281" s="52" t="str">
        <f>VLOOKUP($C281,Onerado!$A$9:$F$4126,3,0)</f>
        <v>M</v>
      </c>
      <c r="F281" s="91">
        <f>F280*3</f>
        <v>15</v>
      </c>
      <c r="G281" s="14">
        <f>VLOOKUP($C281,Onerado!$A$9:$F$4126,6,0)</f>
        <v>2.5</v>
      </c>
      <c r="H281" s="14">
        <f t="shared" ref="H281:H283" si="134">(G281*$I$6)+G281</f>
        <v>3.13</v>
      </c>
      <c r="I281" s="28">
        <f t="shared" ref="I281:I283" si="135">H281*F281</f>
        <v>46.95</v>
      </c>
      <c r="J281" s="71"/>
    </row>
    <row r="282" spans="1:12" ht="21" customHeight="1" x14ac:dyDescent="0.2">
      <c r="A282" s="10" t="s">
        <v>8444</v>
      </c>
      <c r="B282" s="10" t="s">
        <v>14</v>
      </c>
      <c r="C282" s="90" t="s">
        <v>1003</v>
      </c>
      <c r="D282" s="51" t="str">
        <f>VLOOKUP($C282,Onerado!$A$9:$F$4126,2,0)</f>
        <v>Remoção de reator para lâmpada fixo em poste</v>
      </c>
      <c r="E282" s="52" t="str">
        <f>VLOOKUP($C282,Onerado!$A$9:$F$4126,3,0)</f>
        <v>UN</v>
      </c>
      <c r="F282" s="91">
        <f>F280</f>
        <v>5</v>
      </c>
      <c r="G282" s="14">
        <f>VLOOKUP($C282,Onerado!$A$9:$F$4126,6,0)</f>
        <v>100.1</v>
      </c>
      <c r="H282" s="14">
        <f t="shared" si="134"/>
        <v>125.13</v>
      </c>
      <c r="I282" s="28">
        <f t="shared" si="135"/>
        <v>625.65</v>
      </c>
      <c r="J282" s="71"/>
    </row>
    <row r="283" spans="1:12" ht="23.25" customHeight="1" x14ac:dyDescent="0.2">
      <c r="A283" s="10" t="s">
        <v>8445</v>
      </c>
      <c r="B283" s="10" t="s">
        <v>14</v>
      </c>
      <c r="C283" s="90" t="s">
        <v>1005</v>
      </c>
      <c r="D283" s="51" t="str">
        <f>VLOOKUP($C283,Onerado!$A$9:$F$4126,2,0)</f>
        <v>Remoção de relé</v>
      </c>
      <c r="E283" s="52" t="str">
        <f>VLOOKUP($C283,Onerado!$A$9:$F$4126,3,0)</f>
        <v>UN</v>
      </c>
      <c r="F283" s="91">
        <f>F280</f>
        <v>5</v>
      </c>
      <c r="G283" s="14">
        <f>VLOOKUP($C283,Onerado!$A$9:$F$4126,6,0)</f>
        <v>23.75</v>
      </c>
      <c r="H283" s="14">
        <f t="shared" si="134"/>
        <v>29.69</v>
      </c>
      <c r="I283" s="28">
        <f t="shared" si="135"/>
        <v>148.44999999999999</v>
      </c>
      <c r="J283" s="71"/>
    </row>
    <row r="284" spans="1:12" ht="23.25" customHeight="1" x14ac:dyDescent="0.2">
      <c r="A284" s="10" t="s">
        <v>8446</v>
      </c>
      <c r="B284" s="10" t="s">
        <v>14</v>
      </c>
      <c r="C284" s="90" t="s">
        <v>4836</v>
      </c>
      <c r="D284" s="51" t="str">
        <f>VLOOKUP($C284,Onerado!$A$9:$F$4126,2,0)</f>
        <v>Cabo de cobre flexível de 3 x 2,5 mm², isolamento 0,6/1 kV - isolação HEPR 90°C</v>
      </c>
      <c r="E284" s="52" t="str">
        <f>VLOOKUP($C284,Onerado!$A$9:$F$4126,3,0)</f>
        <v>M</v>
      </c>
      <c r="F284" s="91">
        <f>F285*3</f>
        <v>15</v>
      </c>
      <c r="G284" s="14">
        <f>VLOOKUP($C284,Onerado!$A$9:$F$4126,6,0)</f>
        <v>8.99</v>
      </c>
      <c r="H284" s="14">
        <f>(G284*$I$6)+G284</f>
        <v>11.24</v>
      </c>
      <c r="I284" s="28">
        <f>H284*F284</f>
        <v>168.6</v>
      </c>
      <c r="J284" s="118"/>
    </row>
    <row r="285" spans="1:12" ht="30" x14ac:dyDescent="0.2">
      <c r="A285" s="10" t="s">
        <v>8527</v>
      </c>
      <c r="B285" s="10" t="s">
        <v>14</v>
      </c>
      <c r="C285" s="90" t="s">
        <v>5262</v>
      </c>
      <c r="D285" s="51" t="str">
        <f>VLOOKUP($C285,Onerado!$A$9:$F$4126,2,0)</f>
        <v>Luminária LED retangular para poste, fluxo luminoso de 14160 a 17475 lm, eficiência mínima de 118 lm/W - potência de 80 W/120 W</v>
      </c>
      <c r="E285" s="52" t="str">
        <f>VLOOKUP($C285,Onerado!$A$9:$F$4126,3,0)</f>
        <v>UN</v>
      </c>
      <c r="F285" s="91">
        <f>F279</f>
        <v>5</v>
      </c>
      <c r="G285" s="14">
        <f>VLOOKUP($C285,Onerado!$A$9:$F$4126,6,0)</f>
        <v>1388.52</v>
      </c>
      <c r="H285" s="14">
        <f t="shared" ref="H285:H286" si="136">(G285*$I$6)+G285</f>
        <v>1735.65</v>
      </c>
      <c r="I285" s="28">
        <f t="shared" ref="I285:I286" si="137">H285*F285</f>
        <v>8678.25</v>
      </c>
      <c r="J285" s="71"/>
    </row>
    <row r="286" spans="1:12" ht="21" customHeight="1" x14ac:dyDescent="0.2">
      <c r="A286" s="10" t="s">
        <v>8528</v>
      </c>
      <c r="B286" s="10" t="s">
        <v>14</v>
      </c>
      <c r="C286" s="90" t="s">
        <v>5054</v>
      </c>
      <c r="D286" s="51" t="str">
        <f>VLOOKUP($C286,Onerado!$A$9:$F$4126,2,0)</f>
        <v>Relé fotoelétrico 50/60 Hz, 110/220 V, 1200 VA, completo</v>
      </c>
      <c r="E286" s="52" t="str">
        <f>VLOOKUP($C286,Onerado!$A$9:$F$4126,3,0)</f>
        <v>UN</v>
      </c>
      <c r="F286" s="91">
        <f>F285</f>
        <v>5</v>
      </c>
      <c r="G286" s="14">
        <f>VLOOKUP($C286,Onerado!$A$9:$F$4126,6,0)</f>
        <v>87.34</v>
      </c>
      <c r="H286" s="14">
        <f t="shared" si="136"/>
        <v>109.18</v>
      </c>
      <c r="I286" s="28">
        <f t="shared" si="137"/>
        <v>545.9</v>
      </c>
      <c r="J286" s="71"/>
    </row>
    <row r="287" spans="1:12" s="15" customFormat="1" ht="21" customHeight="1" x14ac:dyDescent="0.2">
      <c r="A287" s="35" t="s">
        <v>8447</v>
      </c>
      <c r="B287" s="35"/>
      <c r="C287" s="35"/>
      <c r="D287" s="44" t="s">
        <v>8529</v>
      </c>
      <c r="E287" s="96" t="s">
        <v>8335</v>
      </c>
      <c r="F287" s="36">
        <v>180</v>
      </c>
      <c r="G287" s="37"/>
      <c r="H287" s="37"/>
      <c r="I287" s="38">
        <f>SUM(I288:I294)</f>
        <v>424297.36</v>
      </c>
      <c r="J287" s="71"/>
    </row>
    <row r="288" spans="1:12" ht="23.25" customHeight="1" x14ac:dyDescent="0.2">
      <c r="A288" s="10" t="s">
        <v>8448</v>
      </c>
      <c r="B288" s="10" t="s">
        <v>14</v>
      </c>
      <c r="C288" s="90" t="s">
        <v>860</v>
      </c>
      <c r="D288" s="51" t="str">
        <f>VLOOKUP($C288,Onerado!$A$9:$F$4126,2,0)</f>
        <v>Remoção de aparelho de iluminação ou projetor fixo em poste ou braço</v>
      </c>
      <c r="E288" s="52" t="str">
        <f>VLOOKUP($C288,Onerado!$A$9:$F$4126,3,0)</f>
        <v>UN</v>
      </c>
      <c r="F288" s="91">
        <v>178</v>
      </c>
      <c r="G288" s="14">
        <f>VLOOKUP($C288,Onerado!$A$9:$F$4126,6,0)</f>
        <v>75.08</v>
      </c>
      <c r="H288" s="14">
        <f>(G288*$I$6)+G288</f>
        <v>93.85</v>
      </c>
      <c r="I288" s="28">
        <f>H288*F288</f>
        <v>16705.3</v>
      </c>
      <c r="K288" s="71">
        <f>(160-15)</f>
        <v>145</v>
      </c>
      <c r="L288" s="2">
        <f>92+61</f>
        <v>153</v>
      </c>
    </row>
    <row r="289" spans="1:11" ht="15" x14ac:dyDescent="0.2">
      <c r="A289" s="10" t="s">
        <v>8449</v>
      </c>
      <c r="B289" s="10" t="s">
        <v>14</v>
      </c>
      <c r="C289" s="90" t="s">
        <v>930</v>
      </c>
      <c r="D289" s="51" t="str">
        <f>VLOOKUP($C289,Onerado!$A$9:$F$4126,2,0)</f>
        <v>Remoção de condutor embutido diâmetro externo até 6,5 mm</v>
      </c>
      <c r="E289" s="52" t="str">
        <f>VLOOKUP($C289,Onerado!$A$9:$F$4126,3,0)</f>
        <v>M</v>
      </c>
      <c r="F289" s="91">
        <f>3*F288</f>
        <v>534</v>
      </c>
      <c r="G289" s="14">
        <f>VLOOKUP($C289,Onerado!$A$9:$F$4126,6,0)</f>
        <v>2.5</v>
      </c>
      <c r="H289" s="14">
        <f t="shared" ref="H289:H294" si="138">(G289*$I$6)+G289</f>
        <v>3.13</v>
      </c>
      <c r="I289" s="28">
        <f t="shared" ref="I289:I294" si="139">H289*F289</f>
        <v>1671.42</v>
      </c>
      <c r="K289" s="71">
        <f>K288+8</f>
        <v>153</v>
      </c>
    </row>
    <row r="290" spans="1:11" ht="15" x14ac:dyDescent="0.2">
      <c r="A290" s="10" t="s">
        <v>8450</v>
      </c>
      <c r="B290" s="10" t="s">
        <v>14</v>
      </c>
      <c r="C290" s="90" t="s">
        <v>1003</v>
      </c>
      <c r="D290" s="51" t="str">
        <f>VLOOKUP($C290,Onerado!$A$9:$F$4126,2,0)</f>
        <v>Remoção de reator para lâmpada fixo em poste</v>
      </c>
      <c r="E290" s="52" t="str">
        <f>VLOOKUP($C290,Onerado!$A$9:$F$4126,3,0)</f>
        <v>UN</v>
      </c>
      <c r="F290" s="91">
        <v>178</v>
      </c>
      <c r="G290" s="14">
        <f>VLOOKUP($C290,Onerado!$A$9:$F$4126,6,0)</f>
        <v>100.1</v>
      </c>
      <c r="H290" s="14">
        <f t="shared" si="138"/>
        <v>125.13</v>
      </c>
      <c r="I290" s="28">
        <f t="shared" si="139"/>
        <v>22273.14</v>
      </c>
      <c r="K290" s="71">
        <v>20</v>
      </c>
    </row>
    <row r="291" spans="1:11" ht="15" x14ac:dyDescent="0.2">
      <c r="A291" s="10" t="s">
        <v>8451</v>
      </c>
      <c r="B291" s="10" t="s">
        <v>14</v>
      </c>
      <c r="C291" s="90" t="s">
        <v>940</v>
      </c>
      <c r="D291" s="51" t="str">
        <f>VLOOKUP($C291,Onerado!$A$9:$F$4126,2,0)</f>
        <v>Remoção de cruzeta de ferro para fixação de projetores</v>
      </c>
      <c r="E291" s="52" t="str">
        <f>VLOOKUP($C291,Onerado!$A$9:$F$4126,3,0)</f>
        <v>UN</v>
      </c>
      <c r="F291" s="91">
        <v>45</v>
      </c>
      <c r="G291" s="14">
        <f>VLOOKUP($C291,Onerado!$A$9:$F$4126,6,0)</f>
        <v>75.08</v>
      </c>
      <c r="H291" s="14">
        <f t="shared" si="138"/>
        <v>93.85</v>
      </c>
      <c r="I291" s="28">
        <f t="shared" si="139"/>
        <v>4223.25</v>
      </c>
      <c r="K291" s="71">
        <v>20</v>
      </c>
    </row>
    <row r="292" spans="1:11" ht="15" x14ac:dyDescent="0.2">
      <c r="A292" s="10" t="s">
        <v>8530</v>
      </c>
      <c r="B292" s="10" t="s">
        <v>14</v>
      </c>
      <c r="C292" s="90" t="s">
        <v>5220</v>
      </c>
      <c r="D292" s="51" t="str">
        <f>VLOOKUP($C292,Onerado!$A$9:$F$4126,2,0)</f>
        <v>Cruzeta reforçada em ferro galvanizado para fixação de quatro luminárias</v>
      </c>
      <c r="E292" s="52" t="str">
        <f>VLOOKUP($C292,Onerado!$A$9:$F$4126,3,0)</f>
        <v>UN</v>
      </c>
      <c r="F292" s="91">
        <v>45</v>
      </c>
      <c r="G292" s="14">
        <f>VLOOKUP($C292,Onerado!$A$9:$F$4126,6,0)</f>
        <v>872.42</v>
      </c>
      <c r="H292" s="14">
        <f t="shared" si="138"/>
        <v>1090.53</v>
      </c>
      <c r="I292" s="28">
        <f t="shared" si="139"/>
        <v>49073.85</v>
      </c>
      <c r="K292" s="71">
        <v>20</v>
      </c>
    </row>
    <row r="293" spans="1:11" ht="23.25" customHeight="1" x14ac:dyDescent="0.2">
      <c r="A293" s="10" t="s">
        <v>8531</v>
      </c>
      <c r="B293" s="10" t="s">
        <v>14</v>
      </c>
      <c r="C293" s="90" t="s">
        <v>4836</v>
      </c>
      <c r="D293" s="51" t="str">
        <f>VLOOKUP($C293,Onerado!$A$9:$F$4126,2,0)</f>
        <v>Cabo de cobre flexível de 3 x 2,5 mm², isolamento 0,6/1 kV - isolação HEPR 90°C</v>
      </c>
      <c r="E293" s="52" t="str">
        <f>VLOOKUP($C293,Onerado!$A$9:$F$4126,3,0)</f>
        <v>M</v>
      </c>
      <c r="F293" s="91">
        <f>F287*3</f>
        <v>540</v>
      </c>
      <c r="G293" s="14">
        <f>VLOOKUP($C293,Onerado!$A$9:$F$4126,6,0)</f>
        <v>8.99</v>
      </c>
      <c r="H293" s="14">
        <f t="shared" si="138"/>
        <v>11.24</v>
      </c>
      <c r="I293" s="28">
        <f t="shared" si="139"/>
        <v>6069.6</v>
      </c>
      <c r="K293" s="71" t="e">
        <f>#REF!+K290+K289</f>
        <v>#REF!</v>
      </c>
    </row>
    <row r="294" spans="1:11" ht="30" x14ac:dyDescent="0.2">
      <c r="A294" s="10" t="s">
        <v>8532</v>
      </c>
      <c r="B294" s="10" t="s">
        <v>14</v>
      </c>
      <c r="C294" s="90" t="s">
        <v>5266</v>
      </c>
      <c r="D294" s="51" t="str">
        <f>VLOOKUP($C294,Onerado!$A$9:$F$4126,2,0)</f>
        <v>Luminária LED retangular para poste, fluxo luminoso de 27624 lm, eficiência mínima 135 lm/W - potência de 204 W</v>
      </c>
      <c r="E294" s="52" t="str">
        <f>VLOOKUP($C294,Onerado!$A$9:$F$4126,3,0)</f>
        <v>UN</v>
      </c>
      <c r="F294" s="91">
        <v>180</v>
      </c>
      <c r="G294" s="14">
        <f>VLOOKUP($C294,Onerado!$A$9:$F$4126,6,0)</f>
        <v>1441.25</v>
      </c>
      <c r="H294" s="14">
        <f t="shared" si="138"/>
        <v>1801.56</v>
      </c>
      <c r="I294" s="28">
        <f t="shared" si="139"/>
        <v>324280.8</v>
      </c>
    </row>
    <row r="295" spans="1:11" s="15" customFormat="1" ht="21" customHeight="1" x14ac:dyDescent="0.2">
      <c r="A295" s="35" t="s">
        <v>8533</v>
      </c>
      <c r="B295" s="35"/>
      <c r="C295" s="35"/>
      <c r="D295" s="44" t="s">
        <v>8541</v>
      </c>
      <c r="E295" s="96" t="s">
        <v>8335</v>
      </c>
      <c r="F295" s="36">
        <v>5</v>
      </c>
      <c r="G295" s="37"/>
      <c r="H295" s="37"/>
      <c r="I295" s="38">
        <f>SUM(I296:I302)</f>
        <v>10683.05</v>
      </c>
      <c r="J295" s="71"/>
    </row>
    <row r="296" spans="1:11" ht="23.25" customHeight="1" x14ac:dyDescent="0.2">
      <c r="A296" s="10" t="s">
        <v>8534</v>
      </c>
      <c r="B296" s="10" t="s">
        <v>14</v>
      </c>
      <c r="C296" s="90" t="s">
        <v>860</v>
      </c>
      <c r="D296" s="51" t="str">
        <f>VLOOKUP($C296,Onerado!$A$9:$F$4126,2,0)</f>
        <v>Remoção de aparelho de iluminação ou projetor fixo em poste ou braço</v>
      </c>
      <c r="E296" s="52" t="str">
        <f>VLOOKUP($C296,Onerado!$A$9:$F$4126,3,0)</f>
        <v>UN</v>
      </c>
      <c r="F296" s="91">
        <v>5</v>
      </c>
      <c r="G296" s="14">
        <f>VLOOKUP($C296,Onerado!$A$9:$F$4126,6,0)</f>
        <v>75.08</v>
      </c>
      <c r="H296" s="14">
        <f>(G296*$I$6)+G296</f>
        <v>93.85</v>
      </c>
      <c r="I296" s="28">
        <f>H296*F296</f>
        <v>469.25</v>
      </c>
      <c r="J296" s="118"/>
    </row>
    <row r="297" spans="1:11" ht="15" x14ac:dyDescent="0.2">
      <c r="A297" s="10" t="s">
        <v>8535</v>
      </c>
      <c r="B297" s="10" t="s">
        <v>14</v>
      </c>
      <c r="C297" s="90" t="s">
        <v>930</v>
      </c>
      <c r="D297" s="51" t="str">
        <f>VLOOKUP($C297,Onerado!$A$9:$F$4126,2,0)</f>
        <v>Remoção de condutor embutido diâmetro externo até 6,5 mm</v>
      </c>
      <c r="E297" s="52" t="str">
        <f>VLOOKUP($C297,Onerado!$A$9:$F$4126,3,0)</f>
        <v>M</v>
      </c>
      <c r="F297" s="91">
        <f>F296*3</f>
        <v>15</v>
      </c>
      <c r="G297" s="14">
        <f>VLOOKUP($C297,Onerado!$A$9:$F$4126,6,0)</f>
        <v>2.5</v>
      </c>
      <c r="H297" s="14">
        <f t="shared" ref="H297:H299" si="140">(G297*$I$6)+G297</f>
        <v>3.13</v>
      </c>
      <c r="I297" s="28">
        <f t="shared" ref="I297:I299" si="141">H297*F297</f>
        <v>46.95</v>
      </c>
      <c r="J297" s="71"/>
    </row>
    <row r="298" spans="1:11" ht="21" customHeight="1" x14ac:dyDescent="0.2">
      <c r="A298" s="10" t="s">
        <v>8536</v>
      </c>
      <c r="B298" s="10" t="s">
        <v>14</v>
      </c>
      <c r="C298" s="90" t="s">
        <v>1003</v>
      </c>
      <c r="D298" s="51" t="str">
        <f>VLOOKUP($C298,Onerado!$A$9:$F$4126,2,0)</f>
        <v>Remoção de reator para lâmpada fixo em poste</v>
      </c>
      <c r="E298" s="52" t="str">
        <f>VLOOKUP($C298,Onerado!$A$9:$F$4126,3,0)</f>
        <v>UN</v>
      </c>
      <c r="F298" s="91">
        <f>F296</f>
        <v>5</v>
      </c>
      <c r="G298" s="14">
        <f>VLOOKUP($C298,Onerado!$A$9:$F$4126,6,0)</f>
        <v>100.1</v>
      </c>
      <c r="H298" s="14">
        <f t="shared" si="140"/>
        <v>125.13</v>
      </c>
      <c r="I298" s="28">
        <f t="shared" si="141"/>
        <v>625.65</v>
      </c>
      <c r="J298" s="71"/>
    </row>
    <row r="299" spans="1:11" ht="23.25" customHeight="1" x14ac:dyDescent="0.2">
      <c r="A299" s="10" t="s">
        <v>8537</v>
      </c>
      <c r="B299" s="10" t="s">
        <v>14</v>
      </c>
      <c r="C299" s="90" t="s">
        <v>1005</v>
      </c>
      <c r="D299" s="51" t="str">
        <f>VLOOKUP($C299,Onerado!$A$9:$F$4126,2,0)</f>
        <v>Remoção de relé</v>
      </c>
      <c r="E299" s="52" t="str">
        <f>VLOOKUP($C299,Onerado!$A$9:$F$4126,3,0)</f>
        <v>UN</v>
      </c>
      <c r="F299" s="91">
        <f>F296</f>
        <v>5</v>
      </c>
      <c r="G299" s="14">
        <f>VLOOKUP($C299,Onerado!$A$9:$F$4126,6,0)</f>
        <v>23.75</v>
      </c>
      <c r="H299" s="14">
        <f t="shared" si="140"/>
        <v>29.69</v>
      </c>
      <c r="I299" s="28">
        <f t="shared" si="141"/>
        <v>148.44999999999999</v>
      </c>
      <c r="J299" s="71"/>
    </row>
    <row r="300" spans="1:11" ht="23.25" customHeight="1" x14ac:dyDescent="0.2">
      <c r="A300" s="10" t="s">
        <v>8538</v>
      </c>
      <c r="B300" s="10" t="s">
        <v>14</v>
      </c>
      <c r="C300" s="90" t="s">
        <v>4836</v>
      </c>
      <c r="D300" s="51" t="str">
        <f>VLOOKUP($C300,Onerado!$A$9:$F$4126,2,0)</f>
        <v>Cabo de cobre flexível de 3 x 2,5 mm², isolamento 0,6/1 kV - isolação HEPR 90°C</v>
      </c>
      <c r="E300" s="52" t="str">
        <f>VLOOKUP($C300,Onerado!$A$9:$F$4126,3,0)</f>
        <v>M</v>
      </c>
      <c r="F300" s="91">
        <f>F301*3</f>
        <v>15</v>
      </c>
      <c r="G300" s="14">
        <f>VLOOKUP($C300,Onerado!$A$9:$F$4126,6,0)</f>
        <v>8.99</v>
      </c>
      <c r="H300" s="14">
        <f>(G300*$I$6)+G300</f>
        <v>11.24</v>
      </c>
      <c r="I300" s="28">
        <f>H300*F300</f>
        <v>168.6</v>
      </c>
      <c r="J300" s="118"/>
    </row>
    <row r="301" spans="1:11" ht="30" x14ac:dyDescent="0.2">
      <c r="A301" s="10" t="s">
        <v>8539</v>
      </c>
      <c r="B301" s="10" t="s">
        <v>14</v>
      </c>
      <c r="C301" s="90" t="s">
        <v>5262</v>
      </c>
      <c r="D301" s="51" t="str">
        <f>VLOOKUP($C301,Onerado!$A$9:$F$4126,2,0)</f>
        <v>Luminária LED retangular para poste, fluxo luminoso de 14160 a 17475 lm, eficiência mínima de 118 lm/W - potência de 80 W/120 W</v>
      </c>
      <c r="E301" s="52" t="str">
        <f>VLOOKUP($C301,Onerado!$A$9:$F$4126,3,0)</f>
        <v>UN</v>
      </c>
      <c r="F301" s="91">
        <f>F295</f>
        <v>5</v>
      </c>
      <c r="G301" s="14">
        <f>VLOOKUP($C301,Onerado!$A$9:$F$4126,6,0)</f>
        <v>1388.52</v>
      </c>
      <c r="H301" s="14">
        <f t="shared" ref="H301:H302" si="142">(G301*$I$6)+G301</f>
        <v>1735.65</v>
      </c>
      <c r="I301" s="28">
        <f t="shared" ref="I301:I302" si="143">H301*F301</f>
        <v>8678.25</v>
      </c>
      <c r="J301" s="71"/>
    </row>
    <row r="302" spans="1:11" ht="21" customHeight="1" x14ac:dyDescent="0.2">
      <c r="A302" s="10" t="s">
        <v>8540</v>
      </c>
      <c r="B302" s="10" t="s">
        <v>14</v>
      </c>
      <c r="C302" s="90" t="s">
        <v>5054</v>
      </c>
      <c r="D302" s="51" t="str">
        <f>VLOOKUP($C302,Onerado!$A$9:$F$4126,2,0)</f>
        <v>Relé fotoelétrico 50/60 Hz, 110/220 V, 1200 VA, completo</v>
      </c>
      <c r="E302" s="52" t="str">
        <f>VLOOKUP($C302,Onerado!$A$9:$F$4126,3,0)</f>
        <v>UN</v>
      </c>
      <c r="F302" s="91">
        <f>F301</f>
        <v>5</v>
      </c>
      <c r="G302" s="14">
        <f>VLOOKUP($C302,Onerado!$A$9:$F$4126,6,0)</f>
        <v>87.34</v>
      </c>
      <c r="H302" s="14">
        <f t="shared" si="142"/>
        <v>109.18</v>
      </c>
      <c r="I302" s="28">
        <f t="shared" si="143"/>
        <v>545.9</v>
      </c>
      <c r="J302" s="71"/>
    </row>
    <row r="303" spans="1:11" s="15" customFormat="1" ht="21" customHeight="1" x14ac:dyDescent="0.2">
      <c r="A303" s="35" t="s">
        <v>8543</v>
      </c>
      <c r="B303" s="35"/>
      <c r="C303" s="35"/>
      <c r="D303" s="44" t="s">
        <v>8542</v>
      </c>
      <c r="E303" s="96" t="s">
        <v>8335</v>
      </c>
      <c r="F303" s="36">
        <v>2</v>
      </c>
      <c r="G303" s="37"/>
      <c r="H303" s="37"/>
      <c r="I303" s="38">
        <f>SUM(I304:I310)</f>
        <v>4273.22</v>
      </c>
      <c r="J303" s="71"/>
    </row>
    <row r="304" spans="1:11" ht="23.25" customHeight="1" x14ac:dyDescent="0.2">
      <c r="A304" s="10" t="s">
        <v>8544</v>
      </c>
      <c r="B304" s="10" t="s">
        <v>14</v>
      </c>
      <c r="C304" s="90" t="s">
        <v>860</v>
      </c>
      <c r="D304" s="51" t="str">
        <f>VLOOKUP($C304,Onerado!$A$9:$F$4126,2,0)</f>
        <v>Remoção de aparelho de iluminação ou projetor fixo em poste ou braço</v>
      </c>
      <c r="E304" s="52" t="str">
        <f>VLOOKUP($C304,Onerado!$A$9:$F$4126,3,0)</f>
        <v>UN</v>
      </c>
      <c r="F304" s="91">
        <v>2</v>
      </c>
      <c r="G304" s="14">
        <f>VLOOKUP($C304,Onerado!$A$9:$F$4126,6,0)</f>
        <v>75.08</v>
      </c>
      <c r="H304" s="14">
        <f>(G304*$I$6)+G304</f>
        <v>93.85</v>
      </c>
      <c r="I304" s="28">
        <f>H304*F304</f>
        <v>187.7</v>
      </c>
      <c r="J304" s="118"/>
    </row>
    <row r="305" spans="1:10" ht="15" x14ac:dyDescent="0.2">
      <c r="A305" s="10" t="s">
        <v>8545</v>
      </c>
      <c r="B305" s="10" t="s">
        <v>14</v>
      </c>
      <c r="C305" s="90" t="s">
        <v>930</v>
      </c>
      <c r="D305" s="51" t="str">
        <f>VLOOKUP($C305,Onerado!$A$9:$F$4126,2,0)</f>
        <v>Remoção de condutor embutido diâmetro externo até 6,5 mm</v>
      </c>
      <c r="E305" s="52" t="str">
        <f>VLOOKUP($C305,Onerado!$A$9:$F$4126,3,0)</f>
        <v>M</v>
      </c>
      <c r="F305" s="91">
        <f>F304*3</f>
        <v>6</v>
      </c>
      <c r="G305" s="14">
        <f>VLOOKUP($C305,Onerado!$A$9:$F$4126,6,0)</f>
        <v>2.5</v>
      </c>
      <c r="H305" s="14">
        <f t="shared" ref="H305:H307" si="144">(G305*$I$6)+G305</f>
        <v>3.13</v>
      </c>
      <c r="I305" s="28">
        <f t="shared" ref="I305:I307" si="145">H305*F305</f>
        <v>18.78</v>
      </c>
      <c r="J305" s="71"/>
    </row>
    <row r="306" spans="1:10" ht="21" customHeight="1" x14ac:dyDescent="0.2">
      <c r="A306" s="10" t="s">
        <v>8546</v>
      </c>
      <c r="B306" s="10" t="s">
        <v>14</v>
      </c>
      <c r="C306" s="90" t="s">
        <v>1003</v>
      </c>
      <c r="D306" s="51" t="str">
        <f>VLOOKUP($C306,Onerado!$A$9:$F$4126,2,0)</f>
        <v>Remoção de reator para lâmpada fixo em poste</v>
      </c>
      <c r="E306" s="52" t="str">
        <f>VLOOKUP($C306,Onerado!$A$9:$F$4126,3,0)</f>
        <v>UN</v>
      </c>
      <c r="F306" s="91">
        <f>F304</f>
        <v>2</v>
      </c>
      <c r="G306" s="14">
        <f>VLOOKUP($C306,Onerado!$A$9:$F$4126,6,0)</f>
        <v>100.1</v>
      </c>
      <c r="H306" s="14">
        <f t="shared" si="144"/>
        <v>125.13</v>
      </c>
      <c r="I306" s="28">
        <f t="shared" si="145"/>
        <v>250.26</v>
      </c>
      <c r="J306" s="71"/>
    </row>
    <row r="307" spans="1:10" ht="23.25" customHeight="1" x14ac:dyDescent="0.2">
      <c r="A307" s="10" t="s">
        <v>8547</v>
      </c>
      <c r="B307" s="10" t="s">
        <v>14</v>
      </c>
      <c r="C307" s="90" t="s">
        <v>1005</v>
      </c>
      <c r="D307" s="51" t="str">
        <f>VLOOKUP($C307,Onerado!$A$9:$F$4126,2,0)</f>
        <v>Remoção de relé</v>
      </c>
      <c r="E307" s="52" t="str">
        <f>VLOOKUP($C307,Onerado!$A$9:$F$4126,3,0)</f>
        <v>UN</v>
      </c>
      <c r="F307" s="91">
        <f>F304</f>
        <v>2</v>
      </c>
      <c r="G307" s="14">
        <f>VLOOKUP($C307,Onerado!$A$9:$F$4126,6,0)</f>
        <v>23.75</v>
      </c>
      <c r="H307" s="14">
        <f t="shared" si="144"/>
        <v>29.69</v>
      </c>
      <c r="I307" s="28">
        <f t="shared" si="145"/>
        <v>59.38</v>
      </c>
      <c r="J307" s="71"/>
    </row>
    <row r="308" spans="1:10" ht="23.25" customHeight="1" x14ac:dyDescent="0.2">
      <c r="A308" s="10" t="s">
        <v>8548</v>
      </c>
      <c r="B308" s="10" t="s">
        <v>14</v>
      </c>
      <c r="C308" s="90" t="s">
        <v>4836</v>
      </c>
      <c r="D308" s="51" t="str">
        <f>VLOOKUP($C308,Onerado!$A$9:$F$4126,2,0)</f>
        <v>Cabo de cobre flexível de 3 x 2,5 mm², isolamento 0,6/1 kV - isolação HEPR 90°C</v>
      </c>
      <c r="E308" s="52" t="str">
        <f>VLOOKUP($C308,Onerado!$A$9:$F$4126,3,0)</f>
        <v>M</v>
      </c>
      <c r="F308" s="91">
        <f>F309*3</f>
        <v>6</v>
      </c>
      <c r="G308" s="14">
        <f>VLOOKUP($C308,Onerado!$A$9:$F$4126,6,0)</f>
        <v>8.99</v>
      </c>
      <c r="H308" s="14">
        <f>(G308*$I$6)+G308</f>
        <v>11.24</v>
      </c>
      <c r="I308" s="28">
        <f>H308*F308</f>
        <v>67.44</v>
      </c>
      <c r="J308" s="118"/>
    </row>
    <row r="309" spans="1:10" ht="30" x14ac:dyDescent="0.2">
      <c r="A309" s="10" t="s">
        <v>8549</v>
      </c>
      <c r="B309" s="10" t="s">
        <v>14</v>
      </c>
      <c r="C309" s="90" t="s">
        <v>5262</v>
      </c>
      <c r="D309" s="51" t="str">
        <f>VLOOKUP($C309,Onerado!$A$9:$F$4126,2,0)</f>
        <v>Luminária LED retangular para poste, fluxo luminoso de 14160 a 17475 lm, eficiência mínima de 118 lm/W - potência de 80 W/120 W</v>
      </c>
      <c r="E309" s="52" t="str">
        <f>VLOOKUP($C309,Onerado!$A$9:$F$4126,3,0)</f>
        <v>UN</v>
      </c>
      <c r="F309" s="91">
        <f>F303</f>
        <v>2</v>
      </c>
      <c r="G309" s="14">
        <f>VLOOKUP($C309,Onerado!$A$9:$F$4126,6,0)</f>
        <v>1388.52</v>
      </c>
      <c r="H309" s="14">
        <f t="shared" ref="H309:H310" si="146">(G309*$I$6)+G309</f>
        <v>1735.65</v>
      </c>
      <c r="I309" s="28">
        <f t="shared" ref="I309:I310" si="147">H309*F309</f>
        <v>3471.3</v>
      </c>
      <c r="J309" s="71"/>
    </row>
    <row r="310" spans="1:10" ht="21" customHeight="1" x14ac:dyDescent="0.2">
      <c r="A310" s="10" t="s">
        <v>8550</v>
      </c>
      <c r="B310" s="10" t="s">
        <v>14</v>
      </c>
      <c r="C310" s="90" t="s">
        <v>5054</v>
      </c>
      <c r="D310" s="51" t="str">
        <f>VLOOKUP($C310,Onerado!$A$9:$F$4126,2,0)</f>
        <v>Relé fotoelétrico 50/60 Hz, 110/220 V, 1200 VA, completo</v>
      </c>
      <c r="E310" s="52" t="str">
        <f>VLOOKUP($C310,Onerado!$A$9:$F$4126,3,0)</f>
        <v>UN</v>
      </c>
      <c r="F310" s="91">
        <f>F309</f>
        <v>2</v>
      </c>
      <c r="G310" s="14">
        <f>VLOOKUP($C310,Onerado!$A$9:$F$4126,6,0)</f>
        <v>87.34</v>
      </c>
      <c r="H310" s="14">
        <f t="shared" si="146"/>
        <v>109.18</v>
      </c>
      <c r="I310" s="28">
        <f t="shared" si="147"/>
        <v>218.36</v>
      </c>
      <c r="J310" s="71"/>
    </row>
    <row r="311" spans="1:10" s="15" customFormat="1" ht="21" customHeight="1" x14ac:dyDescent="0.2">
      <c r="A311" s="35" t="s">
        <v>8551</v>
      </c>
      <c r="B311" s="35"/>
      <c r="C311" s="35"/>
      <c r="D311" s="44" t="s">
        <v>8559</v>
      </c>
      <c r="E311" s="96" t="s">
        <v>8335</v>
      </c>
      <c r="F311" s="36">
        <v>6</v>
      </c>
      <c r="G311" s="37"/>
      <c r="H311" s="37"/>
      <c r="I311" s="38">
        <f>SUM(I312:I318)</f>
        <v>12819.66</v>
      </c>
      <c r="J311" s="71"/>
    </row>
    <row r="312" spans="1:10" ht="23.25" customHeight="1" x14ac:dyDescent="0.2">
      <c r="A312" s="10" t="s">
        <v>8552</v>
      </c>
      <c r="B312" s="10" t="s">
        <v>14</v>
      </c>
      <c r="C312" s="90" t="s">
        <v>860</v>
      </c>
      <c r="D312" s="51" t="str">
        <f>VLOOKUP($C312,Onerado!$A$9:$F$4126,2,0)</f>
        <v>Remoção de aparelho de iluminação ou projetor fixo em poste ou braço</v>
      </c>
      <c r="E312" s="52" t="str">
        <f>VLOOKUP($C312,Onerado!$A$9:$F$4126,3,0)</f>
        <v>UN</v>
      </c>
      <c r="F312" s="91">
        <v>6</v>
      </c>
      <c r="G312" s="14">
        <f>VLOOKUP($C312,Onerado!$A$9:$F$4126,6,0)</f>
        <v>75.08</v>
      </c>
      <c r="H312" s="14">
        <f>(G312*$I$6)+G312</f>
        <v>93.85</v>
      </c>
      <c r="I312" s="28">
        <f>H312*F312</f>
        <v>563.1</v>
      </c>
      <c r="J312" s="118"/>
    </row>
    <row r="313" spans="1:10" ht="15" x14ac:dyDescent="0.2">
      <c r="A313" s="10" t="s">
        <v>8553</v>
      </c>
      <c r="B313" s="10" t="s">
        <v>14</v>
      </c>
      <c r="C313" s="90" t="s">
        <v>930</v>
      </c>
      <c r="D313" s="51" t="str">
        <f>VLOOKUP($C313,Onerado!$A$9:$F$4126,2,0)</f>
        <v>Remoção de condutor embutido diâmetro externo até 6,5 mm</v>
      </c>
      <c r="E313" s="52" t="str">
        <f>VLOOKUP($C313,Onerado!$A$9:$F$4126,3,0)</f>
        <v>M</v>
      </c>
      <c r="F313" s="91">
        <f>F312*3</f>
        <v>18</v>
      </c>
      <c r="G313" s="14">
        <f>VLOOKUP($C313,Onerado!$A$9:$F$4126,6,0)</f>
        <v>2.5</v>
      </c>
      <c r="H313" s="14">
        <f t="shared" ref="H313:H315" si="148">(G313*$I$6)+G313</f>
        <v>3.13</v>
      </c>
      <c r="I313" s="28">
        <f t="shared" ref="I313:I315" si="149">H313*F313</f>
        <v>56.34</v>
      </c>
      <c r="J313" s="71"/>
    </row>
    <row r="314" spans="1:10" ht="21" customHeight="1" x14ac:dyDescent="0.2">
      <c r="A314" s="10" t="s">
        <v>8554</v>
      </c>
      <c r="B314" s="10" t="s">
        <v>14</v>
      </c>
      <c r="C314" s="90" t="s">
        <v>1003</v>
      </c>
      <c r="D314" s="51" t="str">
        <f>VLOOKUP($C314,Onerado!$A$9:$F$4126,2,0)</f>
        <v>Remoção de reator para lâmpada fixo em poste</v>
      </c>
      <c r="E314" s="52" t="str">
        <f>VLOOKUP($C314,Onerado!$A$9:$F$4126,3,0)</f>
        <v>UN</v>
      </c>
      <c r="F314" s="91">
        <f>F312</f>
        <v>6</v>
      </c>
      <c r="G314" s="14">
        <f>VLOOKUP($C314,Onerado!$A$9:$F$4126,6,0)</f>
        <v>100.1</v>
      </c>
      <c r="H314" s="14">
        <f t="shared" si="148"/>
        <v>125.13</v>
      </c>
      <c r="I314" s="28">
        <f t="shared" si="149"/>
        <v>750.78</v>
      </c>
      <c r="J314" s="71"/>
    </row>
    <row r="315" spans="1:10" ht="23.25" customHeight="1" x14ac:dyDescent="0.2">
      <c r="A315" s="10" t="s">
        <v>8555</v>
      </c>
      <c r="B315" s="10" t="s">
        <v>14</v>
      </c>
      <c r="C315" s="90" t="s">
        <v>1005</v>
      </c>
      <c r="D315" s="51" t="str">
        <f>VLOOKUP($C315,Onerado!$A$9:$F$4126,2,0)</f>
        <v>Remoção de relé</v>
      </c>
      <c r="E315" s="52" t="str">
        <f>VLOOKUP($C315,Onerado!$A$9:$F$4126,3,0)</f>
        <v>UN</v>
      </c>
      <c r="F315" s="91">
        <f>F312</f>
        <v>6</v>
      </c>
      <c r="G315" s="14">
        <f>VLOOKUP($C315,Onerado!$A$9:$F$4126,6,0)</f>
        <v>23.75</v>
      </c>
      <c r="H315" s="14">
        <f t="shared" si="148"/>
        <v>29.69</v>
      </c>
      <c r="I315" s="28">
        <f t="shared" si="149"/>
        <v>178.14</v>
      </c>
      <c r="J315" s="71"/>
    </row>
    <row r="316" spans="1:10" ht="23.25" customHeight="1" x14ac:dyDescent="0.2">
      <c r="A316" s="10" t="s">
        <v>8556</v>
      </c>
      <c r="B316" s="10" t="s">
        <v>14</v>
      </c>
      <c r="C316" s="90" t="s">
        <v>4836</v>
      </c>
      <c r="D316" s="51" t="str">
        <f>VLOOKUP($C316,Onerado!$A$9:$F$4126,2,0)</f>
        <v>Cabo de cobre flexível de 3 x 2,5 mm², isolamento 0,6/1 kV - isolação HEPR 90°C</v>
      </c>
      <c r="E316" s="52" t="str">
        <f>VLOOKUP($C316,Onerado!$A$9:$F$4126,3,0)</f>
        <v>M</v>
      </c>
      <c r="F316" s="91">
        <f>F317*3</f>
        <v>18</v>
      </c>
      <c r="G316" s="14">
        <f>VLOOKUP($C316,Onerado!$A$9:$F$4126,6,0)</f>
        <v>8.99</v>
      </c>
      <c r="H316" s="14">
        <f>(G316*$I$6)+G316</f>
        <v>11.24</v>
      </c>
      <c r="I316" s="28">
        <f>H316*F316</f>
        <v>202.32</v>
      </c>
      <c r="J316" s="118"/>
    </row>
    <row r="317" spans="1:10" ht="30" x14ac:dyDescent="0.2">
      <c r="A317" s="10" t="s">
        <v>8557</v>
      </c>
      <c r="B317" s="10" t="s">
        <v>14</v>
      </c>
      <c r="C317" s="90" t="s">
        <v>5262</v>
      </c>
      <c r="D317" s="51" t="str">
        <f>VLOOKUP($C317,Onerado!$A$9:$F$4126,2,0)</f>
        <v>Luminária LED retangular para poste, fluxo luminoso de 14160 a 17475 lm, eficiência mínima de 118 lm/W - potência de 80 W/120 W</v>
      </c>
      <c r="E317" s="52" t="str">
        <f>VLOOKUP($C317,Onerado!$A$9:$F$4126,3,0)</f>
        <v>UN</v>
      </c>
      <c r="F317" s="91">
        <f>F311</f>
        <v>6</v>
      </c>
      <c r="G317" s="14">
        <f>VLOOKUP($C317,Onerado!$A$9:$F$4126,6,0)</f>
        <v>1388.52</v>
      </c>
      <c r="H317" s="14">
        <f t="shared" ref="H317:H318" si="150">(G317*$I$6)+G317</f>
        <v>1735.65</v>
      </c>
      <c r="I317" s="28">
        <f t="shared" ref="I317:I318" si="151">H317*F317</f>
        <v>10413.9</v>
      </c>
      <c r="J317" s="71"/>
    </row>
    <row r="318" spans="1:10" ht="21" customHeight="1" x14ac:dyDescent="0.2">
      <c r="A318" s="10" t="s">
        <v>8558</v>
      </c>
      <c r="B318" s="10" t="s">
        <v>14</v>
      </c>
      <c r="C318" s="90" t="s">
        <v>5054</v>
      </c>
      <c r="D318" s="51" t="str">
        <f>VLOOKUP($C318,Onerado!$A$9:$F$4126,2,0)</f>
        <v>Relé fotoelétrico 50/60 Hz, 110/220 V, 1200 VA, completo</v>
      </c>
      <c r="E318" s="52" t="str">
        <f>VLOOKUP($C318,Onerado!$A$9:$F$4126,3,0)</f>
        <v>UN</v>
      </c>
      <c r="F318" s="91">
        <f>F317</f>
        <v>6</v>
      </c>
      <c r="G318" s="14">
        <f>VLOOKUP($C318,Onerado!$A$9:$F$4126,6,0)</f>
        <v>87.34</v>
      </c>
      <c r="H318" s="14">
        <f t="shared" si="150"/>
        <v>109.18</v>
      </c>
      <c r="I318" s="28">
        <f t="shared" si="151"/>
        <v>655.08000000000004</v>
      </c>
      <c r="J318" s="71"/>
    </row>
    <row r="319" spans="1:10" s="15" customFormat="1" ht="21" customHeight="1" x14ac:dyDescent="0.2">
      <c r="A319" s="35" t="s">
        <v>8560</v>
      </c>
      <c r="B319" s="35"/>
      <c r="C319" s="35"/>
      <c r="D319" s="44" t="s">
        <v>8568</v>
      </c>
      <c r="E319" s="96" t="s">
        <v>8335</v>
      </c>
      <c r="F319" s="36">
        <v>8</v>
      </c>
      <c r="G319" s="37"/>
      <c r="H319" s="37"/>
      <c r="I319" s="38">
        <f>SUM(I320:I326)</f>
        <v>17092.88</v>
      </c>
      <c r="J319" s="71"/>
    </row>
    <row r="320" spans="1:10" ht="23.25" customHeight="1" x14ac:dyDescent="0.2">
      <c r="A320" s="10" t="s">
        <v>8561</v>
      </c>
      <c r="B320" s="10" t="s">
        <v>14</v>
      </c>
      <c r="C320" s="90" t="s">
        <v>860</v>
      </c>
      <c r="D320" s="51" t="str">
        <f>VLOOKUP($C320,Onerado!$A$9:$F$4126,2,0)</f>
        <v>Remoção de aparelho de iluminação ou projetor fixo em poste ou braço</v>
      </c>
      <c r="E320" s="52" t="str">
        <f>VLOOKUP($C320,Onerado!$A$9:$F$4126,3,0)</f>
        <v>UN</v>
      </c>
      <c r="F320" s="91">
        <v>8</v>
      </c>
      <c r="G320" s="14">
        <f>VLOOKUP($C320,Onerado!$A$9:$F$4126,6,0)</f>
        <v>75.08</v>
      </c>
      <c r="H320" s="14">
        <f>(G320*$I$6)+G320</f>
        <v>93.85</v>
      </c>
      <c r="I320" s="28">
        <f>H320*F320</f>
        <v>750.8</v>
      </c>
      <c r="J320" s="118"/>
    </row>
    <row r="321" spans="1:10" ht="15" x14ac:dyDescent="0.2">
      <c r="A321" s="10" t="s">
        <v>8562</v>
      </c>
      <c r="B321" s="10" t="s">
        <v>14</v>
      </c>
      <c r="C321" s="90" t="s">
        <v>930</v>
      </c>
      <c r="D321" s="51" t="str">
        <f>VLOOKUP($C321,Onerado!$A$9:$F$4126,2,0)</f>
        <v>Remoção de condutor embutido diâmetro externo até 6,5 mm</v>
      </c>
      <c r="E321" s="52" t="str">
        <f>VLOOKUP($C321,Onerado!$A$9:$F$4126,3,0)</f>
        <v>M</v>
      </c>
      <c r="F321" s="91">
        <f>F320*3</f>
        <v>24</v>
      </c>
      <c r="G321" s="14">
        <f>VLOOKUP($C321,Onerado!$A$9:$F$4126,6,0)</f>
        <v>2.5</v>
      </c>
      <c r="H321" s="14">
        <f t="shared" ref="H321:H323" si="152">(G321*$I$6)+G321</f>
        <v>3.13</v>
      </c>
      <c r="I321" s="28">
        <f t="shared" ref="I321:I323" si="153">H321*F321</f>
        <v>75.12</v>
      </c>
      <c r="J321" s="71"/>
    </row>
    <row r="322" spans="1:10" ht="21" customHeight="1" x14ac:dyDescent="0.2">
      <c r="A322" s="10" t="s">
        <v>8563</v>
      </c>
      <c r="B322" s="10" t="s">
        <v>14</v>
      </c>
      <c r="C322" s="90" t="s">
        <v>1003</v>
      </c>
      <c r="D322" s="51" t="str">
        <f>VLOOKUP($C322,Onerado!$A$9:$F$4126,2,0)</f>
        <v>Remoção de reator para lâmpada fixo em poste</v>
      </c>
      <c r="E322" s="52" t="str">
        <f>VLOOKUP($C322,Onerado!$A$9:$F$4126,3,0)</f>
        <v>UN</v>
      </c>
      <c r="F322" s="91">
        <f>F320</f>
        <v>8</v>
      </c>
      <c r="G322" s="14">
        <f>VLOOKUP($C322,Onerado!$A$9:$F$4126,6,0)</f>
        <v>100.1</v>
      </c>
      <c r="H322" s="14">
        <f t="shared" si="152"/>
        <v>125.13</v>
      </c>
      <c r="I322" s="28">
        <f t="shared" si="153"/>
        <v>1001.04</v>
      </c>
      <c r="J322" s="71"/>
    </row>
    <row r="323" spans="1:10" ht="23.25" customHeight="1" x14ac:dyDescent="0.2">
      <c r="A323" s="10" t="s">
        <v>8564</v>
      </c>
      <c r="B323" s="10" t="s">
        <v>14</v>
      </c>
      <c r="C323" s="90" t="s">
        <v>1005</v>
      </c>
      <c r="D323" s="51" t="str">
        <f>VLOOKUP($C323,Onerado!$A$9:$F$4126,2,0)</f>
        <v>Remoção de relé</v>
      </c>
      <c r="E323" s="52" t="str">
        <f>VLOOKUP($C323,Onerado!$A$9:$F$4126,3,0)</f>
        <v>UN</v>
      </c>
      <c r="F323" s="91">
        <f>F320</f>
        <v>8</v>
      </c>
      <c r="G323" s="14">
        <f>VLOOKUP($C323,Onerado!$A$9:$F$4126,6,0)</f>
        <v>23.75</v>
      </c>
      <c r="H323" s="14">
        <f t="shared" si="152"/>
        <v>29.69</v>
      </c>
      <c r="I323" s="28">
        <f t="shared" si="153"/>
        <v>237.52</v>
      </c>
      <c r="J323" s="71"/>
    </row>
    <row r="324" spans="1:10" ht="23.25" customHeight="1" x14ac:dyDescent="0.2">
      <c r="A324" s="10" t="s">
        <v>8565</v>
      </c>
      <c r="B324" s="10" t="s">
        <v>14</v>
      </c>
      <c r="C324" s="90" t="s">
        <v>4836</v>
      </c>
      <c r="D324" s="51" t="str">
        <f>VLOOKUP($C324,Onerado!$A$9:$F$4126,2,0)</f>
        <v>Cabo de cobre flexível de 3 x 2,5 mm², isolamento 0,6/1 kV - isolação HEPR 90°C</v>
      </c>
      <c r="E324" s="52" t="str">
        <f>VLOOKUP($C324,Onerado!$A$9:$F$4126,3,0)</f>
        <v>M</v>
      </c>
      <c r="F324" s="91">
        <f>F325*3</f>
        <v>24</v>
      </c>
      <c r="G324" s="14">
        <f>VLOOKUP($C324,Onerado!$A$9:$F$4126,6,0)</f>
        <v>8.99</v>
      </c>
      <c r="H324" s="14">
        <f>(G324*$I$6)+G324</f>
        <v>11.24</v>
      </c>
      <c r="I324" s="28">
        <f>H324*F324</f>
        <v>269.76</v>
      </c>
      <c r="J324" s="118"/>
    </row>
    <row r="325" spans="1:10" ht="30" x14ac:dyDescent="0.2">
      <c r="A325" s="10" t="s">
        <v>8566</v>
      </c>
      <c r="B325" s="10" t="s">
        <v>14</v>
      </c>
      <c r="C325" s="90" t="s">
        <v>5262</v>
      </c>
      <c r="D325" s="51" t="str">
        <f>VLOOKUP($C325,Onerado!$A$9:$F$4126,2,0)</f>
        <v>Luminária LED retangular para poste, fluxo luminoso de 14160 a 17475 lm, eficiência mínima de 118 lm/W - potência de 80 W/120 W</v>
      </c>
      <c r="E325" s="52" t="str">
        <f>VLOOKUP($C325,Onerado!$A$9:$F$4126,3,0)</f>
        <v>UN</v>
      </c>
      <c r="F325" s="91">
        <f>F319</f>
        <v>8</v>
      </c>
      <c r="G325" s="14">
        <f>VLOOKUP($C325,Onerado!$A$9:$F$4126,6,0)</f>
        <v>1388.52</v>
      </c>
      <c r="H325" s="14">
        <f t="shared" ref="H325:H326" si="154">(G325*$I$6)+G325</f>
        <v>1735.65</v>
      </c>
      <c r="I325" s="28">
        <f t="shared" ref="I325:I326" si="155">H325*F325</f>
        <v>13885.2</v>
      </c>
      <c r="J325" s="71"/>
    </row>
    <row r="326" spans="1:10" ht="21" customHeight="1" x14ac:dyDescent="0.2">
      <c r="A326" s="10" t="s">
        <v>8567</v>
      </c>
      <c r="B326" s="10" t="s">
        <v>14</v>
      </c>
      <c r="C326" s="90" t="s">
        <v>5054</v>
      </c>
      <c r="D326" s="51" t="str">
        <f>VLOOKUP($C326,Onerado!$A$9:$F$4126,2,0)</f>
        <v>Relé fotoelétrico 50/60 Hz, 110/220 V, 1200 VA, completo</v>
      </c>
      <c r="E326" s="52" t="str">
        <f>VLOOKUP($C326,Onerado!$A$9:$F$4126,3,0)</f>
        <v>UN</v>
      </c>
      <c r="F326" s="91">
        <f>F325</f>
        <v>8</v>
      </c>
      <c r="G326" s="14">
        <f>VLOOKUP($C326,Onerado!$A$9:$F$4126,6,0)</f>
        <v>87.34</v>
      </c>
      <c r="H326" s="14">
        <f t="shared" si="154"/>
        <v>109.18</v>
      </c>
      <c r="I326" s="28">
        <f t="shared" si="155"/>
        <v>873.44</v>
      </c>
      <c r="J326" s="71"/>
    </row>
    <row r="327" spans="1:10" s="15" customFormat="1" ht="21" customHeight="1" x14ac:dyDescent="0.2">
      <c r="A327" s="35" t="s">
        <v>8569</v>
      </c>
      <c r="B327" s="35"/>
      <c r="C327" s="35"/>
      <c r="D327" s="44" t="s">
        <v>8577</v>
      </c>
      <c r="E327" s="96" t="s">
        <v>8335</v>
      </c>
      <c r="F327" s="36">
        <v>5</v>
      </c>
      <c r="G327" s="37"/>
      <c r="H327" s="37"/>
      <c r="I327" s="38">
        <f>SUM(I328:I334)</f>
        <v>10683.05</v>
      </c>
      <c r="J327" s="71"/>
    </row>
    <row r="328" spans="1:10" ht="23.25" customHeight="1" x14ac:dyDescent="0.2">
      <c r="A328" s="10" t="s">
        <v>8570</v>
      </c>
      <c r="B328" s="10" t="s">
        <v>14</v>
      </c>
      <c r="C328" s="90" t="s">
        <v>860</v>
      </c>
      <c r="D328" s="51" t="str">
        <f>VLOOKUP($C328,Onerado!$A$9:$F$4126,2,0)</f>
        <v>Remoção de aparelho de iluminação ou projetor fixo em poste ou braço</v>
      </c>
      <c r="E328" s="52" t="str">
        <f>VLOOKUP($C328,Onerado!$A$9:$F$4126,3,0)</f>
        <v>UN</v>
      </c>
      <c r="F328" s="91">
        <v>5</v>
      </c>
      <c r="G328" s="14">
        <f>VLOOKUP($C328,Onerado!$A$9:$F$4126,6,0)</f>
        <v>75.08</v>
      </c>
      <c r="H328" s="14">
        <f>(G328*$I$6)+G328</f>
        <v>93.85</v>
      </c>
      <c r="I328" s="28">
        <f>H328*F328</f>
        <v>469.25</v>
      </c>
      <c r="J328" s="118"/>
    </row>
    <row r="329" spans="1:10" ht="15" x14ac:dyDescent="0.2">
      <c r="A329" s="10" t="s">
        <v>8571</v>
      </c>
      <c r="B329" s="10" t="s">
        <v>14</v>
      </c>
      <c r="C329" s="90" t="s">
        <v>930</v>
      </c>
      <c r="D329" s="51" t="str">
        <f>VLOOKUP($C329,Onerado!$A$9:$F$4126,2,0)</f>
        <v>Remoção de condutor embutido diâmetro externo até 6,5 mm</v>
      </c>
      <c r="E329" s="52" t="str">
        <f>VLOOKUP($C329,Onerado!$A$9:$F$4126,3,0)</f>
        <v>M</v>
      </c>
      <c r="F329" s="91">
        <f>F328*3</f>
        <v>15</v>
      </c>
      <c r="G329" s="14">
        <f>VLOOKUP($C329,Onerado!$A$9:$F$4126,6,0)</f>
        <v>2.5</v>
      </c>
      <c r="H329" s="14">
        <f t="shared" ref="H329:H331" si="156">(G329*$I$6)+G329</f>
        <v>3.13</v>
      </c>
      <c r="I329" s="28">
        <f t="shared" ref="I329:I331" si="157">H329*F329</f>
        <v>46.95</v>
      </c>
      <c r="J329" s="71"/>
    </row>
    <row r="330" spans="1:10" ht="21" customHeight="1" x14ac:dyDescent="0.2">
      <c r="A330" s="10" t="s">
        <v>8572</v>
      </c>
      <c r="B330" s="10" t="s">
        <v>14</v>
      </c>
      <c r="C330" s="90" t="s">
        <v>1003</v>
      </c>
      <c r="D330" s="51" t="str">
        <f>VLOOKUP($C330,Onerado!$A$9:$F$4126,2,0)</f>
        <v>Remoção de reator para lâmpada fixo em poste</v>
      </c>
      <c r="E330" s="52" t="str">
        <f>VLOOKUP($C330,Onerado!$A$9:$F$4126,3,0)</f>
        <v>UN</v>
      </c>
      <c r="F330" s="91">
        <f>F328</f>
        <v>5</v>
      </c>
      <c r="G330" s="14">
        <f>VLOOKUP($C330,Onerado!$A$9:$F$4126,6,0)</f>
        <v>100.1</v>
      </c>
      <c r="H330" s="14">
        <f t="shared" si="156"/>
        <v>125.13</v>
      </c>
      <c r="I330" s="28">
        <f t="shared" si="157"/>
        <v>625.65</v>
      </c>
      <c r="J330" s="71"/>
    </row>
    <row r="331" spans="1:10" ht="23.25" customHeight="1" x14ac:dyDescent="0.2">
      <c r="A331" s="10" t="s">
        <v>8573</v>
      </c>
      <c r="B331" s="10" t="s">
        <v>14</v>
      </c>
      <c r="C331" s="90" t="s">
        <v>1005</v>
      </c>
      <c r="D331" s="51" t="str">
        <f>VLOOKUP($C331,Onerado!$A$9:$F$4126,2,0)</f>
        <v>Remoção de relé</v>
      </c>
      <c r="E331" s="52" t="str">
        <f>VLOOKUP($C331,Onerado!$A$9:$F$4126,3,0)</f>
        <v>UN</v>
      </c>
      <c r="F331" s="91">
        <f>F328</f>
        <v>5</v>
      </c>
      <c r="G331" s="14">
        <f>VLOOKUP($C331,Onerado!$A$9:$F$4126,6,0)</f>
        <v>23.75</v>
      </c>
      <c r="H331" s="14">
        <f t="shared" si="156"/>
        <v>29.69</v>
      </c>
      <c r="I331" s="28">
        <f t="shared" si="157"/>
        <v>148.44999999999999</v>
      </c>
      <c r="J331" s="71"/>
    </row>
    <row r="332" spans="1:10" ht="23.25" customHeight="1" x14ac:dyDescent="0.2">
      <c r="A332" s="10" t="s">
        <v>8574</v>
      </c>
      <c r="B332" s="10" t="s">
        <v>14</v>
      </c>
      <c r="C332" s="90" t="s">
        <v>4836</v>
      </c>
      <c r="D332" s="51" t="str">
        <f>VLOOKUP($C332,Onerado!$A$9:$F$4126,2,0)</f>
        <v>Cabo de cobre flexível de 3 x 2,5 mm², isolamento 0,6/1 kV - isolação HEPR 90°C</v>
      </c>
      <c r="E332" s="52" t="str">
        <f>VLOOKUP($C332,Onerado!$A$9:$F$4126,3,0)</f>
        <v>M</v>
      </c>
      <c r="F332" s="91">
        <f>F333*3</f>
        <v>15</v>
      </c>
      <c r="G332" s="14">
        <f>VLOOKUP($C332,Onerado!$A$9:$F$4126,6,0)</f>
        <v>8.99</v>
      </c>
      <c r="H332" s="14">
        <f>(G332*$I$6)+G332</f>
        <v>11.24</v>
      </c>
      <c r="I332" s="28">
        <f>H332*F332</f>
        <v>168.6</v>
      </c>
      <c r="J332" s="118"/>
    </row>
    <row r="333" spans="1:10" ht="30" x14ac:dyDescent="0.2">
      <c r="A333" s="10" t="s">
        <v>8575</v>
      </c>
      <c r="B333" s="10" t="s">
        <v>14</v>
      </c>
      <c r="C333" s="90" t="s">
        <v>5262</v>
      </c>
      <c r="D333" s="51" t="str">
        <f>VLOOKUP($C333,Onerado!$A$9:$F$4126,2,0)</f>
        <v>Luminária LED retangular para poste, fluxo luminoso de 14160 a 17475 lm, eficiência mínima de 118 lm/W - potência de 80 W/120 W</v>
      </c>
      <c r="E333" s="52" t="str">
        <f>VLOOKUP($C333,Onerado!$A$9:$F$4126,3,0)</f>
        <v>UN</v>
      </c>
      <c r="F333" s="91">
        <f>F327</f>
        <v>5</v>
      </c>
      <c r="G333" s="14">
        <f>VLOOKUP($C333,Onerado!$A$9:$F$4126,6,0)</f>
        <v>1388.52</v>
      </c>
      <c r="H333" s="14">
        <f t="shared" ref="H333:H334" si="158">(G333*$I$6)+G333</f>
        <v>1735.65</v>
      </c>
      <c r="I333" s="28">
        <f t="shared" ref="I333:I334" si="159">H333*F333</f>
        <v>8678.25</v>
      </c>
      <c r="J333" s="71"/>
    </row>
    <row r="334" spans="1:10" ht="21" customHeight="1" x14ac:dyDescent="0.2">
      <c r="A334" s="10" t="s">
        <v>8576</v>
      </c>
      <c r="B334" s="10" t="s">
        <v>14</v>
      </c>
      <c r="C334" s="90" t="s">
        <v>5054</v>
      </c>
      <c r="D334" s="51" t="str">
        <f>VLOOKUP($C334,Onerado!$A$9:$F$4126,2,0)</f>
        <v>Relé fotoelétrico 50/60 Hz, 110/220 V, 1200 VA, completo</v>
      </c>
      <c r="E334" s="52" t="str">
        <f>VLOOKUP($C334,Onerado!$A$9:$F$4126,3,0)</f>
        <v>UN</v>
      </c>
      <c r="F334" s="91">
        <f>F333</f>
        <v>5</v>
      </c>
      <c r="G334" s="14">
        <f>VLOOKUP($C334,Onerado!$A$9:$F$4126,6,0)</f>
        <v>87.34</v>
      </c>
      <c r="H334" s="14">
        <f t="shared" si="158"/>
        <v>109.18</v>
      </c>
      <c r="I334" s="28">
        <f t="shared" si="159"/>
        <v>545.9</v>
      </c>
      <c r="J334" s="71"/>
    </row>
    <row r="335" spans="1:10" s="15" customFormat="1" ht="21" customHeight="1" x14ac:dyDescent="0.2">
      <c r="A335" s="35" t="s">
        <v>8578</v>
      </c>
      <c r="B335" s="35"/>
      <c r="C335" s="35"/>
      <c r="D335" s="44" t="s">
        <v>8586</v>
      </c>
      <c r="E335" s="96" t="s">
        <v>8335</v>
      </c>
      <c r="F335" s="36">
        <v>51</v>
      </c>
      <c r="G335" s="37"/>
      <c r="H335" s="37"/>
      <c r="I335" s="38">
        <f>SUM(I336:I342)</f>
        <v>112328.52</v>
      </c>
      <c r="J335" s="71"/>
    </row>
    <row r="336" spans="1:10" ht="23.25" customHeight="1" x14ac:dyDescent="0.2">
      <c r="A336" s="10" t="s">
        <v>8579</v>
      </c>
      <c r="B336" s="10" t="s">
        <v>14</v>
      </c>
      <c r="C336" s="90" t="s">
        <v>860</v>
      </c>
      <c r="D336" s="51" t="str">
        <f>VLOOKUP($C336,Onerado!$A$9:$F$4126,2,0)</f>
        <v>Remoção de aparelho de iluminação ou projetor fixo em poste ou braço</v>
      </c>
      <c r="E336" s="52" t="str">
        <f>VLOOKUP($C336,Onerado!$A$9:$F$4126,3,0)</f>
        <v>UN</v>
      </c>
      <c r="F336" s="91">
        <v>51</v>
      </c>
      <c r="G336" s="14">
        <f>VLOOKUP($C336,Onerado!$A$9:$F$4126,6,0)</f>
        <v>75.08</v>
      </c>
      <c r="H336" s="14">
        <f>(G336*$I$6)+G336</f>
        <v>93.85</v>
      </c>
      <c r="I336" s="28">
        <f>H336*F336</f>
        <v>4786.3500000000004</v>
      </c>
      <c r="J336" s="118"/>
    </row>
    <row r="337" spans="1:10" ht="15" x14ac:dyDescent="0.2">
      <c r="A337" s="10" t="s">
        <v>8580</v>
      </c>
      <c r="B337" s="10" t="s">
        <v>14</v>
      </c>
      <c r="C337" s="90" t="s">
        <v>930</v>
      </c>
      <c r="D337" s="51" t="str">
        <f>VLOOKUP($C337,Onerado!$A$9:$F$4126,2,0)</f>
        <v>Remoção de condutor embutido diâmetro externo até 6,5 mm</v>
      </c>
      <c r="E337" s="52" t="str">
        <f>VLOOKUP($C337,Onerado!$A$9:$F$4126,3,0)</f>
        <v>M</v>
      </c>
      <c r="F337" s="91">
        <f>F336*3</f>
        <v>153</v>
      </c>
      <c r="G337" s="14">
        <f>VLOOKUP($C337,Onerado!$A$9:$F$4126,6,0)</f>
        <v>2.5</v>
      </c>
      <c r="H337" s="14">
        <f t="shared" ref="H337:H339" si="160">(G337*$I$6)+G337</f>
        <v>3.13</v>
      </c>
      <c r="I337" s="28">
        <f t="shared" ref="I337:I339" si="161">H337*F337</f>
        <v>478.89</v>
      </c>
      <c r="J337" s="71"/>
    </row>
    <row r="338" spans="1:10" ht="21" customHeight="1" x14ac:dyDescent="0.2">
      <c r="A338" s="10" t="s">
        <v>8581</v>
      </c>
      <c r="B338" s="10" t="s">
        <v>14</v>
      </c>
      <c r="C338" s="90" t="s">
        <v>1003</v>
      </c>
      <c r="D338" s="51" t="str">
        <f>VLOOKUP($C338,Onerado!$A$9:$F$4126,2,0)</f>
        <v>Remoção de reator para lâmpada fixo em poste</v>
      </c>
      <c r="E338" s="52" t="str">
        <f>VLOOKUP($C338,Onerado!$A$9:$F$4126,3,0)</f>
        <v>UN</v>
      </c>
      <c r="F338" s="91">
        <f>F336</f>
        <v>51</v>
      </c>
      <c r="G338" s="14">
        <f>VLOOKUP($C338,Onerado!$A$9:$F$4126,6,0)</f>
        <v>100.1</v>
      </c>
      <c r="H338" s="14">
        <f t="shared" si="160"/>
        <v>125.13</v>
      </c>
      <c r="I338" s="28">
        <f t="shared" si="161"/>
        <v>6381.63</v>
      </c>
      <c r="J338" s="71"/>
    </row>
    <row r="339" spans="1:10" ht="23.25" customHeight="1" x14ac:dyDescent="0.2">
      <c r="A339" s="10" t="s">
        <v>8582</v>
      </c>
      <c r="B339" s="10" t="s">
        <v>14</v>
      </c>
      <c r="C339" s="90" t="s">
        <v>1005</v>
      </c>
      <c r="D339" s="51" t="str">
        <f>VLOOKUP($C339,Onerado!$A$9:$F$4126,2,0)</f>
        <v>Remoção de relé</v>
      </c>
      <c r="E339" s="52" t="str">
        <f>VLOOKUP($C339,Onerado!$A$9:$F$4126,3,0)</f>
        <v>UN</v>
      </c>
      <c r="F339" s="91">
        <f>F336</f>
        <v>51</v>
      </c>
      <c r="G339" s="14">
        <f>VLOOKUP($C339,Onerado!$A$9:$F$4126,6,0)</f>
        <v>23.75</v>
      </c>
      <c r="H339" s="14">
        <f t="shared" si="160"/>
        <v>29.69</v>
      </c>
      <c r="I339" s="28">
        <f t="shared" si="161"/>
        <v>1514.19</v>
      </c>
      <c r="J339" s="71"/>
    </row>
    <row r="340" spans="1:10" ht="23.25" customHeight="1" x14ac:dyDescent="0.2">
      <c r="A340" s="10" t="s">
        <v>8583</v>
      </c>
      <c r="B340" s="10" t="s">
        <v>14</v>
      </c>
      <c r="C340" s="90" t="s">
        <v>4836</v>
      </c>
      <c r="D340" s="51" t="str">
        <f>VLOOKUP($C340,Onerado!$A$9:$F$4126,2,0)</f>
        <v>Cabo de cobre flexível de 3 x 2,5 mm², isolamento 0,6/1 kV - isolação HEPR 90°C</v>
      </c>
      <c r="E340" s="52" t="str">
        <f>VLOOKUP($C340,Onerado!$A$9:$F$4126,3,0)</f>
        <v>M</v>
      </c>
      <c r="F340" s="91">
        <f>F341*3</f>
        <v>153</v>
      </c>
      <c r="G340" s="14">
        <f>VLOOKUP($C340,Onerado!$A$9:$F$4126,6,0)</f>
        <v>8.99</v>
      </c>
      <c r="H340" s="14">
        <f>(G340*$I$6)+G340</f>
        <v>11.24</v>
      </c>
      <c r="I340" s="28">
        <f>H340*F340</f>
        <v>1719.72</v>
      </c>
      <c r="J340" s="118"/>
    </row>
    <row r="341" spans="1:10" ht="30" x14ac:dyDescent="0.2">
      <c r="A341" s="10" t="s">
        <v>8584</v>
      </c>
      <c r="B341" s="10" t="s">
        <v>14</v>
      </c>
      <c r="C341" s="90" t="s">
        <v>5266</v>
      </c>
      <c r="D341" s="51" t="str">
        <f>VLOOKUP($C341,Onerado!$A$9:$F$4126,2,0)</f>
        <v>Luminária LED retangular para poste, fluxo luminoso de 27624 lm, eficiência mínima 135 lm/W - potência de 204 W</v>
      </c>
      <c r="E341" s="52" t="str">
        <f>VLOOKUP($C341,Onerado!$A$9:$F$4126,3,0)</f>
        <v>UN</v>
      </c>
      <c r="F341" s="91">
        <v>51</v>
      </c>
      <c r="G341" s="14">
        <f>VLOOKUP($C341,Onerado!$A$9:$F$4126,6,0)</f>
        <v>1441.25</v>
      </c>
      <c r="H341" s="14">
        <f t="shared" ref="H341:H342" si="162">(G341*$I$6)+G341</f>
        <v>1801.56</v>
      </c>
      <c r="I341" s="28">
        <f t="shared" ref="I341:I342" si="163">H341*F341</f>
        <v>91879.56</v>
      </c>
      <c r="J341" s="71"/>
    </row>
    <row r="342" spans="1:10" ht="21" customHeight="1" x14ac:dyDescent="0.2">
      <c r="A342" s="10" t="s">
        <v>8585</v>
      </c>
      <c r="B342" s="10" t="s">
        <v>14</v>
      </c>
      <c r="C342" s="90" t="s">
        <v>5054</v>
      </c>
      <c r="D342" s="51" t="str">
        <f>VLOOKUP($C342,Onerado!$A$9:$F$4126,2,0)</f>
        <v>Relé fotoelétrico 50/60 Hz, 110/220 V, 1200 VA, completo</v>
      </c>
      <c r="E342" s="52" t="str">
        <f>VLOOKUP($C342,Onerado!$A$9:$F$4126,3,0)</f>
        <v>UN</v>
      </c>
      <c r="F342" s="91">
        <f>F341</f>
        <v>51</v>
      </c>
      <c r="G342" s="14">
        <f>VLOOKUP($C342,Onerado!$A$9:$F$4126,6,0)</f>
        <v>87.34</v>
      </c>
      <c r="H342" s="14">
        <f t="shared" si="162"/>
        <v>109.18</v>
      </c>
      <c r="I342" s="28">
        <f t="shared" si="163"/>
        <v>5568.18</v>
      </c>
      <c r="J342" s="71"/>
    </row>
    <row r="343" spans="1:10" s="15" customFormat="1" ht="21" customHeight="1" x14ac:dyDescent="0.2">
      <c r="A343" s="35" t="s">
        <v>8587</v>
      </c>
      <c r="B343" s="35"/>
      <c r="C343" s="35"/>
      <c r="D343" s="44" t="s">
        <v>8595</v>
      </c>
      <c r="E343" s="96" t="s">
        <v>8335</v>
      </c>
      <c r="F343" s="36">
        <v>2</v>
      </c>
      <c r="G343" s="37"/>
      <c r="H343" s="37"/>
      <c r="I343" s="38">
        <f>SUM(I344:I350)</f>
        <v>4273.22</v>
      </c>
      <c r="J343" s="71"/>
    </row>
    <row r="344" spans="1:10" ht="23.25" customHeight="1" x14ac:dyDescent="0.2">
      <c r="A344" s="10" t="s">
        <v>8588</v>
      </c>
      <c r="B344" s="10" t="s">
        <v>14</v>
      </c>
      <c r="C344" s="90" t="s">
        <v>860</v>
      </c>
      <c r="D344" s="51" t="str">
        <f>VLOOKUP($C344,Onerado!$A$9:$F$4126,2,0)</f>
        <v>Remoção de aparelho de iluminação ou projetor fixo em poste ou braço</v>
      </c>
      <c r="E344" s="52" t="str">
        <f>VLOOKUP($C344,Onerado!$A$9:$F$4126,3,0)</f>
        <v>UN</v>
      </c>
      <c r="F344" s="91">
        <v>2</v>
      </c>
      <c r="G344" s="14">
        <f>VLOOKUP($C344,Onerado!$A$9:$F$4126,6,0)</f>
        <v>75.08</v>
      </c>
      <c r="H344" s="14">
        <f>(G344*$I$6)+G344</f>
        <v>93.85</v>
      </c>
      <c r="I344" s="28">
        <f>H344*F344</f>
        <v>187.7</v>
      </c>
      <c r="J344" s="118"/>
    </row>
    <row r="345" spans="1:10" ht="15" x14ac:dyDescent="0.2">
      <c r="A345" s="10" t="s">
        <v>8589</v>
      </c>
      <c r="B345" s="10" t="s">
        <v>14</v>
      </c>
      <c r="C345" s="90" t="s">
        <v>930</v>
      </c>
      <c r="D345" s="51" t="str">
        <f>VLOOKUP($C345,Onerado!$A$9:$F$4126,2,0)</f>
        <v>Remoção de condutor embutido diâmetro externo até 6,5 mm</v>
      </c>
      <c r="E345" s="52" t="str">
        <f>VLOOKUP($C345,Onerado!$A$9:$F$4126,3,0)</f>
        <v>M</v>
      </c>
      <c r="F345" s="91">
        <f>F344*3</f>
        <v>6</v>
      </c>
      <c r="G345" s="14">
        <f>VLOOKUP($C345,Onerado!$A$9:$F$4126,6,0)</f>
        <v>2.5</v>
      </c>
      <c r="H345" s="14">
        <f t="shared" ref="H345:H347" si="164">(G345*$I$6)+G345</f>
        <v>3.13</v>
      </c>
      <c r="I345" s="28">
        <f t="shared" ref="I345:I347" si="165">H345*F345</f>
        <v>18.78</v>
      </c>
      <c r="J345" s="71"/>
    </row>
    <row r="346" spans="1:10" ht="21" customHeight="1" x14ac:dyDescent="0.2">
      <c r="A346" s="10" t="s">
        <v>8590</v>
      </c>
      <c r="B346" s="10" t="s">
        <v>14</v>
      </c>
      <c r="C346" s="90" t="s">
        <v>1003</v>
      </c>
      <c r="D346" s="51" t="str">
        <f>VLOOKUP($C346,Onerado!$A$9:$F$4126,2,0)</f>
        <v>Remoção de reator para lâmpada fixo em poste</v>
      </c>
      <c r="E346" s="52" t="str">
        <f>VLOOKUP($C346,Onerado!$A$9:$F$4126,3,0)</f>
        <v>UN</v>
      </c>
      <c r="F346" s="91">
        <f>F344</f>
        <v>2</v>
      </c>
      <c r="G346" s="14">
        <f>VLOOKUP($C346,Onerado!$A$9:$F$4126,6,0)</f>
        <v>100.1</v>
      </c>
      <c r="H346" s="14">
        <f t="shared" si="164"/>
        <v>125.13</v>
      </c>
      <c r="I346" s="28">
        <f t="shared" si="165"/>
        <v>250.26</v>
      </c>
      <c r="J346" s="71"/>
    </row>
    <row r="347" spans="1:10" ht="23.25" customHeight="1" x14ac:dyDescent="0.2">
      <c r="A347" s="10" t="s">
        <v>8591</v>
      </c>
      <c r="B347" s="10" t="s">
        <v>14</v>
      </c>
      <c r="C347" s="90" t="s">
        <v>1005</v>
      </c>
      <c r="D347" s="51" t="str">
        <f>VLOOKUP($C347,Onerado!$A$9:$F$4126,2,0)</f>
        <v>Remoção de relé</v>
      </c>
      <c r="E347" s="52" t="str">
        <f>VLOOKUP($C347,Onerado!$A$9:$F$4126,3,0)</f>
        <v>UN</v>
      </c>
      <c r="F347" s="91">
        <f>F344</f>
        <v>2</v>
      </c>
      <c r="G347" s="14">
        <f>VLOOKUP($C347,Onerado!$A$9:$F$4126,6,0)</f>
        <v>23.75</v>
      </c>
      <c r="H347" s="14">
        <f t="shared" si="164"/>
        <v>29.69</v>
      </c>
      <c r="I347" s="28">
        <f t="shared" si="165"/>
        <v>59.38</v>
      </c>
      <c r="J347" s="71"/>
    </row>
    <row r="348" spans="1:10" ht="23.25" customHeight="1" x14ac:dyDescent="0.2">
      <c r="A348" s="10" t="s">
        <v>8592</v>
      </c>
      <c r="B348" s="10" t="s">
        <v>14</v>
      </c>
      <c r="C348" s="90" t="s">
        <v>4836</v>
      </c>
      <c r="D348" s="51" t="str">
        <f>VLOOKUP($C348,Onerado!$A$9:$F$4126,2,0)</f>
        <v>Cabo de cobre flexível de 3 x 2,5 mm², isolamento 0,6/1 kV - isolação HEPR 90°C</v>
      </c>
      <c r="E348" s="52" t="str">
        <f>VLOOKUP($C348,Onerado!$A$9:$F$4126,3,0)</f>
        <v>M</v>
      </c>
      <c r="F348" s="91">
        <f>F349*3</f>
        <v>6</v>
      </c>
      <c r="G348" s="14">
        <f>VLOOKUP($C348,Onerado!$A$9:$F$4126,6,0)</f>
        <v>8.99</v>
      </c>
      <c r="H348" s="14">
        <f>(G348*$I$6)+G348</f>
        <v>11.24</v>
      </c>
      <c r="I348" s="28">
        <f>H348*F348</f>
        <v>67.44</v>
      </c>
      <c r="J348" s="118"/>
    </row>
    <row r="349" spans="1:10" ht="30" x14ac:dyDescent="0.2">
      <c r="A349" s="10" t="s">
        <v>8593</v>
      </c>
      <c r="B349" s="10" t="s">
        <v>14</v>
      </c>
      <c r="C349" s="90" t="s">
        <v>5262</v>
      </c>
      <c r="D349" s="51" t="str">
        <f>VLOOKUP($C349,Onerado!$A$9:$F$4126,2,0)</f>
        <v>Luminária LED retangular para poste, fluxo luminoso de 14160 a 17475 lm, eficiência mínima de 118 lm/W - potência de 80 W/120 W</v>
      </c>
      <c r="E349" s="52" t="str">
        <f>VLOOKUP($C349,Onerado!$A$9:$F$4126,3,0)</f>
        <v>UN</v>
      </c>
      <c r="F349" s="91">
        <f>F343</f>
        <v>2</v>
      </c>
      <c r="G349" s="14">
        <f>VLOOKUP($C349,Onerado!$A$9:$F$4126,6,0)</f>
        <v>1388.52</v>
      </c>
      <c r="H349" s="14">
        <f t="shared" ref="H349:H350" si="166">(G349*$I$6)+G349</f>
        <v>1735.65</v>
      </c>
      <c r="I349" s="28">
        <f t="shared" ref="I349:I350" si="167">H349*F349</f>
        <v>3471.3</v>
      </c>
      <c r="J349" s="71"/>
    </row>
    <row r="350" spans="1:10" ht="21" customHeight="1" x14ac:dyDescent="0.2">
      <c r="A350" s="10" t="s">
        <v>8594</v>
      </c>
      <c r="B350" s="10" t="s">
        <v>14</v>
      </c>
      <c r="C350" s="90" t="s">
        <v>5054</v>
      </c>
      <c r="D350" s="51" t="str">
        <f>VLOOKUP($C350,Onerado!$A$9:$F$4126,2,0)</f>
        <v>Relé fotoelétrico 50/60 Hz, 110/220 V, 1200 VA, completo</v>
      </c>
      <c r="E350" s="52" t="str">
        <f>VLOOKUP($C350,Onerado!$A$9:$F$4126,3,0)</f>
        <v>UN</v>
      </c>
      <c r="F350" s="91">
        <f>F349</f>
        <v>2</v>
      </c>
      <c r="G350" s="14">
        <f>VLOOKUP($C350,Onerado!$A$9:$F$4126,6,0)</f>
        <v>87.34</v>
      </c>
      <c r="H350" s="14">
        <f t="shared" si="166"/>
        <v>109.18</v>
      </c>
      <c r="I350" s="28">
        <f t="shared" si="167"/>
        <v>218.36</v>
      </c>
      <c r="J350" s="71"/>
    </row>
    <row r="351" spans="1:10" s="15" customFormat="1" ht="21" customHeight="1" x14ac:dyDescent="0.2">
      <c r="A351" s="35" t="s">
        <v>8596</v>
      </c>
      <c r="B351" s="35"/>
      <c r="C351" s="35"/>
      <c r="D351" s="44" t="s">
        <v>8604</v>
      </c>
      <c r="E351" s="96" t="s">
        <v>8335</v>
      </c>
      <c r="F351" s="36">
        <v>10</v>
      </c>
      <c r="G351" s="37"/>
      <c r="H351" s="37"/>
      <c r="I351" s="38">
        <f>SUM(I352:I358)</f>
        <v>21366.1</v>
      </c>
      <c r="J351" s="71"/>
    </row>
    <row r="352" spans="1:10" ht="23.25" customHeight="1" x14ac:dyDescent="0.2">
      <c r="A352" s="10" t="s">
        <v>8597</v>
      </c>
      <c r="B352" s="10" t="s">
        <v>14</v>
      </c>
      <c r="C352" s="90" t="s">
        <v>860</v>
      </c>
      <c r="D352" s="51" t="str">
        <f>VLOOKUP($C352,Onerado!$A$9:$F$4126,2,0)</f>
        <v>Remoção de aparelho de iluminação ou projetor fixo em poste ou braço</v>
      </c>
      <c r="E352" s="52" t="str">
        <f>VLOOKUP($C352,Onerado!$A$9:$F$4126,3,0)</f>
        <v>UN</v>
      </c>
      <c r="F352" s="91">
        <v>10</v>
      </c>
      <c r="G352" s="14">
        <f>VLOOKUP($C352,Onerado!$A$9:$F$4126,6,0)</f>
        <v>75.08</v>
      </c>
      <c r="H352" s="14">
        <f>(G352*$I$6)+G352</f>
        <v>93.85</v>
      </c>
      <c r="I352" s="28">
        <f>H352*F352</f>
        <v>938.5</v>
      </c>
      <c r="J352" s="118"/>
    </row>
    <row r="353" spans="1:10" ht="15" x14ac:dyDescent="0.2">
      <c r="A353" s="10" t="s">
        <v>8598</v>
      </c>
      <c r="B353" s="10" t="s">
        <v>14</v>
      </c>
      <c r="C353" s="90" t="s">
        <v>930</v>
      </c>
      <c r="D353" s="51" t="str">
        <f>VLOOKUP($C353,Onerado!$A$9:$F$4126,2,0)</f>
        <v>Remoção de condutor embutido diâmetro externo até 6,5 mm</v>
      </c>
      <c r="E353" s="52" t="str">
        <f>VLOOKUP($C353,Onerado!$A$9:$F$4126,3,0)</f>
        <v>M</v>
      </c>
      <c r="F353" s="91">
        <f>F352*3</f>
        <v>30</v>
      </c>
      <c r="G353" s="14">
        <f>VLOOKUP($C353,Onerado!$A$9:$F$4126,6,0)</f>
        <v>2.5</v>
      </c>
      <c r="H353" s="14">
        <f t="shared" ref="H353:H355" si="168">(G353*$I$6)+G353</f>
        <v>3.13</v>
      </c>
      <c r="I353" s="28">
        <f t="shared" ref="I353:I355" si="169">H353*F353</f>
        <v>93.9</v>
      </c>
      <c r="J353" s="71"/>
    </row>
    <row r="354" spans="1:10" ht="21" customHeight="1" x14ac:dyDescent="0.2">
      <c r="A354" s="10" t="s">
        <v>8599</v>
      </c>
      <c r="B354" s="10" t="s">
        <v>14</v>
      </c>
      <c r="C354" s="90" t="s">
        <v>1003</v>
      </c>
      <c r="D354" s="51" t="str">
        <f>VLOOKUP($C354,Onerado!$A$9:$F$4126,2,0)</f>
        <v>Remoção de reator para lâmpada fixo em poste</v>
      </c>
      <c r="E354" s="52" t="str">
        <f>VLOOKUP($C354,Onerado!$A$9:$F$4126,3,0)</f>
        <v>UN</v>
      </c>
      <c r="F354" s="91">
        <f>F352</f>
        <v>10</v>
      </c>
      <c r="G354" s="14">
        <f>VLOOKUP($C354,Onerado!$A$9:$F$4126,6,0)</f>
        <v>100.1</v>
      </c>
      <c r="H354" s="14">
        <f t="shared" si="168"/>
        <v>125.13</v>
      </c>
      <c r="I354" s="28">
        <f t="shared" si="169"/>
        <v>1251.3</v>
      </c>
      <c r="J354" s="71"/>
    </row>
    <row r="355" spans="1:10" ht="23.25" customHeight="1" x14ac:dyDescent="0.2">
      <c r="A355" s="10" t="s">
        <v>8600</v>
      </c>
      <c r="B355" s="10" t="s">
        <v>14</v>
      </c>
      <c r="C355" s="90" t="s">
        <v>1005</v>
      </c>
      <c r="D355" s="51" t="str">
        <f>VLOOKUP($C355,Onerado!$A$9:$F$4126,2,0)</f>
        <v>Remoção de relé</v>
      </c>
      <c r="E355" s="52" t="str">
        <f>VLOOKUP($C355,Onerado!$A$9:$F$4126,3,0)</f>
        <v>UN</v>
      </c>
      <c r="F355" s="91">
        <f>F352</f>
        <v>10</v>
      </c>
      <c r="G355" s="14">
        <f>VLOOKUP($C355,Onerado!$A$9:$F$4126,6,0)</f>
        <v>23.75</v>
      </c>
      <c r="H355" s="14">
        <f t="shared" si="168"/>
        <v>29.69</v>
      </c>
      <c r="I355" s="28">
        <f t="shared" si="169"/>
        <v>296.89999999999998</v>
      </c>
      <c r="J355" s="71"/>
    </row>
    <row r="356" spans="1:10" ht="23.25" customHeight="1" x14ac:dyDescent="0.2">
      <c r="A356" s="10" t="s">
        <v>8601</v>
      </c>
      <c r="B356" s="10" t="s">
        <v>14</v>
      </c>
      <c r="C356" s="90" t="s">
        <v>4836</v>
      </c>
      <c r="D356" s="51" t="str">
        <f>VLOOKUP($C356,Onerado!$A$9:$F$4126,2,0)</f>
        <v>Cabo de cobre flexível de 3 x 2,5 mm², isolamento 0,6/1 kV - isolação HEPR 90°C</v>
      </c>
      <c r="E356" s="52" t="str">
        <f>VLOOKUP($C356,Onerado!$A$9:$F$4126,3,0)</f>
        <v>M</v>
      </c>
      <c r="F356" s="91">
        <f>F357*3</f>
        <v>30</v>
      </c>
      <c r="G356" s="14">
        <f>VLOOKUP($C356,Onerado!$A$9:$F$4126,6,0)</f>
        <v>8.99</v>
      </c>
      <c r="H356" s="14">
        <f>(G356*$I$6)+G356</f>
        <v>11.24</v>
      </c>
      <c r="I356" s="28">
        <f>H356*F356</f>
        <v>337.2</v>
      </c>
      <c r="J356" s="118"/>
    </row>
    <row r="357" spans="1:10" ht="30" x14ac:dyDescent="0.2">
      <c r="A357" s="10" t="s">
        <v>8602</v>
      </c>
      <c r="B357" s="10" t="s">
        <v>14</v>
      </c>
      <c r="C357" s="90" t="s">
        <v>5262</v>
      </c>
      <c r="D357" s="51" t="str">
        <f>VLOOKUP($C357,Onerado!$A$9:$F$4126,2,0)</f>
        <v>Luminária LED retangular para poste, fluxo luminoso de 14160 a 17475 lm, eficiência mínima de 118 lm/W - potência de 80 W/120 W</v>
      </c>
      <c r="E357" s="52" t="str">
        <f>VLOOKUP($C357,Onerado!$A$9:$F$4126,3,0)</f>
        <v>UN</v>
      </c>
      <c r="F357" s="91">
        <f>F351</f>
        <v>10</v>
      </c>
      <c r="G357" s="14">
        <f>VLOOKUP($C357,Onerado!$A$9:$F$4126,6,0)</f>
        <v>1388.52</v>
      </c>
      <c r="H357" s="14">
        <f t="shared" ref="H357:H358" si="170">(G357*$I$6)+G357</f>
        <v>1735.65</v>
      </c>
      <c r="I357" s="28">
        <f t="shared" ref="I357:I358" si="171">H357*F357</f>
        <v>17356.5</v>
      </c>
      <c r="J357" s="71"/>
    </row>
    <row r="358" spans="1:10" ht="21" customHeight="1" x14ac:dyDescent="0.2">
      <c r="A358" s="10" t="s">
        <v>8603</v>
      </c>
      <c r="B358" s="10" t="s">
        <v>14</v>
      </c>
      <c r="C358" s="90" t="s">
        <v>5054</v>
      </c>
      <c r="D358" s="51" t="str">
        <f>VLOOKUP($C358,Onerado!$A$9:$F$4126,2,0)</f>
        <v>Relé fotoelétrico 50/60 Hz, 110/220 V, 1200 VA, completo</v>
      </c>
      <c r="E358" s="52" t="str">
        <f>VLOOKUP($C358,Onerado!$A$9:$F$4126,3,0)</f>
        <v>UN</v>
      </c>
      <c r="F358" s="91">
        <f>F357</f>
        <v>10</v>
      </c>
      <c r="G358" s="14">
        <f>VLOOKUP($C358,Onerado!$A$9:$F$4126,6,0)</f>
        <v>87.34</v>
      </c>
      <c r="H358" s="14">
        <f t="shared" si="170"/>
        <v>109.18</v>
      </c>
      <c r="I358" s="28">
        <f t="shared" si="171"/>
        <v>1091.8</v>
      </c>
      <c r="J358" s="71"/>
    </row>
    <row r="359" spans="1:10" s="15" customFormat="1" ht="21" customHeight="1" x14ac:dyDescent="0.2">
      <c r="A359" s="35" t="s">
        <v>8721</v>
      </c>
      <c r="B359" s="35"/>
      <c r="C359" s="35"/>
      <c r="D359" s="44" t="s">
        <v>8855</v>
      </c>
      <c r="E359" s="96" t="s">
        <v>8335</v>
      </c>
      <c r="F359" s="36">
        <v>7</v>
      </c>
      <c r="G359" s="37"/>
      <c r="H359" s="37"/>
      <c r="I359" s="38">
        <f>SUM(I360:I366)</f>
        <v>15417.64</v>
      </c>
      <c r="J359" s="71"/>
    </row>
    <row r="360" spans="1:10" ht="23.25" customHeight="1" x14ac:dyDescent="0.2">
      <c r="A360" s="10" t="s">
        <v>8722</v>
      </c>
      <c r="B360" s="10" t="s">
        <v>14</v>
      </c>
      <c r="C360" s="90" t="s">
        <v>860</v>
      </c>
      <c r="D360" s="51" t="str">
        <f>VLOOKUP($C360,Onerado!$A$9:$F$4126,2,0)</f>
        <v>Remoção de aparelho de iluminação ou projetor fixo em poste ou braço</v>
      </c>
      <c r="E360" s="52" t="str">
        <f>VLOOKUP($C360,Onerado!$A$9:$F$4126,3,0)</f>
        <v>UN</v>
      </c>
      <c r="F360" s="91">
        <v>7</v>
      </c>
      <c r="G360" s="14">
        <f>VLOOKUP($C360,Onerado!$A$9:$F$4126,6,0)</f>
        <v>75.08</v>
      </c>
      <c r="H360" s="14">
        <f>(G360*$I$6)+G360</f>
        <v>93.85</v>
      </c>
      <c r="I360" s="28">
        <f>H360*F360</f>
        <v>656.95</v>
      </c>
      <c r="J360" s="118"/>
    </row>
    <row r="361" spans="1:10" ht="15" x14ac:dyDescent="0.2">
      <c r="A361" s="10" t="s">
        <v>8723</v>
      </c>
      <c r="B361" s="10" t="s">
        <v>14</v>
      </c>
      <c r="C361" s="90" t="s">
        <v>930</v>
      </c>
      <c r="D361" s="51" t="str">
        <f>VLOOKUP($C361,Onerado!$A$9:$F$4126,2,0)</f>
        <v>Remoção de condutor embutido diâmetro externo até 6,5 mm</v>
      </c>
      <c r="E361" s="52" t="str">
        <f>VLOOKUP($C361,Onerado!$A$9:$F$4126,3,0)</f>
        <v>M</v>
      </c>
      <c r="F361" s="91">
        <f>F360*3</f>
        <v>21</v>
      </c>
      <c r="G361" s="14">
        <f>VLOOKUP($C361,Onerado!$A$9:$F$4126,6,0)</f>
        <v>2.5</v>
      </c>
      <c r="H361" s="14">
        <f t="shared" ref="H361:H363" si="172">(G361*$I$6)+G361</f>
        <v>3.13</v>
      </c>
      <c r="I361" s="28">
        <f t="shared" ref="I361:I363" si="173">H361*F361</f>
        <v>65.73</v>
      </c>
      <c r="J361" s="71"/>
    </row>
    <row r="362" spans="1:10" ht="21" customHeight="1" x14ac:dyDescent="0.2">
      <c r="A362" s="10" t="s">
        <v>8724</v>
      </c>
      <c r="B362" s="10" t="s">
        <v>14</v>
      </c>
      <c r="C362" s="90" t="s">
        <v>1003</v>
      </c>
      <c r="D362" s="51" t="str">
        <f>VLOOKUP($C362,Onerado!$A$9:$F$4126,2,0)</f>
        <v>Remoção de reator para lâmpada fixo em poste</v>
      </c>
      <c r="E362" s="52" t="str">
        <f>VLOOKUP($C362,Onerado!$A$9:$F$4126,3,0)</f>
        <v>UN</v>
      </c>
      <c r="F362" s="91">
        <f>F360</f>
        <v>7</v>
      </c>
      <c r="G362" s="14">
        <f>VLOOKUP($C362,Onerado!$A$9:$F$4126,6,0)</f>
        <v>100.1</v>
      </c>
      <c r="H362" s="14">
        <f t="shared" si="172"/>
        <v>125.13</v>
      </c>
      <c r="I362" s="28">
        <f t="shared" si="173"/>
        <v>875.91</v>
      </c>
      <c r="J362" s="71"/>
    </row>
    <row r="363" spans="1:10" ht="23.25" customHeight="1" x14ac:dyDescent="0.2">
      <c r="A363" s="10" t="s">
        <v>8725</v>
      </c>
      <c r="B363" s="10" t="s">
        <v>14</v>
      </c>
      <c r="C363" s="90" t="s">
        <v>1005</v>
      </c>
      <c r="D363" s="51" t="str">
        <f>VLOOKUP($C363,Onerado!$A$9:$F$4126,2,0)</f>
        <v>Remoção de relé</v>
      </c>
      <c r="E363" s="52" t="str">
        <f>VLOOKUP($C363,Onerado!$A$9:$F$4126,3,0)</f>
        <v>UN</v>
      </c>
      <c r="F363" s="91">
        <f>F360</f>
        <v>7</v>
      </c>
      <c r="G363" s="14">
        <f>VLOOKUP($C363,Onerado!$A$9:$F$4126,6,0)</f>
        <v>23.75</v>
      </c>
      <c r="H363" s="14">
        <f t="shared" si="172"/>
        <v>29.69</v>
      </c>
      <c r="I363" s="28">
        <f t="shared" si="173"/>
        <v>207.83</v>
      </c>
      <c r="J363" s="71"/>
    </row>
    <row r="364" spans="1:10" ht="23.25" customHeight="1" x14ac:dyDescent="0.2">
      <c r="A364" s="10" t="s">
        <v>8726</v>
      </c>
      <c r="B364" s="10" t="s">
        <v>14</v>
      </c>
      <c r="C364" s="90" t="s">
        <v>4836</v>
      </c>
      <c r="D364" s="51" t="str">
        <f>VLOOKUP($C364,Onerado!$A$9:$F$4126,2,0)</f>
        <v>Cabo de cobre flexível de 3 x 2,5 mm², isolamento 0,6/1 kV - isolação HEPR 90°C</v>
      </c>
      <c r="E364" s="52" t="str">
        <f>VLOOKUP($C364,Onerado!$A$9:$F$4126,3,0)</f>
        <v>M</v>
      </c>
      <c r="F364" s="91">
        <f>F365*3</f>
        <v>21</v>
      </c>
      <c r="G364" s="14">
        <f>VLOOKUP($C364,Onerado!$A$9:$F$4126,6,0)</f>
        <v>8.99</v>
      </c>
      <c r="H364" s="14">
        <f>(G364*$I$6)+G364</f>
        <v>11.24</v>
      </c>
      <c r="I364" s="28">
        <f>H364*F364</f>
        <v>236.04</v>
      </c>
      <c r="J364" s="118"/>
    </row>
    <row r="365" spans="1:10" ht="30" x14ac:dyDescent="0.2">
      <c r="A365" s="10" t="s">
        <v>8727</v>
      </c>
      <c r="B365" s="10" t="s">
        <v>14</v>
      </c>
      <c r="C365" s="90" t="s">
        <v>5266</v>
      </c>
      <c r="D365" s="51" t="str">
        <f>VLOOKUP($C365,Onerado!$A$9:$F$4126,2,0)</f>
        <v>Luminária LED retangular para poste, fluxo luminoso de 27624 lm, eficiência mínima 135 lm/W - potência de 204 W</v>
      </c>
      <c r="E365" s="52" t="str">
        <f>VLOOKUP($C365,Onerado!$A$9:$F$4126,3,0)</f>
        <v>UN</v>
      </c>
      <c r="F365" s="91">
        <f>F359</f>
        <v>7</v>
      </c>
      <c r="G365" s="14">
        <f>VLOOKUP($C365,Onerado!$A$9:$F$4126,6,0)</f>
        <v>1441.25</v>
      </c>
      <c r="H365" s="14">
        <f t="shared" ref="H365:H366" si="174">(G365*$I$6)+G365</f>
        <v>1801.56</v>
      </c>
      <c r="I365" s="28">
        <f t="shared" ref="I365:I366" si="175">H365*F365</f>
        <v>12610.92</v>
      </c>
      <c r="J365" s="71"/>
    </row>
    <row r="366" spans="1:10" ht="21" customHeight="1" x14ac:dyDescent="0.2">
      <c r="A366" s="10" t="s">
        <v>8728</v>
      </c>
      <c r="B366" s="10" t="s">
        <v>14</v>
      </c>
      <c r="C366" s="90" t="s">
        <v>5054</v>
      </c>
      <c r="D366" s="51" t="str">
        <f>VLOOKUP($C366,Onerado!$A$9:$F$4126,2,0)</f>
        <v>Relé fotoelétrico 50/60 Hz, 110/220 V, 1200 VA, completo</v>
      </c>
      <c r="E366" s="52" t="str">
        <f>VLOOKUP($C366,Onerado!$A$9:$F$4126,3,0)</f>
        <v>UN</v>
      </c>
      <c r="F366" s="91">
        <f>F365</f>
        <v>7</v>
      </c>
      <c r="G366" s="14">
        <f>VLOOKUP($C366,Onerado!$A$9:$F$4126,6,0)</f>
        <v>87.34</v>
      </c>
      <c r="H366" s="14">
        <f t="shared" si="174"/>
        <v>109.18</v>
      </c>
      <c r="I366" s="28">
        <f t="shared" si="175"/>
        <v>764.26</v>
      </c>
      <c r="J366" s="71"/>
    </row>
    <row r="367" spans="1:10" s="15" customFormat="1" ht="21" customHeight="1" x14ac:dyDescent="0.2">
      <c r="A367" s="35" t="s">
        <v>8729</v>
      </c>
      <c r="B367" s="35"/>
      <c r="C367" s="35"/>
      <c r="D367" s="44" t="s">
        <v>8737</v>
      </c>
      <c r="E367" s="96" t="s">
        <v>8335</v>
      </c>
      <c r="F367" s="36">
        <v>14</v>
      </c>
      <c r="G367" s="37"/>
      <c r="H367" s="37"/>
      <c r="I367" s="38">
        <f>SUM(I368:I374)</f>
        <v>30835.279999999999</v>
      </c>
      <c r="J367" s="71"/>
    </row>
    <row r="368" spans="1:10" ht="23.25" customHeight="1" x14ac:dyDescent="0.2">
      <c r="A368" s="10" t="s">
        <v>8730</v>
      </c>
      <c r="B368" s="10" t="s">
        <v>14</v>
      </c>
      <c r="C368" s="90" t="s">
        <v>860</v>
      </c>
      <c r="D368" s="51" t="str">
        <f>VLOOKUP($C368,Onerado!$A$9:$F$4126,2,0)</f>
        <v>Remoção de aparelho de iluminação ou projetor fixo em poste ou braço</v>
      </c>
      <c r="E368" s="52" t="str">
        <f>VLOOKUP($C368,Onerado!$A$9:$F$4126,3,0)</f>
        <v>UN</v>
      </c>
      <c r="F368" s="91">
        <v>14</v>
      </c>
      <c r="G368" s="14">
        <f>VLOOKUP($C368,Onerado!$A$9:$F$4126,6,0)</f>
        <v>75.08</v>
      </c>
      <c r="H368" s="14">
        <f>(G368*$I$6)+G368</f>
        <v>93.85</v>
      </c>
      <c r="I368" s="28">
        <f>H368*F368</f>
        <v>1313.9</v>
      </c>
      <c r="J368" s="118"/>
    </row>
    <row r="369" spans="1:10" ht="15" x14ac:dyDescent="0.2">
      <c r="A369" s="10" t="s">
        <v>8731</v>
      </c>
      <c r="B369" s="10" t="s">
        <v>14</v>
      </c>
      <c r="C369" s="90" t="s">
        <v>930</v>
      </c>
      <c r="D369" s="51" t="str">
        <f>VLOOKUP($C369,Onerado!$A$9:$F$4126,2,0)</f>
        <v>Remoção de condutor embutido diâmetro externo até 6,5 mm</v>
      </c>
      <c r="E369" s="52" t="str">
        <f>VLOOKUP($C369,Onerado!$A$9:$F$4126,3,0)</f>
        <v>M</v>
      </c>
      <c r="F369" s="91">
        <f>F368*3</f>
        <v>42</v>
      </c>
      <c r="G369" s="14">
        <f>VLOOKUP($C369,Onerado!$A$9:$F$4126,6,0)</f>
        <v>2.5</v>
      </c>
      <c r="H369" s="14">
        <f t="shared" ref="H369:H371" si="176">(G369*$I$6)+G369</f>
        <v>3.13</v>
      </c>
      <c r="I369" s="28">
        <f t="shared" ref="I369:I371" si="177">H369*F369</f>
        <v>131.46</v>
      </c>
      <c r="J369" s="71"/>
    </row>
    <row r="370" spans="1:10" ht="21" customHeight="1" x14ac:dyDescent="0.2">
      <c r="A370" s="10" t="s">
        <v>8732</v>
      </c>
      <c r="B370" s="10" t="s">
        <v>14</v>
      </c>
      <c r="C370" s="90" t="s">
        <v>1003</v>
      </c>
      <c r="D370" s="51" t="str">
        <f>VLOOKUP($C370,Onerado!$A$9:$F$4126,2,0)</f>
        <v>Remoção de reator para lâmpada fixo em poste</v>
      </c>
      <c r="E370" s="52" t="str">
        <f>VLOOKUP($C370,Onerado!$A$9:$F$4126,3,0)</f>
        <v>UN</v>
      </c>
      <c r="F370" s="91">
        <f>F368</f>
        <v>14</v>
      </c>
      <c r="G370" s="14">
        <f>VLOOKUP($C370,Onerado!$A$9:$F$4126,6,0)</f>
        <v>100.1</v>
      </c>
      <c r="H370" s="14">
        <f t="shared" si="176"/>
        <v>125.13</v>
      </c>
      <c r="I370" s="28">
        <f t="shared" si="177"/>
        <v>1751.82</v>
      </c>
      <c r="J370" s="71"/>
    </row>
    <row r="371" spans="1:10" ht="23.25" customHeight="1" x14ac:dyDescent="0.2">
      <c r="A371" s="10" t="s">
        <v>8733</v>
      </c>
      <c r="B371" s="10" t="s">
        <v>14</v>
      </c>
      <c r="C371" s="90" t="s">
        <v>1005</v>
      </c>
      <c r="D371" s="51" t="str">
        <f>VLOOKUP($C371,Onerado!$A$9:$F$4126,2,0)</f>
        <v>Remoção de relé</v>
      </c>
      <c r="E371" s="52" t="str">
        <f>VLOOKUP($C371,Onerado!$A$9:$F$4126,3,0)</f>
        <v>UN</v>
      </c>
      <c r="F371" s="91">
        <f>F368</f>
        <v>14</v>
      </c>
      <c r="G371" s="14">
        <f>VLOOKUP($C371,Onerado!$A$9:$F$4126,6,0)</f>
        <v>23.75</v>
      </c>
      <c r="H371" s="14">
        <f t="shared" si="176"/>
        <v>29.69</v>
      </c>
      <c r="I371" s="28">
        <f t="shared" si="177"/>
        <v>415.66</v>
      </c>
      <c r="J371" s="71"/>
    </row>
    <row r="372" spans="1:10" ht="23.25" customHeight="1" x14ac:dyDescent="0.2">
      <c r="A372" s="10" t="s">
        <v>8734</v>
      </c>
      <c r="B372" s="10" t="s">
        <v>14</v>
      </c>
      <c r="C372" s="90" t="s">
        <v>4836</v>
      </c>
      <c r="D372" s="51" t="str">
        <f>VLOOKUP($C372,Onerado!$A$9:$F$4126,2,0)</f>
        <v>Cabo de cobre flexível de 3 x 2,5 mm², isolamento 0,6/1 kV - isolação HEPR 90°C</v>
      </c>
      <c r="E372" s="52" t="str">
        <f>VLOOKUP($C372,Onerado!$A$9:$F$4126,3,0)</f>
        <v>M</v>
      </c>
      <c r="F372" s="91">
        <f>F373*3</f>
        <v>42</v>
      </c>
      <c r="G372" s="14">
        <f>VLOOKUP($C372,Onerado!$A$9:$F$4126,6,0)</f>
        <v>8.99</v>
      </c>
      <c r="H372" s="14">
        <f>(G372*$I$6)+G372</f>
        <v>11.24</v>
      </c>
      <c r="I372" s="28">
        <f>H372*F372</f>
        <v>472.08</v>
      </c>
      <c r="J372" s="118"/>
    </row>
    <row r="373" spans="1:10" ht="30" x14ac:dyDescent="0.2">
      <c r="A373" s="10" t="s">
        <v>8735</v>
      </c>
      <c r="B373" s="10" t="s">
        <v>14</v>
      </c>
      <c r="C373" s="90" t="s">
        <v>5266</v>
      </c>
      <c r="D373" s="51" t="str">
        <f>VLOOKUP($C373,Onerado!$A$9:$F$4126,2,0)</f>
        <v>Luminária LED retangular para poste, fluxo luminoso de 27624 lm, eficiência mínima 135 lm/W - potência de 204 W</v>
      </c>
      <c r="E373" s="52" t="str">
        <f>VLOOKUP($C373,Onerado!$A$9:$F$4126,3,0)</f>
        <v>UN</v>
      </c>
      <c r="F373" s="91">
        <f>F367</f>
        <v>14</v>
      </c>
      <c r="G373" s="14">
        <f>VLOOKUP($C373,Onerado!$A$9:$F$4126,6,0)</f>
        <v>1441.25</v>
      </c>
      <c r="H373" s="14">
        <f t="shared" ref="H373:H374" si="178">(G373*$I$6)+G373</f>
        <v>1801.56</v>
      </c>
      <c r="I373" s="28">
        <f t="shared" ref="I373:I374" si="179">H373*F373</f>
        <v>25221.84</v>
      </c>
      <c r="J373" s="71"/>
    </row>
    <row r="374" spans="1:10" ht="21" customHeight="1" x14ac:dyDescent="0.2">
      <c r="A374" s="10" t="s">
        <v>8736</v>
      </c>
      <c r="B374" s="10" t="s">
        <v>14</v>
      </c>
      <c r="C374" s="90" t="s">
        <v>5054</v>
      </c>
      <c r="D374" s="51" t="str">
        <f>VLOOKUP($C374,Onerado!$A$9:$F$4126,2,0)</f>
        <v>Relé fotoelétrico 50/60 Hz, 110/220 V, 1200 VA, completo</v>
      </c>
      <c r="E374" s="52" t="str">
        <f>VLOOKUP($C374,Onerado!$A$9:$F$4126,3,0)</f>
        <v>UN</v>
      </c>
      <c r="F374" s="91">
        <f>F373</f>
        <v>14</v>
      </c>
      <c r="G374" s="14">
        <f>VLOOKUP($C374,Onerado!$A$9:$F$4126,6,0)</f>
        <v>87.34</v>
      </c>
      <c r="H374" s="14">
        <f t="shared" si="178"/>
        <v>109.18</v>
      </c>
      <c r="I374" s="28">
        <f t="shared" si="179"/>
        <v>1528.52</v>
      </c>
      <c r="J374" s="71"/>
    </row>
    <row r="375" spans="1:10" s="15" customFormat="1" ht="21" customHeight="1" x14ac:dyDescent="0.2">
      <c r="A375" s="35" t="s">
        <v>8738</v>
      </c>
      <c r="B375" s="35"/>
      <c r="C375" s="35"/>
      <c r="D375" s="44" t="s">
        <v>8842</v>
      </c>
      <c r="E375" s="96" t="s">
        <v>8335</v>
      </c>
      <c r="F375" s="36">
        <v>9</v>
      </c>
      <c r="G375" s="37"/>
      <c r="H375" s="37"/>
      <c r="I375" s="38">
        <f>SUM(I376:I382)</f>
        <v>19229.490000000002</v>
      </c>
      <c r="J375" s="71"/>
    </row>
    <row r="376" spans="1:10" ht="23.25" customHeight="1" x14ac:dyDescent="0.2">
      <c r="A376" s="10" t="s">
        <v>8739</v>
      </c>
      <c r="B376" s="10" t="s">
        <v>14</v>
      </c>
      <c r="C376" s="90" t="s">
        <v>860</v>
      </c>
      <c r="D376" s="51" t="str">
        <f>VLOOKUP($C376,Onerado!$A$9:$F$4126,2,0)</f>
        <v>Remoção de aparelho de iluminação ou projetor fixo em poste ou braço</v>
      </c>
      <c r="E376" s="52" t="str">
        <f>VLOOKUP($C376,Onerado!$A$9:$F$4126,3,0)</f>
        <v>UN</v>
      </c>
      <c r="F376" s="91">
        <v>9</v>
      </c>
      <c r="G376" s="14">
        <f>VLOOKUP($C376,Onerado!$A$9:$F$4126,6,0)</f>
        <v>75.08</v>
      </c>
      <c r="H376" s="14">
        <f>(G376*$I$6)+G376</f>
        <v>93.85</v>
      </c>
      <c r="I376" s="28">
        <f>H376*F376</f>
        <v>844.65</v>
      </c>
      <c r="J376" s="118"/>
    </row>
    <row r="377" spans="1:10" ht="15" x14ac:dyDescent="0.2">
      <c r="A377" s="10" t="s">
        <v>8740</v>
      </c>
      <c r="B377" s="10" t="s">
        <v>14</v>
      </c>
      <c r="C377" s="90" t="s">
        <v>930</v>
      </c>
      <c r="D377" s="51" t="str">
        <f>VLOOKUP($C377,Onerado!$A$9:$F$4126,2,0)</f>
        <v>Remoção de condutor embutido diâmetro externo até 6,5 mm</v>
      </c>
      <c r="E377" s="52" t="str">
        <f>VLOOKUP($C377,Onerado!$A$9:$F$4126,3,0)</f>
        <v>M</v>
      </c>
      <c r="F377" s="91">
        <f>F376*3</f>
        <v>27</v>
      </c>
      <c r="G377" s="14">
        <f>VLOOKUP($C377,Onerado!$A$9:$F$4126,6,0)</f>
        <v>2.5</v>
      </c>
      <c r="H377" s="14">
        <f t="shared" ref="H377:H379" si="180">(G377*$I$6)+G377</f>
        <v>3.13</v>
      </c>
      <c r="I377" s="28">
        <f t="shared" ref="I377:I379" si="181">H377*F377</f>
        <v>84.51</v>
      </c>
      <c r="J377" s="71"/>
    </row>
    <row r="378" spans="1:10" ht="21" customHeight="1" x14ac:dyDescent="0.2">
      <c r="A378" s="10" t="s">
        <v>8741</v>
      </c>
      <c r="B378" s="10" t="s">
        <v>14</v>
      </c>
      <c r="C378" s="90" t="s">
        <v>1003</v>
      </c>
      <c r="D378" s="51" t="str">
        <f>VLOOKUP($C378,Onerado!$A$9:$F$4126,2,0)</f>
        <v>Remoção de reator para lâmpada fixo em poste</v>
      </c>
      <c r="E378" s="52" t="str">
        <f>VLOOKUP($C378,Onerado!$A$9:$F$4126,3,0)</f>
        <v>UN</v>
      </c>
      <c r="F378" s="91">
        <f>F376</f>
        <v>9</v>
      </c>
      <c r="G378" s="14">
        <f>VLOOKUP($C378,Onerado!$A$9:$F$4126,6,0)</f>
        <v>100.1</v>
      </c>
      <c r="H378" s="14">
        <f t="shared" si="180"/>
        <v>125.13</v>
      </c>
      <c r="I378" s="28">
        <f t="shared" si="181"/>
        <v>1126.17</v>
      </c>
      <c r="J378" s="71"/>
    </row>
    <row r="379" spans="1:10" ht="23.25" customHeight="1" x14ac:dyDescent="0.2">
      <c r="A379" s="10" t="s">
        <v>8742</v>
      </c>
      <c r="B379" s="10" t="s">
        <v>14</v>
      </c>
      <c r="C379" s="90" t="s">
        <v>1005</v>
      </c>
      <c r="D379" s="51" t="str">
        <f>VLOOKUP($C379,Onerado!$A$9:$F$4126,2,0)</f>
        <v>Remoção de relé</v>
      </c>
      <c r="E379" s="52" t="str">
        <f>VLOOKUP($C379,Onerado!$A$9:$F$4126,3,0)</f>
        <v>UN</v>
      </c>
      <c r="F379" s="91">
        <f>F376</f>
        <v>9</v>
      </c>
      <c r="G379" s="14">
        <f>VLOOKUP($C379,Onerado!$A$9:$F$4126,6,0)</f>
        <v>23.75</v>
      </c>
      <c r="H379" s="14">
        <f t="shared" si="180"/>
        <v>29.69</v>
      </c>
      <c r="I379" s="28">
        <f t="shared" si="181"/>
        <v>267.20999999999998</v>
      </c>
      <c r="J379" s="71"/>
    </row>
    <row r="380" spans="1:10" ht="23.25" customHeight="1" x14ac:dyDescent="0.2">
      <c r="A380" s="10" t="s">
        <v>8743</v>
      </c>
      <c r="B380" s="10" t="s">
        <v>14</v>
      </c>
      <c r="C380" s="90" t="s">
        <v>4836</v>
      </c>
      <c r="D380" s="51" t="str">
        <f>VLOOKUP($C380,Onerado!$A$9:$F$4126,2,0)</f>
        <v>Cabo de cobre flexível de 3 x 2,5 mm², isolamento 0,6/1 kV - isolação HEPR 90°C</v>
      </c>
      <c r="E380" s="52" t="str">
        <f>VLOOKUP($C380,Onerado!$A$9:$F$4126,3,0)</f>
        <v>M</v>
      </c>
      <c r="F380" s="91">
        <f>F381*3</f>
        <v>27</v>
      </c>
      <c r="G380" s="14">
        <f>VLOOKUP($C380,Onerado!$A$9:$F$4126,6,0)</f>
        <v>8.99</v>
      </c>
      <c r="H380" s="14">
        <f>(G380*$I$6)+G380</f>
        <v>11.24</v>
      </c>
      <c r="I380" s="28">
        <f>H380*F380</f>
        <v>303.48</v>
      </c>
      <c r="J380" s="118"/>
    </row>
    <row r="381" spans="1:10" ht="30" x14ac:dyDescent="0.2">
      <c r="A381" s="10" t="s">
        <v>8744</v>
      </c>
      <c r="B381" s="10" t="s">
        <v>14</v>
      </c>
      <c r="C381" s="90" t="s">
        <v>5262</v>
      </c>
      <c r="D381" s="51" t="str">
        <f>VLOOKUP($C381,Onerado!$A$9:$F$4126,2,0)</f>
        <v>Luminária LED retangular para poste, fluxo luminoso de 14160 a 17475 lm, eficiência mínima de 118 lm/W - potência de 80 W/120 W</v>
      </c>
      <c r="E381" s="52" t="str">
        <f>VLOOKUP($C381,Onerado!$A$9:$F$4126,3,0)</f>
        <v>UN</v>
      </c>
      <c r="F381" s="91">
        <f>F375</f>
        <v>9</v>
      </c>
      <c r="G381" s="14">
        <f>VLOOKUP($C381,Onerado!$A$9:$F$4126,6,0)</f>
        <v>1388.52</v>
      </c>
      <c r="H381" s="14">
        <f t="shared" ref="H381:H382" si="182">(G381*$I$6)+G381</f>
        <v>1735.65</v>
      </c>
      <c r="I381" s="28">
        <f t="shared" ref="I381:I382" si="183">H381*F381</f>
        <v>15620.85</v>
      </c>
      <c r="J381" s="71"/>
    </row>
    <row r="382" spans="1:10" ht="21" customHeight="1" x14ac:dyDescent="0.2">
      <c r="A382" s="10" t="s">
        <v>8745</v>
      </c>
      <c r="B382" s="10" t="s">
        <v>14</v>
      </c>
      <c r="C382" s="90" t="s">
        <v>5054</v>
      </c>
      <c r="D382" s="51" t="str">
        <f>VLOOKUP($C382,Onerado!$A$9:$F$4126,2,0)</f>
        <v>Relé fotoelétrico 50/60 Hz, 110/220 V, 1200 VA, completo</v>
      </c>
      <c r="E382" s="52" t="str">
        <f>VLOOKUP($C382,Onerado!$A$9:$F$4126,3,0)</f>
        <v>UN</v>
      </c>
      <c r="F382" s="91">
        <f>F381</f>
        <v>9</v>
      </c>
      <c r="G382" s="14">
        <f>VLOOKUP($C382,Onerado!$A$9:$F$4126,6,0)</f>
        <v>87.34</v>
      </c>
      <c r="H382" s="14">
        <f t="shared" si="182"/>
        <v>109.18</v>
      </c>
      <c r="I382" s="28">
        <f t="shared" si="183"/>
        <v>982.62</v>
      </c>
      <c r="J382" s="71"/>
    </row>
    <row r="383" spans="1:10" s="15" customFormat="1" ht="21" customHeight="1" x14ac:dyDescent="0.2">
      <c r="A383" s="35" t="s">
        <v>8746</v>
      </c>
      <c r="B383" s="35"/>
      <c r="C383" s="35"/>
      <c r="D383" s="44" t="s">
        <v>8843</v>
      </c>
      <c r="E383" s="96" t="s">
        <v>8335</v>
      </c>
      <c r="F383" s="36">
        <v>6</v>
      </c>
      <c r="G383" s="37"/>
      <c r="H383" s="37"/>
      <c r="I383" s="38">
        <f>SUM(I384:I390)</f>
        <v>12819.66</v>
      </c>
      <c r="J383" s="71"/>
    </row>
    <row r="384" spans="1:10" ht="23.25" customHeight="1" x14ac:dyDescent="0.2">
      <c r="A384" s="10" t="s">
        <v>8747</v>
      </c>
      <c r="B384" s="10" t="s">
        <v>14</v>
      </c>
      <c r="C384" s="90" t="s">
        <v>860</v>
      </c>
      <c r="D384" s="51" t="str">
        <f>VLOOKUP($C384,Onerado!$A$9:$F$4126,2,0)</f>
        <v>Remoção de aparelho de iluminação ou projetor fixo em poste ou braço</v>
      </c>
      <c r="E384" s="52" t="str">
        <f>VLOOKUP($C384,Onerado!$A$9:$F$4126,3,0)</f>
        <v>UN</v>
      </c>
      <c r="F384" s="91">
        <v>6</v>
      </c>
      <c r="G384" s="14">
        <f>VLOOKUP($C384,Onerado!$A$9:$F$4126,6,0)</f>
        <v>75.08</v>
      </c>
      <c r="H384" s="14">
        <f>(G384*$I$6)+G384</f>
        <v>93.85</v>
      </c>
      <c r="I384" s="28">
        <f>H384*F384</f>
        <v>563.1</v>
      </c>
      <c r="J384" s="118"/>
    </row>
    <row r="385" spans="1:10" ht="15" x14ac:dyDescent="0.2">
      <c r="A385" s="10" t="s">
        <v>8748</v>
      </c>
      <c r="B385" s="10" t="s">
        <v>14</v>
      </c>
      <c r="C385" s="90" t="s">
        <v>930</v>
      </c>
      <c r="D385" s="51" t="str">
        <f>VLOOKUP($C385,Onerado!$A$9:$F$4126,2,0)</f>
        <v>Remoção de condutor embutido diâmetro externo até 6,5 mm</v>
      </c>
      <c r="E385" s="52" t="str">
        <f>VLOOKUP($C385,Onerado!$A$9:$F$4126,3,0)</f>
        <v>M</v>
      </c>
      <c r="F385" s="91">
        <f>F384*3</f>
        <v>18</v>
      </c>
      <c r="G385" s="14">
        <f>VLOOKUP($C385,Onerado!$A$9:$F$4126,6,0)</f>
        <v>2.5</v>
      </c>
      <c r="H385" s="14">
        <f t="shared" ref="H385:H387" si="184">(G385*$I$6)+G385</f>
        <v>3.13</v>
      </c>
      <c r="I385" s="28">
        <f t="shared" ref="I385:I387" si="185">H385*F385</f>
        <v>56.34</v>
      </c>
      <c r="J385" s="71"/>
    </row>
    <row r="386" spans="1:10" ht="21" customHeight="1" x14ac:dyDescent="0.2">
      <c r="A386" s="10" t="s">
        <v>8749</v>
      </c>
      <c r="B386" s="10" t="s">
        <v>14</v>
      </c>
      <c r="C386" s="90" t="s">
        <v>1003</v>
      </c>
      <c r="D386" s="51" t="str">
        <f>VLOOKUP($C386,Onerado!$A$9:$F$4126,2,0)</f>
        <v>Remoção de reator para lâmpada fixo em poste</v>
      </c>
      <c r="E386" s="52" t="str">
        <f>VLOOKUP($C386,Onerado!$A$9:$F$4126,3,0)</f>
        <v>UN</v>
      </c>
      <c r="F386" s="91">
        <f>F384</f>
        <v>6</v>
      </c>
      <c r="G386" s="14">
        <f>VLOOKUP($C386,Onerado!$A$9:$F$4126,6,0)</f>
        <v>100.1</v>
      </c>
      <c r="H386" s="14">
        <f t="shared" si="184"/>
        <v>125.13</v>
      </c>
      <c r="I386" s="28">
        <f t="shared" si="185"/>
        <v>750.78</v>
      </c>
      <c r="J386" s="71"/>
    </row>
    <row r="387" spans="1:10" ht="23.25" customHeight="1" x14ac:dyDescent="0.2">
      <c r="A387" s="10" t="s">
        <v>8750</v>
      </c>
      <c r="B387" s="10" t="s">
        <v>14</v>
      </c>
      <c r="C387" s="90" t="s">
        <v>1005</v>
      </c>
      <c r="D387" s="51" t="str">
        <f>VLOOKUP($C387,Onerado!$A$9:$F$4126,2,0)</f>
        <v>Remoção de relé</v>
      </c>
      <c r="E387" s="52" t="str">
        <f>VLOOKUP($C387,Onerado!$A$9:$F$4126,3,0)</f>
        <v>UN</v>
      </c>
      <c r="F387" s="91">
        <f>F384</f>
        <v>6</v>
      </c>
      <c r="G387" s="14">
        <f>VLOOKUP($C387,Onerado!$A$9:$F$4126,6,0)</f>
        <v>23.75</v>
      </c>
      <c r="H387" s="14">
        <f t="shared" si="184"/>
        <v>29.69</v>
      </c>
      <c r="I387" s="28">
        <f t="shared" si="185"/>
        <v>178.14</v>
      </c>
      <c r="J387" s="71"/>
    </row>
    <row r="388" spans="1:10" ht="23.25" customHeight="1" x14ac:dyDescent="0.2">
      <c r="A388" s="10" t="s">
        <v>8751</v>
      </c>
      <c r="B388" s="10" t="s">
        <v>14</v>
      </c>
      <c r="C388" s="90" t="s">
        <v>4836</v>
      </c>
      <c r="D388" s="51" t="str">
        <f>VLOOKUP($C388,Onerado!$A$9:$F$4126,2,0)</f>
        <v>Cabo de cobre flexível de 3 x 2,5 mm², isolamento 0,6/1 kV - isolação HEPR 90°C</v>
      </c>
      <c r="E388" s="52" t="str">
        <f>VLOOKUP($C388,Onerado!$A$9:$F$4126,3,0)</f>
        <v>M</v>
      </c>
      <c r="F388" s="91">
        <f>F389*3</f>
        <v>18</v>
      </c>
      <c r="G388" s="14">
        <f>VLOOKUP($C388,Onerado!$A$9:$F$4126,6,0)</f>
        <v>8.99</v>
      </c>
      <c r="H388" s="14">
        <f>(G388*$I$6)+G388</f>
        <v>11.24</v>
      </c>
      <c r="I388" s="28">
        <f>H388*F388</f>
        <v>202.32</v>
      </c>
      <c r="J388" s="118"/>
    </row>
    <row r="389" spans="1:10" ht="30" x14ac:dyDescent="0.2">
      <c r="A389" s="10" t="s">
        <v>8752</v>
      </c>
      <c r="B389" s="10" t="s">
        <v>14</v>
      </c>
      <c r="C389" s="90" t="s">
        <v>5262</v>
      </c>
      <c r="D389" s="51" t="str">
        <f>VLOOKUP($C389,Onerado!$A$9:$F$4126,2,0)</f>
        <v>Luminária LED retangular para poste, fluxo luminoso de 14160 a 17475 lm, eficiência mínima de 118 lm/W - potência de 80 W/120 W</v>
      </c>
      <c r="E389" s="52" t="str">
        <f>VLOOKUP($C389,Onerado!$A$9:$F$4126,3,0)</f>
        <v>UN</v>
      </c>
      <c r="F389" s="91">
        <f>F383</f>
        <v>6</v>
      </c>
      <c r="G389" s="14">
        <f>VLOOKUP($C389,Onerado!$A$9:$F$4126,6,0)</f>
        <v>1388.52</v>
      </c>
      <c r="H389" s="14">
        <f t="shared" ref="H389:H390" si="186">(G389*$I$6)+G389</f>
        <v>1735.65</v>
      </c>
      <c r="I389" s="28">
        <f t="shared" ref="I389:I390" si="187">H389*F389</f>
        <v>10413.9</v>
      </c>
      <c r="J389" s="71"/>
    </row>
    <row r="390" spans="1:10" ht="21" customHeight="1" x14ac:dyDescent="0.2">
      <c r="A390" s="10" t="s">
        <v>8753</v>
      </c>
      <c r="B390" s="10" t="s">
        <v>14</v>
      </c>
      <c r="C390" s="90" t="s">
        <v>5054</v>
      </c>
      <c r="D390" s="51" t="str">
        <f>VLOOKUP($C390,Onerado!$A$9:$F$4126,2,0)</f>
        <v>Relé fotoelétrico 50/60 Hz, 110/220 V, 1200 VA, completo</v>
      </c>
      <c r="E390" s="52" t="str">
        <f>VLOOKUP($C390,Onerado!$A$9:$F$4126,3,0)</f>
        <v>UN</v>
      </c>
      <c r="F390" s="91">
        <f>F389</f>
        <v>6</v>
      </c>
      <c r="G390" s="14">
        <f>VLOOKUP($C390,Onerado!$A$9:$F$4126,6,0)</f>
        <v>87.34</v>
      </c>
      <c r="H390" s="14">
        <f t="shared" si="186"/>
        <v>109.18</v>
      </c>
      <c r="I390" s="28">
        <f t="shared" si="187"/>
        <v>655.08000000000004</v>
      </c>
      <c r="J390" s="71"/>
    </row>
    <row r="391" spans="1:10" s="15" customFormat="1" ht="21" customHeight="1" x14ac:dyDescent="0.2">
      <c r="A391" s="35" t="s">
        <v>8754</v>
      </c>
      <c r="B391" s="35"/>
      <c r="C391" s="35"/>
      <c r="D391" s="44" t="s">
        <v>8844</v>
      </c>
      <c r="E391" s="96" t="s">
        <v>8335</v>
      </c>
      <c r="F391" s="36">
        <v>6</v>
      </c>
      <c r="G391" s="37"/>
      <c r="H391" s="37"/>
      <c r="I391" s="38">
        <f>SUM(I392:I398)</f>
        <v>12819.66</v>
      </c>
      <c r="J391" s="71"/>
    </row>
    <row r="392" spans="1:10" ht="23.25" customHeight="1" x14ac:dyDescent="0.2">
      <c r="A392" s="10" t="s">
        <v>8755</v>
      </c>
      <c r="B392" s="10" t="s">
        <v>14</v>
      </c>
      <c r="C392" s="90" t="s">
        <v>860</v>
      </c>
      <c r="D392" s="51" t="str">
        <f>VLOOKUP($C392,Onerado!$A$9:$F$4126,2,0)</f>
        <v>Remoção de aparelho de iluminação ou projetor fixo em poste ou braço</v>
      </c>
      <c r="E392" s="52" t="str">
        <f>VLOOKUP($C392,Onerado!$A$9:$F$4126,3,0)</f>
        <v>UN</v>
      </c>
      <c r="F392" s="91">
        <v>6</v>
      </c>
      <c r="G392" s="14">
        <f>VLOOKUP($C392,Onerado!$A$9:$F$4126,6,0)</f>
        <v>75.08</v>
      </c>
      <c r="H392" s="14">
        <f>(G392*$I$6)+G392</f>
        <v>93.85</v>
      </c>
      <c r="I392" s="28">
        <f>H392*F392</f>
        <v>563.1</v>
      </c>
      <c r="J392" s="118"/>
    </row>
    <row r="393" spans="1:10" ht="15" x14ac:dyDescent="0.2">
      <c r="A393" s="10" t="s">
        <v>8756</v>
      </c>
      <c r="B393" s="10" t="s">
        <v>14</v>
      </c>
      <c r="C393" s="90" t="s">
        <v>930</v>
      </c>
      <c r="D393" s="51" t="str">
        <f>VLOOKUP($C393,Onerado!$A$9:$F$4126,2,0)</f>
        <v>Remoção de condutor embutido diâmetro externo até 6,5 mm</v>
      </c>
      <c r="E393" s="52" t="str">
        <f>VLOOKUP($C393,Onerado!$A$9:$F$4126,3,0)</f>
        <v>M</v>
      </c>
      <c r="F393" s="91">
        <f>F392*3</f>
        <v>18</v>
      </c>
      <c r="G393" s="14">
        <f>VLOOKUP($C393,Onerado!$A$9:$F$4126,6,0)</f>
        <v>2.5</v>
      </c>
      <c r="H393" s="14">
        <f t="shared" ref="H393:H395" si="188">(G393*$I$6)+G393</f>
        <v>3.13</v>
      </c>
      <c r="I393" s="28">
        <f t="shared" ref="I393:I395" si="189">H393*F393</f>
        <v>56.34</v>
      </c>
      <c r="J393" s="71"/>
    </row>
    <row r="394" spans="1:10" ht="21" customHeight="1" x14ac:dyDescent="0.2">
      <c r="A394" s="10" t="s">
        <v>8757</v>
      </c>
      <c r="B394" s="10" t="s">
        <v>14</v>
      </c>
      <c r="C394" s="90" t="s">
        <v>1003</v>
      </c>
      <c r="D394" s="51" t="str">
        <f>VLOOKUP($C394,Onerado!$A$9:$F$4126,2,0)</f>
        <v>Remoção de reator para lâmpada fixo em poste</v>
      </c>
      <c r="E394" s="52" t="str">
        <f>VLOOKUP($C394,Onerado!$A$9:$F$4126,3,0)</f>
        <v>UN</v>
      </c>
      <c r="F394" s="91">
        <f>F392</f>
        <v>6</v>
      </c>
      <c r="G394" s="14">
        <f>VLOOKUP($C394,Onerado!$A$9:$F$4126,6,0)</f>
        <v>100.1</v>
      </c>
      <c r="H394" s="14">
        <f t="shared" si="188"/>
        <v>125.13</v>
      </c>
      <c r="I394" s="28">
        <f t="shared" si="189"/>
        <v>750.78</v>
      </c>
      <c r="J394" s="71"/>
    </row>
    <row r="395" spans="1:10" ht="23.25" customHeight="1" x14ac:dyDescent="0.2">
      <c r="A395" s="10" t="s">
        <v>8758</v>
      </c>
      <c r="B395" s="10" t="s">
        <v>14</v>
      </c>
      <c r="C395" s="90" t="s">
        <v>1005</v>
      </c>
      <c r="D395" s="51" t="str">
        <f>VLOOKUP($C395,Onerado!$A$9:$F$4126,2,0)</f>
        <v>Remoção de relé</v>
      </c>
      <c r="E395" s="52" t="str">
        <f>VLOOKUP($C395,Onerado!$A$9:$F$4126,3,0)</f>
        <v>UN</v>
      </c>
      <c r="F395" s="91">
        <f>F392</f>
        <v>6</v>
      </c>
      <c r="G395" s="14">
        <f>VLOOKUP($C395,Onerado!$A$9:$F$4126,6,0)</f>
        <v>23.75</v>
      </c>
      <c r="H395" s="14">
        <f t="shared" si="188"/>
        <v>29.69</v>
      </c>
      <c r="I395" s="28">
        <f t="shared" si="189"/>
        <v>178.14</v>
      </c>
      <c r="J395" s="71"/>
    </row>
    <row r="396" spans="1:10" ht="23.25" customHeight="1" x14ac:dyDescent="0.2">
      <c r="A396" s="10" t="s">
        <v>8759</v>
      </c>
      <c r="B396" s="10" t="s">
        <v>14</v>
      </c>
      <c r="C396" s="90" t="s">
        <v>4836</v>
      </c>
      <c r="D396" s="51" t="str">
        <f>VLOOKUP($C396,Onerado!$A$9:$F$4126,2,0)</f>
        <v>Cabo de cobre flexível de 3 x 2,5 mm², isolamento 0,6/1 kV - isolação HEPR 90°C</v>
      </c>
      <c r="E396" s="52" t="str">
        <f>VLOOKUP($C396,Onerado!$A$9:$F$4126,3,0)</f>
        <v>M</v>
      </c>
      <c r="F396" s="91">
        <f>F397*3</f>
        <v>18</v>
      </c>
      <c r="G396" s="14">
        <f>VLOOKUP($C396,Onerado!$A$9:$F$4126,6,0)</f>
        <v>8.99</v>
      </c>
      <c r="H396" s="14">
        <f>(G396*$I$6)+G396</f>
        <v>11.24</v>
      </c>
      <c r="I396" s="28">
        <f>H396*F396</f>
        <v>202.32</v>
      </c>
      <c r="J396" s="118"/>
    </row>
    <row r="397" spans="1:10" ht="30" x14ac:dyDescent="0.2">
      <c r="A397" s="10" t="s">
        <v>8760</v>
      </c>
      <c r="B397" s="10" t="s">
        <v>14</v>
      </c>
      <c r="C397" s="90" t="s">
        <v>5262</v>
      </c>
      <c r="D397" s="51" t="str">
        <f>VLOOKUP($C397,Onerado!$A$9:$F$4126,2,0)</f>
        <v>Luminária LED retangular para poste, fluxo luminoso de 14160 a 17475 lm, eficiência mínima de 118 lm/W - potência de 80 W/120 W</v>
      </c>
      <c r="E397" s="52" t="str">
        <f>VLOOKUP($C397,Onerado!$A$9:$F$4126,3,0)</f>
        <v>UN</v>
      </c>
      <c r="F397" s="91">
        <f>F391</f>
        <v>6</v>
      </c>
      <c r="G397" s="14">
        <f>VLOOKUP($C397,Onerado!$A$9:$F$4126,6,0)</f>
        <v>1388.52</v>
      </c>
      <c r="H397" s="14">
        <f t="shared" ref="H397:H398" si="190">(G397*$I$6)+G397</f>
        <v>1735.65</v>
      </c>
      <c r="I397" s="28">
        <f t="shared" ref="I397:I398" si="191">H397*F397</f>
        <v>10413.9</v>
      </c>
      <c r="J397" s="71"/>
    </row>
    <row r="398" spans="1:10" ht="21" customHeight="1" x14ac:dyDescent="0.2">
      <c r="A398" s="10" t="s">
        <v>8761</v>
      </c>
      <c r="B398" s="10" t="s">
        <v>14</v>
      </c>
      <c r="C398" s="90" t="s">
        <v>5054</v>
      </c>
      <c r="D398" s="51" t="str">
        <f>VLOOKUP($C398,Onerado!$A$9:$F$4126,2,0)</f>
        <v>Relé fotoelétrico 50/60 Hz, 110/220 V, 1200 VA, completo</v>
      </c>
      <c r="E398" s="52" t="str">
        <f>VLOOKUP($C398,Onerado!$A$9:$F$4126,3,0)</f>
        <v>UN</v>
      </c>
      <c r="F398" s="91">
        <f>F397</f>
        <v>6</v>
      </c>
      <c r="G398" s="14">
        <f>VLOOKUP($C398,Onerado!$A$9:$F$4126,6,0)</f>
        <v>87.34</v>
      </c>
      <c r="H398" s="14">
        <f t="shared" si="190"/>
        <v>109.18</v>
      </c>
      <c r="I398" s="28">
        <f t="shared" si="191"/>
        <v>655.08000000000004</v>
      </c>
      <c r="J398" s="71"/>
    </row>
    <row r="399" spans="1:10" s="15" customFormat="1" ht="21" customHeight="1" x14ac:dyDescent="0.2">
      <c r="A399" s="35" t="s">
        <v>8762</v>
      </c>
      <c r="B399" s="35"/>
      <c r="C399" s="35"/>
      <c r="D399" s="44" t="s">
        <v>8845</v>
      </c>
      <c r="E399" s="96" t="s">
        <v>8335</v>
      </c>
      <c r="F399" s="36">
        <v>7</v>
      </c>
      <c r="G399" s="37"/>
      <c r="H399" s="37"/>
      <c r="I399" s="38">
        <f>SUM(I400:I406)</f>
        <v>14956.27</v>
      </c>
      <c r="J399" s="71"/>
    </row>
    <row r="400" spans="1:10" ht="23.25" customHeight="1" x14ac:dyDescent="0.2">
      <c r="A400" s="10" t="s">
        <v>8763</v>
      </c>
      <c r="B400" s="10" t="s">
        <v>14</v>
      </c>
      <c r="C400" s="90" t="s">
        <v>860</v>
      </c>
      <c r="D400" s="51" t="str">
        <f>VLOOKUP($C400,Onerado!$A$9:$F$4126,2,0)</f>
        <v>Remoção de aparelho de iluminação ou projetor fixo em poste ou braço</v>
      </c>
      <c r="E400" s="52" t="str">
        <f>VLOOKUP($C400,Onerado!$A$9:$F$4126,3,0)</f>
        <v>UN</v>
      </c>
      <c r="F400" s="91">
        <v>7</v>
      </c>
      <c r="G400" s="14">
        <f>VLOOKUP($C400,Onerado!$A$9:$F$4126,6,0)</f>
        <v>75.08</v>
      </c>
      <c r="H400" s="14">
        <f>(G400*$I$6)+G400</f>
        <v>93.85</v>
      </c>
      <c r="I400" s="28">
        <f>H400*F400</f>
        <v>656.95</v>
      </c>
      <c r="J400" s="118"/>
    </row>
    <row r="401" spans="1:10" ht="15" x14ac:dyDescent="0.2">
      <c r="A401" s="10" t="s">
        <v>8764</v>
      </c>
      <c r="B401" s="10" t="s">
        <v>14</v>
      </c>
      <c r="C401" s="90" t="s">
        <v>930</v>
      </c>
      <c r="D401" s="51" t="str">
        <f>VLOOKUP($C401,Onerado!$A$9:$F$4126,2,0)</f>
        <v>Remoção de condutor embutido diâmetro externo até 6,5 mm</v>
      </c>
      <c r="E401" s="52" t="str">
        <f>VLOOKUP($C401,Onerado!$A$9:$F$4126,3,0)</f>
        <v>M</v>
      </c>
      <c r="F401" s="91">
        <f>F400*3</f>
        <v>21</v>
      </c>
      <c r="G401" s="14">
        <f>VLOOKUP($C401,Onerado!$A$9:$F$4126,6,0)</f>
        <v>2.5</v>
      </c>
      <c r="H401" s="14">
        <f t="shared" ref="H401:H403" si="192">(G401*$I$6)+G401</f>
        <v>3.13</v>
      </c>
      <c r="I401" s="28">
        <f t="shared" ref="I401:I403" si="193">H401*F401</f>
        <v>65.73</v>
      </c>
      <c r="J401" s="71"/>
    </row>
    <row r="402" spans="1:10" ht="21" customHeight="1" x14ac:dyDescent="0.2">
      <c r="A402" s="10" t="s">
        <v>8765</v>
      </c>
      <c r="B402" s="10" t="s">
        <v>14</v>
      </c>
      <c r="C402" s="90" t="s">
        <v>1003</v>
      </c>
      <c r="D402" s="51" t="str">
        <f>VLOOKUP($C402,Onerado!$A$9:$F$4126,2,0)</f>
        <v>Remoção de reator para lâmpada fixo em poste</v>
      </c>
      <c r="E402" s="52" t="str">
        <f>VLOOKUP($C402,Onerado!$A$9:$F$4126,3,0)</f>
        <v>UN</v>
      </c>
      <c r="F402" s="91">
        <f>F400</f>
        <v>7</v>
      </c>
      <c r="G402" s="14">
        <f>VLOOKUP($C402,Onerado!$A$9:$F$4126,6,0)</f>
        <v>100.1</v>
      </c>
      <c r="H402" s="14">
        <f t="shared" si="192"/>
        <v>125.13</v>
      </c>
      <c r="I402" s="28">
        <f t="shared" si="193"/>
        <v>875.91</v>
      </c>
      <c r="J402" s="71"/>
    </row>
    <row r="403" spans="1:10" ht="23.25" customHeight="1" x14ac:dyDescent="0.2">
      <c r="A403" s="10" t="s">
        <v>8766</v>
      </c>
      <c r="B403" s="10" t="s">
        <v>14</v>
      </c>
      <c r="C403" s="90" t="s">
        <v>1005</v>
      </c>
      <c r="D403" s="51" t="str">
        <f>VLOOKUP($C403,Onerado!$A$9:$F$4126,2,0)</f>
        <v>Remoção de relé</v>
      </c>
      <c r="E403" s="52" t="str">
        <f>VLOOKUP($C403,Onerado!$A$9:$F$4126,3,0)</f>
        <v>UN</v>
      </c>
      <c r="F403" s="91">
        <f>F400</f>
        <v>7</v>
      </c>
      <c r="G403" s="14">
        <f>VLOOKUP($C403,Onerado!$A$9:$F$4126,6,0)</f>
        <v>23.75</v>
      </c>
      <c r="H403" s="14">
        <f t="shared" si="192"/>
        <v>29.69</v>
      </c>
      <c r="I403" s="28">
        <f t="shared" si="193"/>
        <v>207.83</v>
      </c>
      <c r="J403" s="71"/>
    </row>
    <row r="404" spans="1:10" ht="23.25" customHeight="1" x14ac:dyDescent="0.2">
      <c r="A404" s="10" t="s">
        <v>8767</v>
      </c>
      <c r="B404" s="10" t="s">
        <v>14</v>
      </c>
      <c r="C404" s="90" t="s">
        <v>4836</v>
      </c>
      <c r="D404" s="51" t="str">
        <f>VLOOKUP($C404,Onerado!$A$9:$F$4126,2,0)</f>
        <v>Cabo de cobre flexível de 3 x 2,5 mm², isolamento 0,6/1 kV - isolação HEPR 90°C</v>
      </c>
      <c r="E404" s="52" t="str">
        <f>VLOOKUP($C404,Onerado!$A$9:$F$4126,3,0)</f>
        <v>M</v>
      </c>
      <c r="F404" s="91">
        <f>F405*3</f>
        <v>21</v>
      </c>
      <c r="G404" s="14">
        <f>VLOOKUP($C404,Onerado!$A$9:$F$4126,6,0)</f>
        <v>8.99</v>
      </c>
      <c r="H404" s="14">
        <f>(G404*$I$6)+G404</f>
        <v>11.24</v>
      </c>
      <c r="I404" s="28">
        <f>H404*F404</f>
        <v>236.04</v>
      </c>
      <c r="J404" s="118"/>
    </row>
    <row r="405" spans="1:10" ht="30" x14ac:dyDescent="0.2">
      <c r="A405" s="10" t="s">
        <v>8768</v>
      </c>
      <c r="B405" s="10" t="s">
        <v>14</v>
      </c>
      <c r="C405" s="90" t="s">
        <v>5262</v>
      </c>
      <c r="D405" s="51" t="str">
        <f>VLOOKUP($C405,Onerado!$A$9:$F$4126,2,0)</f>
        <v>Luminária LED retangular para poste, fluxo luminoso de 14160 a 17475 lm, eficiência mínima de 118 lm/W - potência de 80 W/120 W</v>
      </c>
      <c r="E405" s="52" t="str">
        <f>VLOOKUP($C405,Onerado!$A$9:$F$4126,3,0)</f>
        <v>UN</v>
      </c>
      <c r="F405" s="91">
        <f>F399</f>
        <v>7</v>
      </c>
      <c r="G405" s="14">
        <f>VLOOKUP($C405,Onerado!$A$9:$F$4126,6,0)</f>
        <v>1388.52</v>
      </c>
      <c r="H405" s="14">
        <f t="shared" ref="H405:H406" si="194">(G405*$I$6)+G405</f>
        <v>1735.65</v>
      </c>
      <c r="I405" s="28">
        <f t="shared" ref="I405:I406" si="195">H405*F405</f>
        <v>12149.55</v>
      </c>
      <c r="J405" s="71"/>
    </row>
    <row r="406" spans="1:10" ht="21" customHeight="1" x14ac:dyDescent="0.2">
      <c r="A406" s="10" t="s">
        <v>8769</v>
      </c>
      <c r="B406" s="10" t="s">
        <v>14</v>
      </c>
      <c r="C406" s="90" t="s">
        <v>5054</v>
      </c>
      <c r="D406" s="51" t="str">
        <f>VLOOKUP($C406,Onerado!$A$9:$F$4126,2,0)</f>
        <v>Relé fotoelétrico 50/60 Hz, 110/220 V, 1200 VA, completo</v>
      </c>
      <c r="E406" s="52" t="str">
        <f>VLOOKUP($C406,Onerado!$A$9:$F$4126,3,0)</f>
        <v>UN</v>
      </c>
      <c r="F406" s="91">
        <f>F405</f>
        <v>7</v>
      </c>
      <c r="G406" s="14">
        <f>VLOOKUP($C406,Onerado!$A$9:$F$4126,6,0)</f>
        <v>87.34</v>
      </c>
      <c r="H406" s="14">
        <f t="shared" si="194"/>
        <v>109.18</v>
      </c>
      <c r="I406" s="28">
        <f t="shared" si="195"/>
        <v>764.26</v>
      </c>
      <c r="J406" s="71"/>
    </row>
    <row r="407" spans="1:10" s="15" customFormat="1" ht="21" customHeight="1" x14ac:dyDescent="0.2">
      <c r="A407" s="35" t="s">
        <v>8770</v>
      </c>
      <c r="B407" s="35"/>
      <c r="C407" s="35"/>
      <c r="D407" s="44" t="s">
        <v>8846</v>
      </c>
      <c r="E407" s="96" t="s">
        <v>8335</v>
      </c>
      <c r="F407" s="36">
        <v>3</v>
      </c>
      <c r="G407" s="37"/>
      <c r="H407" s="37"/>
      <c r="I407" s="38">
        <f>SUM(I408:I414)</f>
        <v>6409.83</v>
      </c>
      <c r="J407" s="71"/>
    </row>
    <row r="408" spans="1:10" ht="23.25" customHeight="1" x14ac:dyDescent="0.2">
      <c r="A408" s="10" t="s">
        <v>8771</v>
      </c>
      <c r="B408" s="10" t="s">
        <v>14</v>
      </c>
      <c r="C408" s="90" t="s">
        <v>860</v>
      </c>
      <c r="D408" s="51" t="str">
        <f>VLOOKUP($C408,Onerado!$A$9:$F$4126,2,0)</f>
        <v>Remoção de aparelho de iluminação ou projetor fixo em poste ou braço</v>
      </c>
      <c r="E408" s="52" t="str">
        <f>VLOOKUP($C408,Onerado!$A$9:$F$4126,3,0)</f>
        <v>UN</v>
      </c>
      <c r="F408" s="91">
        <v>3</v>
      </c>
      <c r="G408" s="14">
        <f>VLOOKUP($C408,Onerado!$A$9:$F$4126,6,0)</f>
        <v>75.08</v>
      </c>
      <c r="H408" s="14">
        <f>(G408*$I$6)+G408</f>
        <v>93.85</v>
      </c>
      <c r="I408" s="28">
        <f>H408*F408</f>
        <v>281.55</v>
      </c>
      <c r="J408" s="118"/>
    </row>
    <row r="409" spans="1:10" ht="15" x14ac:dyDescent="0.2">
      <c r="A409" s="10" t="s">
        <v>8772</v>
      </c>
      <c r="B409" s="10" t="s">
        <v>14</v>
      </c>
      <c r="C409" s="90" t="s">
        <v>930</v>
      </c>
      <c r="D409" s="51" t="str">
        <f>VLOOKUP($C409,Onerado!$A$9:$F$4126,2,0)</f>
        <v>Remoção de condutor embutido diâmetro externo até 6,5 mm</v>
      </c>
      <c r="E409" s="52" t="str">
        <f>VLOOKUP($C409,Onerado!$A$9:$F$4126,3,0)</f>
        <v>M</v>
      </c>
      <c r="F409" s="91">
        <f>F408*3</f>
        <v>9</v>
      </c>
      <c r="G409" s="14">
        <f>VLOOKUP($C409,Onerado!$A$9:$F$4126,6,0)</f>
        <v>2.5</v>
      </c>
      <c r="H409" s="14">
        <f t="shared" ref="H409:H411" si="196">(G409*$I$6)+G409</f>
        <v>3.13</v>
      </c>
      <c r="I409" s="28">
        <f t="shared" ref="I409:I411" si="197">H409*F409</f>
        <v>28.17</v>
      </c>
      <c r="J409" s="71"/>
    </row>
    <row r="410" spans="1:10" ht="21" customHeight="1" x14ac:dyDescent="0.2">
      <c r="A410" s="10" t="s">
        <v>8773</v>
      </c>
      <c r="B410" s="10" t="s">
        <v>14</v>
      </c>
      <c r="C410" s="90" t="s">
        <v>1003</v>
      </c>
      <c r="D410" s="51" t="str">
        <f>VLOOKUP($C410,Onerado!$A$9:$F$4126,2,0)</f>
        <v>Remoção de reator para lâmpada fixo em poste</v>
      </c>
      <c r="E410" s="52" t="str">
        <f>VLOOKUP($C410,Onerado!$A$9:$F$4126,3,0)</f>
        <v>UN</v>
      </c>
      <c r="F410" s="91">
        <f>F408</f>
        <v>3</v>
      </c>
      <c r="G410" s="14">
        <f>VLOOKUP($C410,Onerado!$A$9:$F$4126,6,0)</f>
        <v>100.1</v>
      </c>
      <c r="H410" s="14">
        <f t="shared" si="196"/>
        <v>125.13</v>
      </c>
      <c r="I410" s="28">
        <f t="shared" si="197"/>
        <v>375.39</v>
      </c>
      <c r="J410" s="71"/>
    </row>
    <row r="411" spans="1:10" ht="23.25" customHeight="1" x14ac:dyDescent="0.2">
      <c r="A411" s="10" t="s">
        <v>8774</v>
      </c>
      <c r="B411" s="10" t="s">
        <v>14</v>
      </c>
      <c r="C411" s="90" t="s">
        <v>1005</v>
      </c>
      <c r="D411" s="51" t="str">
        <f>VLOOKUP($C411,Onerado!$A$9:$F$4126,2,0)</f>
        <v>Remoção de relé</v>
      </c>
      <c r="E411" s="52" t="str">
        <f>VLOOKUP($C411,Onerado!$A$9:$F$4126,3,0)</f>
        <v>UN</v>
      </c>
      <c r="F411" s="91">
        <f>F408</f>
        <v>3</v>
      </c>
      <c r="G411" s="14">
        <f>VLOOKUP($C411,Onerado!$A$9:$F$4126,6,0)</f>
        <v>23.75</v>
      </c>
      <c r="H411" s="14">
        <f t="shared" si="196"/>
        <v>29.69</v>
      </c>
      <c r="I411" s="28">
        <f t="shared" si="197"/>
        <v>89.07</v>
      </c>
      <c r="J411" s="71"/>
    </row>
    <row r="412" spans="1:10" ht="23.25" customHeight="1" x14ac:dyDescent="0.2">
      <c r="A412" s="10" t="s">
        <v>8775</v>
      </c>
      <c r="B412" s="10" t="s">
        <v>14</v>
      </c>
      <c r="C412" s="90" t="s">
        <v>4836</v>
      </c>
      <c r="D412" s="51" t="str">
        <f>VLOOKUP($C412,Onerado!$A$9:$F$4126,2,0)</f>
        <v>Cabo de cobre flexível de 3 x 2,5 mm², isolamento 0,6/1 kV - isolação HEPR 90°C</v>
      </c>
      <c r="E412" s="52" t="str">
        <f>VLOOKUP($C412,Onerado!$A$9:$F$4126,3,0)</f>
        <v>M</v>
      </c>
      <c r="F412" s="91">
        <f>F413*3</f>
        <v>9</v>
      </c>
      <c r="G412" s="14">
        <f>VLOOKUP($C412,Onerado!$A$9:$F$4126,6,0)</f>
        <v>8.99</v>
      </c>
      <c r="H412" s="14">
        <f>(G412*$I$6)+G412</f>
        <v>11.24</v>
      </c>
      <c r="I412" s="28">
        <f>H412*F412</f>
        <v>101.16</v>
      </c>
      <c r="J412" s="118"/>
    </row>
    <row r="413" spans="1:10" ht="30" x14ac:dyDescent="0.2">
      <c r="A413" s="10" t="s">
        <v>8776</v>
      </c>
      <c r="B413" s="10" t="s">
        <v>14</v>
      </c>
      <c r="C413" s="90" t="s">
        <v>5262</v>
      </c>
      <c r="D413" s="51" t="str">
        <f>VLOOKUP($C413,Onerado!$A$9:$F$4126,2,0)</f>
        <v>Luminária LED retangular para poste, fluxo luminoso de 14160 a 17475 lm, eficiência mínima de 118 lm/W - potência de 80 W/120 W</v>
      </c>
      <c r="E413" s="52" t="str">
        <f>VLOOKUP($C413,Onerado!$A$9:$F$4126,3,0)</f>
        <v>UN</v>
      </c>
      <c r="F413" s="91">
        <f>F407</f>
        <v>3</v>
      </c>
      <c r="G413" s="14">
        <f>VLOOKUP($C413,Onerado!$A$9:$F$4126,6,0)</f>
        <v>1388.52</v>
      </c>
      <c r="H413" s="14">
        <f t="shared" ref="H413:H414" si="198">(G413*$I$6)+G413</f>
        <v>1735.65</v>
      </c>
      <c r="I413" s="28">
        <f t="shared" ref="I413:I414" si="199">H413*F413</f>
        <v>5206.95</v>
      </c>
      <c r="J413" s="71"/>
    </row>
    <row r="414" spans="1:10" ht="21" customHeight="1" x14ac:dyDescent="0.2">
      <c r="A414" s="10" t="s">
        <v>8777</v>
      </c>
      <c r="B414" s="10" t="s">
        <v>14</v>
      </c>
      <c r="C414" s="90" t="s">
        <v>5054</v>
      </c>
      <c r="D414" s="51" t="str">
        <f>VLOOKUP($C414,Onerado!$A$9:$F$4126,2,0)</f>
        <v>Relé fotoelétrico 50/60 Hz, 110/220 V, 1200 VA, completo</v>
      </c>
      <c r="E414" s="52" t="str">
        <f>VLOOKUP($C414,Onerado!$A$9:$F$4126,3,0)</f>
        <v>UN</v>
      </c>
      <c r="F414" s="91">
        <f>F413</f>
        <v>3</v>
      </c>
      <c r="G414" s="14">
        <f>VLOOKUP($C414,Onerado!$A$9:$F$4126,6,0)</f>
        <v>87.34</v>
      </c>
      <c r="H414" s="14">
        <f t="shared" si="198"/>
        <v>109.18</v>
      </c>
      <c r="I414" s="28">
        <f t="shared" si="199"/>
        <v>327.54000000000002</v>
      </c>
      <c r="J414" s="71"/>
    </row>
    <row r="415" spans="1:10" s="15" customFormat="1" ht="21" customHeight="1" x14ac:dyDescent="0.2">
      <c r="A415" s="35" t="s">
        <v>8778</v>
      </c>
      <c r="B415" s="35"/>
      <c r="C415" s="35"/>
      <c r="D415" s="44" t="s">
        <v>8847</v>
      </c>
      <c r="E415" s="96" t="s">
        <v>8335</v>
      </c>
      <c r="F415" s="36">
        <v>8</v>
      </c>
      <c r="G415" s="37"/>
      <c r="H415" s="37"/>
      <c r="I415" s="38">
        <f>SUM(I416:I422)</f>
        <v>17092.88</v>
      </c>
      <c r="J415" s="71"/>
    </row>
    <row r="416" spans="1:10" ht="23.25" customHeight="1" x14ac:dyDescent="0.2">
      <c r="A416" s="10" t="s">
        <v>8779</v>
      </c>
      <c r="B416" s="10" t="s">
        <v>14</v>
      </c>
      <c r="C416" s="90" t="s">
        <v>860</v>
      </c>
      <c r="D416" s="51" t="str">
        <f>VLOOKUP($C416,Onerado!$A$9:$F$4126,2,0)</f>
        <v>Remoção de aparelho de iluminação ou projetor fixo em poste ou braço</v>
      </c>
      <c r="E416" s="52" t="str">
        <f>VLOOKUP($C416,Onerado!$A$9:$F$4126,3,0)</f>
        <v>UN</v>
      </c>
      <c r="F416" s="91">
        <v>8</v>
      </c>
      <c r="G416" s="14">
        <f>VLOOKUP($C416,Onerado!$A$9:$F$4126,6,0)</f>
        <v>75.08</v>
      </c>
      <c r="H416" s="14">
        <f>(G416*$I$6)+G416</f>
        <v>93.85</v>
      </c>
      <c r="I416" s="28">
        <f>H416*F416</f>
        <v>750.8</v>
      </c>
      <c r="J416" s="118"/>
    </row>
    <row r="417" spans="1:10" ht="15" x14ac:dyDescent="0.2">
      <c r="A417" s="10" t="s">
        <v>8780</v>
      </c>
      <c r="B417" s="10" t="s">
        <v>14</v>
      </c>
      <c r="C417" s="90" t="s">
        <v>930</v>
      </c>
      <c r="D417" s="51" t="str">
        <f>VLOOKUP($C417,Onerado!$A$9:$F$4126,2,0)</f>
        <v>Remoção de condutor embutido diâmetro externo até 6,5 mm</v>
      </c>
      <c r="E417" s="52" t="str">
        <f>VLOOKUP($C417,Onerado!$A$9:$F$4126,3,0)</f>
        <v>M</v>
      </c>
      <c r="F417" s="91">
        <f>F416*3</f>
        <v>24</v>
      </c>
      <c r="G417" s="14">
        <f>VLOOKUP($C417,Onerado!$A$9:$F$4126,6,0)</f>
        <v>2.5</v>
      </c>
      <c r="H417" s="14">
        <f t="shared" ref="H417:H419" si="200">(G417*$I$6)+G417</f>
        <v>3.13</v>
      </c>
      <c r="I417" s="28">
        <f t="shared" ref="I417:I419" si="201">H417*F417</f>
        <v>75.12</v>
      </c>
      <c r="J417" s="71"/>
    </row>
    <row r="418" spans="1:10" ht="21" customHeight="1" x14ac:dyDescent="0.2">
      <c r="A418" s="10" t="s">
        <v>8781</v>
      </c>
      <c r="B418" s="10" t="s">
        <v>14</v>
      </c>
      <c r="C418" s="90" t="s">
        <v>1003</v>
      </c>
      <c r="D418" s="51" t="str">
        <f>VLOOKUP($C418,Onerado!$A$9:$F$4126,2,0)</f>
        <v>Remoção de reator para lâmpada fixo em poste</v>
      </c>
      <c r="E418" s="52" t="str">
        <f>VLOOKUP($C418,Onerado!$A$9:$F$4126,3,0)</f>
        <v>UN</v>
      </c>
      <c r="F418" s="91">
        <f>F416</f>
        <v>8</v>
      </c>
      <c r="G418" s="14">
        <f>VLOOKUP($C418,Onerado!$A$9:$F$4126,6,0)</f>
        <v>100.1</v>
      </c>
      <c r="H418" s="14">
        <f t="shared" si="200"/>
        <v>125.13</v>
      </c>
      <c r="I418" s="28">
        <f t="shared" si="201"/>
        <v>1001.04</v>
      </c>
      <c r="J418" s="71"/>
    </row>
    <row r="419" spans="1:10" ht="23.25" customHeight="1" x14ac:dyDescent="0.2">
      <c r="A419" s="10" t="s">
        <v>8782</v>
      </c>
      <c r="B419" s="10" t="s">
        <v>14</v>
      </c>
      <c r="C419" s="90" t="s">
        <v>1005</v>
      </c>
      <c r="D419" s="51" t="str">
        <f>VLOOKUP($C419,Onerado!$A$9:$F$4126,2,0)</f>
        <v>Remoção de relé</v>
      </c>
      <c r="E419" s="52" t="str">
        <f>VLOOKUP($C419,Onerado!$A$9:$F$4126,3,0)</f>
        <v>UN</v>
      </c>
      <c r="F419" s="91">
        <f>F416</f>
        <v>8</v>
      </c>
      <c r="G419" s="14">
        <f>VLOOKUP($C419,Onerado!$A$9:$F$4126,6,0)</f>
        <v>23.75</v>
      </c>
      <c r="H419" s="14">
        <f t="shared" si="200"/>
        <v>29.69</v>
      </c>
      <c r="I419" s="28">
        <f t="shared" si="201"/>
        <v>237.52</v>
      </c>
      <c r="J419" s="71"/>
    </row>
    <row r="420" spans="1:10" ht="23.25" customHeight="1" x14ac:dyDescent="0.2">
      <c r="A420" s="10" t="s">
        <v>8783</v>
      </c>
      <c r="B420" s="10" t="s">
        <v>14</v>
      </c>
      <c r="C420" s="90" t="s">
        <v>4836</v>
      </c>
      <c r="D420" s="51" t="str">
        <f>VLOOKUP($C420,Onerado!$A$9:$F$4126,2,0)</f>
        <v>Cabo de cobre flexível de 3 x 2,5 mm², isolamento 0,6/1 kV - isolação HEPR 90°C</v>
      </c>
      <c r="E420" s="52" t="str">
        <f>VLOOKUP($C420,Onerado!$A$9:$F$4126,3,0)</f>
        <v>M</v>
      </c>
      <c r="F420" s="91">
        <f>F421*3</f>
        <v>24</v>
      </c>
      <c r="G420" s="14">
        <f>VLOOKUP($C420,Onerado!$A$9:$F$4126,6,0)</f>
        <v>8.99</v>
      </c>
      <c r="H420" s="14">
        <f>(G420*$I$6)+G420</f>
        <v>11.24</v>
      </c>
      <c r="I420" s="28">
        <f>H420*F420</f>
        <v>269.76</v>
      </c>
      <c r="J420" s="118"/>
    </row>
    <row r="421" spans="1:10" ht="30" x14ac:dyDescent="0.2">
      <c r="A421" s="10" t="s">
        <v>8784</v>
      </c>
      <c r="B421" s="10" t="s">
        <v>14</v>
      </c>
      <c r="C421" s="90" t="s">
        <v>5262</v>
      </c>
      <c r="D421" s="51" t="str">
        <f>VLOOKUP($C421,Onerado!$A$9:$F$4126,2,0)</f>
        <v>Luminária LED retangular para poste, fluxo luminoso de 14160 a 17475 lm, eficiência mínima de 118 lm/W - potência de 80 W/120 W</v>
      </c>
      <c r="E421" s="52" t="str">
        <f>VLOOKUP($C421,Onerado!$A$9:$F$4126,3,0)</f>
        <v>UN</v>
      </c>
      <c r="F421" s="91">
        <f>F415</f>
        <v>8</v>
      </c>
      <c r="G421" s="14">
        <f>VLOOKUP($C421,Onerado!$A$9:$F$4126,6,0)</f>
        <v>1388.52</v>
      </c>
      <c r="H421" s="14">
        <f t="shared" ref="H421:H422" si="202">(G421*$I$6)+G421</f>
        <v>1735.65</v>
      </c>
      <c r="I421" s="28">
        <f t="shared" ref="I421:I422" si="203">H421*F421</f>
        <v>13885.2</v>
      </c>
      <c r="J421" s="71"/>
    </row>
    <row r="422" spans="1:10" ht="21" customHeight="1" x14ac:dyDescent="0.2">
      <c r="A422" s="10" t="s">
        <v>8785</v>
      </c>
      <c r="B422" s="10" t="s">
        <v>14</v>
      </c>
      <c r="C422" s="90" t="s">
        <v>5054</v>
      </c>
      <c r="D422" s="51" t="str">
        <f>VLOOKUP($C422,Onerado!$A$9:$F$4126,2,0)</f>
        <v>Relé fotoelétrico 50/60 Hz, 110/220 V, 1200 VA, completo</v>
      </c>
      <c r="E422" s="52" t="str">
        <f>VLOOKUP($C422,Onerado!$A$9:$F$4126,3,0)</f>
        <v>UN</v>
      </c>
      <c r="F422" s="91">
        <f>F421</f>
        <v>8</v>
      </c>
      <c r="G422" s="14">
        <f>VLOOKUP($C422,Onerado!$A$9:$F$4126,6,0)</f>
        <v>87.34</v>
      </c>
      <c r="H422" s="14">
        <f t="shared" si="202"/>
        <v>109.18</v>
      </c>
      <c r="I422" s="28">
        <f t="shared" si="203"/>
        <v>873.44</v>
      </c>
      <c r="J422" s="71"/>
    </row>
    <row r="423" spans="1:10" s="15" customFormat="1" ht="21" customHeight="1" x14ac:dyDescent="0.2">
      <c r="A423" s="35" t="s">
        <v>8786</v>
      </c>
      <c r="B423" s="35"/>
      <c r="C423" s="35"/>
      <c r="D423" s="44" t="s">
        <v>8848</v>
      </c>
      <c r="E423" s="96" t="s">
        <v>8335</v>
      </c>
      <c r="F423" s="36">
        <v>3</v>
      </c>
      <c r="G423" s="37"/>
      <c r="H423" s="37"/>
      <c r="I423" s="38">
        <f>SUM(I424:I430)</f>
        <v>6409.83</v>
      </c>
      <c r="J423" s="71"/>
    </row>
    <row r="424" spans="1:10" ht="23.25" customHeight="1" x14ac:dyDescent="0.2">
      <c r="A424" s="10" t="s">
        <v>8787</v>
      </c>
      <c r="B424" s="10" t="s">
        <v>14</v>
      </c>
      <c r="C424" s="90" t="s">
        <v>860</v>
      </c>
      <c r="D424" s="51" t="str">
        <f>VLOOKUP($C424,Onerado!$A$9:$F$4126,2,0)</f>
        <v>Remoção de aparelho de iluminação ou projetor fixo em poste ou braço</v>
      </c>
      <c r="E424" s="52" t="str">
        <f>VLOOKUP($C424,Onerado!$A$9:$F$4126,3,0)</f>
        <v>UN</v>
      </c>
      <c r="F424" s="91">
        <v>3</v>
      </c>
      <c r="G424" s="14">
        <f>VLOOKUP($C424,Onerado!$A$9:$F$4126,6,0)</f>
        <v>75.08</v>
      </c>
      <c r="H424" s="14">
        <f>(G424*$I$6)+G424</f>
        <v>93.85</v>
      </c>
      <c r="I424" s="28">
        <f>H424*F424</f>
        <v>281.55</v>
      </c>
      <c r="J424" s="118"/>
    </row>
    <row r="425" spans="1:10" ht="15" x14ac:dyDescent="0.2">
      <c r="A425" s="10" t="s">
        <v>8788</v>
      </c>
      <c r="B425" s="10" t="s">
        <v>14</v>
      </c>
      <c r="C425" s="90" t="s">
        <v>930</v>
      </c>
      <c r="D425" s="51" t="str">
        <f>VLOOKUP($C425,Onerado!$A$9:$F$4126,2,0)</f>
        <v>Remoção de condutor embutido diâmetro externo até 6,5 mm</v>
      </c>
      <c r="E425" s="52" t="str">
        <f>VLOOKUP($C425,Onerado!$A$9:$F$4126,3,0)</f>
        <v>M</v>
      </c>
      <c r="F425" s="91">
        <f>F424*3</f>
        <v>9</v>
      </c>
      <c r="G425" s="14">
        <f>VLOOKUP($C425,Onerado!$A$9:$F$4126,6,0)</f>
        <v>2.5</v>
      </c>
      <c r="H425" s="14">
        <f t="shared" ref="H425:H427" si="204">(G425*$I$6)+G425</f>
        <v>3.13</v>
      </c>
      <c r="I425" s="28">
        <f t="shared" ref="I425:I427" si="205">H425*F425</f>
        <v>28.17</v>
      </c>
      <c r="J425" s="71"/>
    </row>
    <row r="426" spans="1:10" ht="21" customHeight="1" x14ac:dyDescent="0.2">
      <c r="A426" s="10" t="s">
        <v>8789</v>
      </c>
      <c r="B426" s="10" t="s">
        <v>14</v>
      </c>
      <c r="C426" s="90" t="s">
        <v>1003</v>
      </c>
      <c r="D426" s="51" t="str">
        <f>VLOOKUP($C426,Onerado!$A$9:$F$4126,2,0)</f>
        <v>Remoção de reator para lâmpada fixo em poste</v>
      </c>
      <c r="E426" s="52" t="str">
        <f>VLOOKUP($C426,Onerado!$A$9:$F$4126,3,0)</f>
        <v>UN</v>
      </c>
      <c r="F426" s="91">
        <f>F424</f>
        <v>3</v>
      </c>
      <c r="G426" s="14">
        <f>VLOOKUP($C426,Onerado!$A$9:$F$4126,6,0)</f>
        <v>100.1</v>
      </c>
      <c r="H426" s="14">
        <f t="shared" si="204"/>
        <v>125.13</v>
      </c>
      <c r="I426" s="28">
        <f t="shared" si="205"/>
        <v>375.39</v>
      </c>
      <c r="J426" s="71"/>
    </row>
    <row r="427" spans="1:10" ht="23.25" customHeight="1" x14ac:dyDescent="0.2">
      <c r="A427" s="10" t="s">
        <v>8790</v>
      </c>
      <c r="B427" s="10" t="s">
        <v>14</v>
      </c>
      <c r="C427" s="90" t="s">
        <v>1005</v>
      </c>
      <c r="D427" s="51" t="str">
        <f>VLOOKUP($C427,Onerado!$A$9:$F$4126,2,0)</f>
        <v>Remoção de relé</v>
      </c>
      <c r="E427" s="52" t="str">
        <f>VLOOKUP($C427,Onerado!$A$9:$F$4126,3,0)</f>
        <v>UN</v>
      </c>
      <c r="F427" s="91">
        <f>F424</f>
        <v>3</v>
      </c>
      <c r="G427" s="14">
        <f>VLOOKUP($C427,Onerado!$A$9:$F$4126,6,0)</f>
        <v>23.75</v>
      </c>
      <c r="H427" s="14">
        <f t="shared" si="204"/>
        <v>29.69</v>
      </c>
      <c r="I427" s="28">
        <f t="shared" si="205"/>
        <v>89.07</v>
      </c>
      <c r="J427" s="71"/>
    </row>
    <row r="428" spans="1:10" ht="23.25" customHeight="1" x14ac:dyDescent="0.2">
      <c r="A428" s="10" t="s">
        <v>8791</v>
      </c>
      <c r="B428" s="10" t="s">
        <v>14</v>
      </c>
      <c r="C428" s="90" t="s">
        <v>4836</v>
      </c>
      <c r="D428" s="51" t="str">
        <f>VLOOKUP($C428,Onerado!$A$9:$F$4126,2,0)</f>
        <v>Cabo de cobre flexível de 3 x 2,5 mm², isolamento 0,6/1 kV - isolação HEPR 90°C</v>
      </c>
      <c r="E428" s="52" t="str">
        <f>VLOOKUP($C428,Onerado!$A$9:$F$4126,3,0)</f>
        <v>M</v>
      </c>
      <c r="F428" s="91">
        <f>F429*3</f>
        <v>9</v>
      </c>
      <c r="G428" s="14">
        <f>VLOOKUP($C428,Onerado!$A$9:$F$4126,6,0)</f>
        <v>8.99</v>
      </c>
      <c r="H428" s="14">
        <f>(G428*$I$6)+G428</f>
        <v>11.24</v>
      </c>
      <c r="I428" s="28">
        <f>H428*F428</f>
        <v>101.16</v>
      </c>
      <c r="J428" s="118"/>
    </row>
    <row r="429" spans="1:10" ht="30" x14ac:dyDescent="0.2">
      <c r="A429" s="10" t="s">
        <v>8792</v>
      </c>
      <c r="B429" s="10" t="s">
        <v>14</v>
      </c>
      <c r="C429" s="90" t="s">
        <v>5262</v>
      </c>
      <c r="D429" s="51" t="str">
        <f>VLOOKUP($C429,Onerado!$A$9:$F$4126,2,0)</f>
        <v>Luminária LED retangular para poste, fluxo luminoso de 14160 a 17475 lm, eficiência mínima de 118 lm/W - potência de 80 W/120 W</v>
      </c>
      <c r="E429" s="52" t="str">
        <f>VLOOKUP($C429,Onerado!$A$9:$F$4126,3,0)</f>
        <v>UN</v>
      </c>
      <c r="F429" s="91">
        <f>F423</f>
        <v>3</v>
      </c>
      <c r="G429" s="14">
        <f>VLOOKUP($C429,Onerado!$A$9:$F$4126,6,0)</f>
        <v>1388.52</v>
      </c>
      <c r="H429" s="14">
        <f t="shared" ref="H429:H430" si="206">(G429*$I$6)+G429</f>
        <v>1735.65</v>
      </c>
      <c r="I429" s="28">
        <f t="shared" ref="I429:I430" si="207">H429*F429</f>
        <v>5206.95</v>
      </c>
      <c r="J429" s="71"/>
    </row>
    <row r="430" spans="1:10" ht="21" customHeight="1" x14ac:dyDescent="0.2">
      <c r="A430" s="10" t="s">
        <v>8793</v>
      </c>
      <c r="B430" s="10" t="s">
        <v>14</v>
      </c>
      <c r="C430" s="90" t="s">
        <v>5054</v>
      </c>
      <c r="D430" s="51" t="str">
        <f>VLOOKUP($C430,Onerado!$A$9:$F$4126,2,0)</f>
        <v>Relé fotoelétrico 50/60 Hz, 110/220 V, 1200 VA, completo</v>
      </c>
      <c r="E430" s="52" t="str">
        <f>VLOOKUP($C430,Onerado!$A$9:$F$4126,3,0)</f>
        <v>UN</v>
      </c>
      <c r="F430" s="91">
        <f>F429</f>
        <v>3</v>
      </c>
      <c r="G430" s="14">
        <f>VLOOKUP($C430,Onerado!$A$9:$F$4126,6,0)</f>
        <v>87.34</v>
      </c>
      <c r="H430" s="14">
        <f t="shared" si="206"/>
        <v>109.18</v>
      </c>
      <c r="I430" s="28">
        <f t="shared" si="207"/>
        <v>327.54000000000002</v>
      </c>
      <c r="J430" s="71"/>
    </row>
    <row r="431" spans="1:10" s="15" customFormat="1" ht="21" customHeight="1" x14ac:dyDescent="0.2">
      <c r="A431" s="35" t="s">
        <v>8794</v>
      </c>
      <c r="B431" s="35"/>
      <c r="C431" s="35"/>
      <c r="D431" s="44" t="s">
        <v>8849</v>
      </c>
      <c r="E431" s="96" t="s">
        <v>8335</v>
      </c>
      <c r="F431" s="36">
        <v>2</v>
      </c>
      <c r="G431" s="37"/>
      <c r="H431" s="37"/>
      <c r="I431" s="38">
        <f>SUM(I432:I438)</f>
        <v>4273.22</v>
      </c>
      <c r="J431" s="71"/>
    </row>
    <row r="432" spans="1:10" ht="23.25" customHeight="1" x14ac:dyDescent="0.2">
      <c r="A432" s="10" t="s">
        <v>8795</v>
      </c>
      <c r="B432" s="10" t="s">
        <v>14</v>
      </c>
      <c r="C432" s="90" t="s">
        <v>860</v>
      </c>
      <c r="D432" s="51" t="str">
        <f>VLOOKUP($C432,Onerado!$A$9:$F$4126,2,0)</f>
        <v>Remoção de aparelho de iluminação ou projetor fixo em poste ou braço</v>
      </c>
      <c r="E432" s="52" t="str">
        <f>VLOOKUP($C432,Onerado!$A$9:$F$4126,3,0)</f>
        <v>UN</v>
      </c>
      <c r="F432" s="91">
        <v>2</v>
      </c>
      <c r="G432" s="14">
        <f>VLOOKUP($C432,Onerado!$A$9:$F$4126,6,0)</f>
        <v>75.08</v>
      </c>
      <c r="H432" s="14">
        <f>(G432*$I$6)+G432</f>
        <v>93.85</v>
      </c>
      <c r="I432" s="28">
        <f>H432*F432</f>
        <v>187.7</v>
      </c>
      <c r="J432" s="118"/>
    </row>
    <row r="433" spans="1:10" ht="15" x14ac:dyDescent="0.2">
      <c r="A433" s="10" t="s">
        <v>8796</v>
      </c>
      <c r="B433" s="10" t="s">
        <v>14</v>
      </c>
      <c r="C433" s="90" t="s">
        <v>930</v>
      </c>
      <c r="D433" s="51" t="str">
        <f>VLOOKUP($C433,Onerado!$A$9:$F$4126,2,0)</f>
        <v>Remoção de condutor embutido diâmetro externo até 6,5 mm</v>
      </c>
      <c r="E433" s="52" t="str">
        <f>VLOOKUP($C433,Onerado!$A$9:$F$4126,3,0)</f>
        <v>M</v>
      </c>
      <c r="F433" s="91">
        <f>F432*3</f>
        <v>6</v>
      </c>
      <c r="G433" s="14">
        <f>VLOOKUP($C433,Onerado!$A$9:$F$4126,6,0)</f>
        <v>2.5</v>
      </c>
      <c r="H433" s="14">
        <f t="shared" ref="H433:H435" si="208">(G433*$I$6)+G433</f>
        <v>3.13</v>
      </c>
      <c r="I433" s="28">
        <f t="shared" ref="I433:I435" si="209">H433*F433</f>
        <v>18.78</v>
      </c>
      <c r="J433" s="71"/>
    </row>
    <row r="434" spans="1:10" ht="21" customHeight="1" x14ac:dyDescent="0.2">
      <c r="A434" s="10" t="s">
        <v>8797</v>
      </c>
      <c r="B434" s="10" t="s">
        <v>14</v>
      </c>
      <c r="C434" s="90" t="s">
        <v>1003</v>
      </c>
      <c r="D434" s="51" t="str">
        <f>VLOOKUP($C434,Onerado!$A$9:$F$4126,2,0)</f>
        <v>Remoção de reator para lâmpada fixo em poste</v>
      </c>
      <c r="E434" s="52" t="str">
        <f>VLOOKUP($C434,Onerado!$A$9:$F$4126,3,0)</f>
        <v>UN</v>
      </c>
      <c r="F434" s="91">
        <f>F432</f>
        <v>2</v>
      </c>
      <c r="G434" s="14">
        <f>VLOOKUP($C434,Onerado!$A$9:$F$4126,6,0)</f>
        <v>100.1</v>
      </c>
      <c r="H434" s="14">
        <f t="shared" si="208"/>
        <v>125.13</v>
      </c>
      <c r="I434" s="28">
        <f t="shared" si="209"/>
        <v>250.26</v>
      </c>
      <c r="J434" s="71"/>
    </row>
    <row r="435" spans="1:10" ht="23.25" customHeight="1" x14ac:dyDescent="0.2">
      <c r="A435" s="10" t="s">
        <v>8798</v>
      </c>
      <c r="B435" s="10" t="s">
        <v>14</v>
      </c>
      <c r="C435" s="90" t="s">
        <v>1005</v>
      </c>
      <c r="D435" s="51" t="str">
        <f>VLOOKUP($C435,Onerado!$A$9:$F$4126,2,0)</f>
        <v>Remoção de relé</v>
      </c>
      <c r="E435" s="52" t="str">
        <f>VLOOKUP($C435,Onerado!$A$9:$F$4126,3,0)</f>
        <v>UN</v>
      </c>
      <c r="F435" s="91">
        <f>F432</f>
        <v>2</v>
      </c>
      <c r="G435" s="14">
        <f>VLOOKUP($C435,Onerado!$A$9:$F$4126,6,0)</f>
        <v>23.75</v>
      </c>
      <c r="H435" s="14">
        <f t="shared" si="208"/>
        <v>29.69</v>
      </c>
      <c r="I435" s="28">
        <f t="shared" si="209"/>
        <v>59.38</v>
      </c>
      <c r="J435" s="71"/>
    </row>
    <row r="436" spans="1:10" ht="23.25" customHeight="1" x14ac:dyDescent="0.2">
      <c r="A436" s="10" t="s">
        <v>8799</v>
      </c>
      <c r="B436" s="10" t="s">
        <v>14</v>
      </c>
      <c r="C436" s="90" t="s">
        <v>4836</v>
      </c>
      <c r="D436" s="51" t="str">
        <f>VLOOKUP($C436,Onerado!$A$9:$F$4126,2,0)</f>
        <v>Cabo de cobre flexível de 3 x 2,5 mm², isolamento 0,6/1 kV - isolação HEPR 90°C</v>
      </c>
      <c r="E436" s="52" t="str">
        <f>VLOOKUP($C436,Onerado!$A$9:$F$4126,3,0)</f>
        <v>M</v>
      </c>
      <c r="F436" s="91">
        <f>F437*3</f>
        <v>6</v>
      </c>
      <c r="G436" s="14">
        <f>VLOOKUP($C436,Onerado!$A$9:$F$4126,6,0)</f>
        <v>8.99</v>
      </c>
      <c r="H436" s="14">
        <f>(G436*$I$6)+G436</f>
        <v>11.24</v>
      </c>
      <c r="I436" s="28">
        <f>H436*F436</f>
        <v>67.44</v>
      </c>
      <c r="J436" s="118"/>
    </row>
    <row r="437" spans="1:10" ht="30" x14ac:dyDescent="0.2">
      <c r="A437" s="10" t="s">
        <v>8800</v>
      </c>
      <c r="B437" s="10" t="s">
        <v>14</v>
      </c>
      <c r="C437" s="90" t="s">
        <v>5262</v>
      </c>
      <c r="D437" s="51" t="str">
        <f>VLOOKUP($C437,Onerado!$A$9:$F$4126,2,0)</f>
        <v>Luminária LED retangular para poste, fluxo luminoso de 14160 a 17475 lm, eficiência mínima de 118 lm/W - potência de 80 W/120 W</v>
      </c>
      <c r="E437" s="52" t="str">
        <f>VLOOKUP($C437,Onerado!$A$9:$F$4126,3,0)</f>
        <v>UN</v>
      </c>
      <c r="F437" s="91">
        <f>F431</f>
        <v>2</v>
      </c>
      <c r="G437" s="14">
        <f>VLOOKUP($C437,Onerado!$A$9:$F$4126,6,0)</f>
        <v>1388.52</v>
      </c>
      <c r="H437" s="14">
        <f t="shared" ref="H437:H438" si="210">(G437*$I$6)+G437</f>
        <v>1735.65</v>
      </c>
      <c r="I437" s="28">
        <f t="shared" ref="I437:I438" si="211">H437*F437</f>
        <v>3471.3</v>
      </c>
      <c r="J437" s="71"/>
    </row>
    <row r="438" spans="1:10" ht="21" customHeight="1" x14ac:dyDescent="0.2">
      <c r="A438" s="10" t="s">
        <v>8801</v>
      </c>
      <c r="B438" s="10" t="s">
        <v>14</v>
      </c>
      <c r="C438" s="90" t="s">
        <v>5054</v>
      </c>
      <c r="D438" s="51" t="str">
        <f>VLOOKUP($C438,Onerado!$A$9:$F$4126,2,0)</f>
        <v>Relé fotoelétrico 50/60 Hz, 110/220 V, 1200 VA, completo</v>
      </c>
      <c r="E438" s="52" t="str">
        <f>VLOOKUP($C438,Onerado!$A$9:$F$4126,3,0)</f>
        <v>UN</v>
      </c>
      <c r="F438" s="91">
        <f>F437</f>
        <v>2</v>
      </c>
      <c r="G438" s="14">
        <f>VLOOKUP($C438,Onerado!$A$9:$F$4126,6,0)</f>
        <v>87.34</v>
      </c>
      <c r="H438" s="14">
        <f t="shared" si="210"/>
        <v>109.18</v>
      </c>
      <c r="I438" s="28">
        <f t="shared" si="211"/>
        <v>218.36</v>
      </c>
      <c r="J438" s="71"/>
    </row>
    <row r="439" spans="1:10" s="15" customFormat="1" ht="21" customHeight="1" x14ac:dyDescent="0.2">
      <c r="A439" s="35" t="s">
        <v>8802</v>
      </c>
      <c r="B439" s="35"/>
      <c r="C439" s="35"/>
      <c r="D439" s="44" t="s">
        <v>8850</v>
      </c>
      <c r="E439" s="96" t="s">
        <v>8335</v>
      </c>
      <c r="F439" s="36">
        <v>5</v>
      </c>
      <c r="G439" s="37"/>
      <c r="H439" s="37"/>
      <c r="I439" s="38">
        <f>SUM(I440:I446)</f>
        <v>10683.05</v>
      </c>
      <c r="J439" s="71"/>
    </row>
    <row r="440" spans="1:10" ht="23.25" customHeight="1" x14ac:dyDescent="0.2">
      <c r="A440" s="10" t="s">
        <v>8803</v>
      </c>
      <c r="B440" s="10" t="s">
        <v>14</v>
      </c>
      <c r="C440" s="90" t="s">
        <v>860</v>
      </c>
      <c r="D440" s="51" t="str">
        <f>VLOOKUP($C440,Onerado!$A$9:$F$4126,2,0)</f>
        <v>Remoção de aparelho de iluminação ou projetor fixo em poste ou braço</v>
      </c>
      <c r="E440" s="52" t="str">
        <f>VLOOKUP($C440,Onerado!$A$9:$F$4126,3,0)</f>
        <v>UN</v>
      </c>
      <c r="F440" s="91">
        <v>5</v>
      </c>
      <c r="G440" s="14">
        <f>VLOOKUP($C440,Onerado!$A$9:$F$4126,6,0)</f>
        <v>75.08</v>
      </c>
      <c r="H440" s="14">
        <f>(G440*$I$6)+G440</f>
        <v>93.85</v>
      </c>
      <c r="I440" s="28">
        <f>H440*F440</f>
        <v>469.25</v>
      </c>
      <c r="J440" s="118"/>
    </row>
    <row r="441" spans="1:10" ht="15" x14ac:dyDescent="0.2">
      <c r="A441" s="10" t="s">
        <v>8804</v>
      </c>
      <c r="B441" s="10" t="s">
        <v>14</v>
      </c>
      <c r="C441" s="90" t="s">
        <v>930</v>
      </c>
      <c r="D441" s="51" t="str">
        <f>VLOOKUP($C441,Onerado!$A$9:$F$4126,2,0)</f>
        <v>Remoção de condutor embutido diâmetro externo até 6,5 mm</v>
      </c>
      <c r="E441" s="52" t="str">
        <f>VLOOKUP($C441,Onerado!$A$9:$F$4126,3,0)</f>
        <v>M</v>
      </c>
      <c r="F441" s="91">
        <f>F440*3</f>
        <v>15</v>
      </c>
      <c r="G441" s="14">
        <f>VLOOKUP($C441,Onerado!$A$9:$F$4126,6,0)</f>
        <v>2.5</v>
      </c>
      <c r="H441" s="14">
        <f t="shared" ref="H441:H443" si="212">(G441*$I$6)+G441</f>
        <v>3.13</v>
      </c>
      <c r="I441" s="28">
        <f t="shared" ref="I441:I443" si="213">H441*F441</f>
        <v>46.95</v>
      </c>
      <c r="J441" s="71"/>
    </row>
    <row r="442" spans="1:10" ht="21" customHeight="1" x14ac:dyDescent="0.2">
      <c r="A442" s="10" t="s">
        <v>8805</v>
      </c>
      <c r="B442" s="10" t="s">
        <v>14</v>
      </c>
      <c r="C442" s="90" t="s">
        <v>1003</v>
      </c>
      <c r="D442" s="51" t="str">
        <f>VLOOKUP($C442,Onerado!$A$9:$F$4126,2,0)</f>
        <v>Remoção de reator para lâmpada fixo em poste</v>
      </c>
      <c r="E442" s="52" t="str">
        <f>VLOOKUP($C442,Onerado!$A$9:$F$4126,3,0)</f>
        <v>UN</v>
      </c>
      <c r="F442" s="91">
        <f>F440</f>
        <v>5</v>
      </c>
      <c r="G442" s="14">
        <f>VLOOKUP($C442,Onerado!$A$9:$F$4126,6,0)</f>
        <v>100.1</v>
      </c>
      <c r="H442" s="14">
        <f t="shared" si="212"/>
        <v>125.13</v>
      </c>
      <c r="I442" s="28">
        <f t="shared" si="213"/>
        <v>625.65</v>
      </c>
      <c r="J442" s="71"/>
    </row>
    <row r="443" spans="1:10" ht="23.25" customHeight="1" x14ac:dyDescent="0.2">
      <c r="A443" s="10" t="s">
        <v>8806</v>
      </c>
      <c r="B443" s="10" t="s">
        <v>14</v>
      </c>
      <c r="C443" s="90" t="s">
        <v>1005</v>
      </c>
      <c r="D443" s="51" t="str">
        <f>VLOOKUP($C443,Onerado!$A$9:$F$4126,2,0)</f>
        <v>Remoção de relé</v>
      </c>
      <c r="E443" s="52" t="str">
        <f>VLOOKUP($C443,Onerado!$A$9:$F$4126,3,0)</f>
        <v>UN</v>
      </c>
      <c r="F443" s="91">
        <f>F440</f>
        <v>5</v>
      </c>
      <c r="G443" s="14">
        <f>VLOOKUP($C443,Onerado!$A$9:$F$4126,6,0)</f>
        <v>23.75</v>
      </c>
      <c r="H443" s="14">
        <f t="shared" si="212"/>
        <v>29.69</v>
      </c>
      <c r="I443" s="28">
        <f t="shared" si="213"/>
        <v>148.44999999999999</v>
      </c>
      <c r="J443" s="71"/>
    </row>
    <row r="444" spans="1:10" ht="23.25" customHeight="1" x14ac:dyDescent="0.2">
      <c r="A444" s="10" t="s">
        <v>8807</v>
      </c>
      <c r="B444" s="10" t="s">
        <v>14</v>
      </c>
      <c r="C444" s="90" t="s">
        <v>4836</v>
      </c>
      <c r="D444" s="51" t="str">
        <f>VLOOKUP($C444,Onerado!$A$9:$F$4126,2,0)</f>
        <v>Cabo de cobre flexível de 3 x 2,5 mm², isolamento 0,6/1 kV - isolação HEPR 90°C</v>
      </c>
      <c r="E444" s="52" t="str">
        <f>VLOOKUP($C444,Onerado!$A$9:$F$4126,3,0)</f>
        <v>M</v>
      </c>
      <c r="F444" s="91">
        <f>F445*3</f>
        <v>15</v>
      </c>
      <c r="G444" s="14">
        <f>VLOOKUP($C444,Onerado!$A$9:$F$4126,6,0)</f>
        <v>8.99</v>
      </c>
      <c r="H444" s="14">
        <f>(G444*$I$6)+G444</f>
        <v>11.24</v>
      </c>
      <c r="I444" s="28">
        <f>H444*F444</f>
        <v>168.6</v>
      </c>
      <c r="J444" s="118"/>
    </row>
    <row r="445" spans="1:10" ht="30" x14ac:dyDescent="0.2">
      <c r="A445" s="10" t="s">
        <v>8808</v>
      </c>
      <c r="B445" s="10" t="s">
        <v>14</v>
      </c>
      <c r="C445" s="90" t="s">
        <v>5262</v>
      </c>
      <c r="D445" s="51" t="str">
        <f>VLOOKUP($C445,Onerado!$A$9:$F$4126,2,0)</f>
        <v>Luminária LED retangular para poste, fluxo luminoso de 14160 a 17475 lm, eficiência mínima de 118 lm/W - potência de 80 W/120 W</v>
      </c>
      <c r="E445" s="52" t="str">
        <f>VLOOKUP($C445,Onerado!$A$9:$F$4126,3,0)</f>
        <v>UN</v>
      </c>
      <c r="F445" s="91">
        <f>F439</f>
        <v>5</v>
      </c>
      <c r="G445" s="14">
        <f>VLOOKUP($C445,Onerado!$A$9:$F$4126,6,0)</f>
        <v>1388.52</v>
      </c>
      <c r="H445" s="14">
        <f t="shared" ref="H445:H446" si="214">(G445*$I$6)+G445</f>
        <v>1735.65</v>
      </c>
      <c r="I445" s="28">
        <f t="shared" ref="I445:I446" si="215">H445*F445</f>
        <v>8678.25</v>
      </c>
      <c r="J445" s="71"/>
    </row>
    <row r="446" spans="1:10" ht="21" customHeight="1" x14ac:dyDescent="0.2">
      <c r="A446" s="10" t="s">
        <v>8809</v>
      </c>
      <c r="B446" s="10" t="s">
        <v>14</v>
      </c>
      <c r="C446" s="90" t="s">
        <v>5054</v>
      </c>
      <c r="D446" s="51" t="str">
        <f>VLOOKUP($C446,Onerado!$A$9:$F$4126,2,0)</f>
        <v>Relé fotoelétrico 50/60 Hz, 110/220 V, 1200 VA, completo</v>
      </c>
      <c r="E446" s="52" t="str">
        <f>VLOOKUP($C446,Onerado!$A$9:$F$4126,3,0)</f>
        <v>UN</v>
      </c>
      <c r="F446" s="91">
        <f>F445</f>
        <v>5</v>
      </c>
      <c r="G446" s="14">
        <f>VLOOKUP($C446,Onerado!$A$9:$F$4126,6,0)</f>
        <v>87.34</v>
      </c>
      <c r="H446" s="14">
        <f t="shared" si="214"/>
        <v>109.18</v>
      </c>
      <c r="I446" s="28">
        <f t="shared" si="215"/>
        <v>545.9</v>
      </c>
      <c r="J446" s="71"/>
    </row>
    <row r="447" spans="1:10" s="15" customFormat="1" ht="21" customHeight="1" x14ac:dyDescent="0.2">
      <c r="A447" s="35" t="s">
        <v>8810</v>
      </c>
      <c r="B447" s="35"/>
      <c r="C447" s="35"/>
      <c r="D447" s="44" t="s">
        <v>8851</v>
      </c>
      <c r="E447" s="96" t="s">
        <v>8335</v>
      </c>
      <c r="F447" s="36">
        <v>6</v>
      </c>
      <c r="G447" s="37"/>
      <c r="H447" s="37"/>
      <c r="I447" s="38">
        <f>SUM(I448:I454)</f>
        <v>12819.66</v>
      </c>
      <c r="J447" s="71"/>
    </row>
    <row r="448" spans="1:10" ht="23.25" customHeight="1" x14ac:dyDescent="0.2">
      <c r="A448" s="10" t="s">
        <v>8811</v>
      </c>
      <c r="B448" s="10" t="s">
        <v>14</v>
      </c>
      <c r="C448" s="90" t="s">
        <v>860</v>
      </c>
      <c r="D448" s="51" t="str">
        <f>VLOOKUP($C448,Onerado!$A$9:$F$4126,2,0)</f>
        <v>Remoção de aparelho de iluminação ou projetor fixo em poste ou braço</v>
      </c>
      <c r="E448" s="52" t="str">
        <f>VLOOKUP($C448,Onerado!$A$9:$F$4126,3,0)</f>
        <v>UN</v>
      </c>
      <c r="F448" s="91">
        <v>6</v>
      </c>
      <c r="G448" s="14">
        <f>VLOOKUP($C448,Onerado!$A$9:$F$4126,6,0)</f>
        <v>75.08</v>
      </c>
      <c r="H448" s="14">
        <f>(G448*$I$6)+G448</f>
        <v>93.85</v>
      </c>
      <c r="I448" s="28">
        <f>H448*F448</f>
        <v>563.1</v>
      </c>
      <c r="J448" s="118"/>
    </row>
    <row r="449" spans="1:10" ht="15" x14ac:dyDescent="0.2">
      <c r="A449" s="10" t="s">
        <v>8812</v>
      </c>
      <c r="B449" s="10" t="s">
        <v>14</v>
      </c>
      <c r="C449" s="90" t="s">
        <v>930</v>
      </c>
      <c r="D449" s="51" t="str">
        <f>VLOOKUP($C449,Onerado!$A$9:$F$4126,2,0)</f>
        <v>Remoção de condutor embutido diâmetro externo até 6,5 mm</v>
      </c>
      <c r="E449" s="52" t="str">
        <f>VLOOKUP($C449,Onerado!$A$9:$F$4126,3,0)</f>
        <v>M</v>
      </c>
      <c r="F449" s="91">
        <f>F448*3</f>
        <v>18</v>
      </c>
      <c r="G449" s="14">
        <f>VLOOKUP($C449,Onerado!$A$9:$F$4126,6,0)</f>
        <v>2.5</v>
      </c>
      <c r="H449" s="14">
        <f t="shared" ref="H449:H451" si="216">(G449*$I$6)+G449</f>
        <v>3.13</v>
      </c>
      <c r="I449" s="28">
        <f t="shared" ref="I449:I451" si="217">H449*F449</f>
        <v>56.34</v>
      </c>
      <c r="J449" s="71"/>
    </row>
    <row r="450" spans="1:10" ht="21" customHeight="1" x14ac:dyDescent="0.2">
      <c r="A450" s="10" t="s">
        <v>8813</v>
      </c>
      <c r="B450" s="10" t="s">
        <v>14</v>
      </c>
      <c r="C450" s="90" t="s">
        <v>1003</v>
      </c>
      <c r="D450" s="51" t="str">
        <f>VLOOKUP($C450,Onerado!$A$9:$F$4126,2,0)</f>
        <v>Remoção de reator para lâmpada fixo em poste</v>
      </c>
      <c r="E450" s="52" t="str">
        <f>VLOOKUP($C450,Onerado!$A$9:$F$4126,3,0)</f>
        <v>UN</v>
      </c>
      <c r="F450" s="91">
        <f>F448</f>
        <v>6</v>
      </c>
      <c r="G450" s="14">
        <f>VLOOKUP($C450,Onerado!$A$9:$F$4126,6,0)</f>
        <v>100.1</v>
      </c>
      <c r="H450" s="14">
        <f t="shared" si="216"/>
        <v>125.13</v>
      </c>
      <c r="I450" s="28">
        <f t="shared" si="217"/>
        <v>750.78</v>
      </c>
      <c r="J450" s="71"/>
    </row>
    <row r="451" spans="1:10" ht="23.25" customHeight="1" x14ac:dyDescent="0.2">
      <c r="A451" s="10" t="s">
        <v>8814</v>
      </c>
      <c r="B451" s="10" t="s">
        <v>14</v>
      </c>
      <c r="C451" s="90" t="s">
        <v>1005</v>
      </c>
      <c r="D451" s="51" t="str">
        <f>VLOOKUP($C451,Onerado!$A$9:$F$4126,2,0)</f>
        <v>Remoção de relé</v>
      </c>
      <c r="E451" s="52" t="str">
        <f>VLOOKUP($C451,Onerado!$A$9:$F$4126,3,0)</f>
        <v>UN</v>
      </c>
      <c r="F451" s="91">
        <f>F448</f>
        <v>6</v>
      </c>
      <c r="G451" s="14">
        <f>VLOOKUP($C451,Onerado!$A$9:$F$4126,6,0)</f>
        <v>23.75</v>
      </c>
      <c r="H451" s="14">
        <f t="shared" si="216"/>
        <v>29.69</v>
      </c>
      <c r="I451" s="28">
        <f t="shared" si="217"/>
        <v>178.14</v>
      </c>
      <c r="J451" s="71"/>
    </row>
    <row r="452" spans="1:10" ht="23.25" customHeight="1" x14ac:dyDescent="0.2">
      <c r="A452" s="10" t="s">
        <v>8815</v>
      </c>
      <c r="B452" s="10" t="s">
        <v>14</v>
      </c>
      <c r="C452" s="90" t="s">
        <v>4836</v>
      </c>
      <c r="D452" s="51" t="str">
        <f>VLOOKUP($C452,Onerado!$A$9:$F$4126,2,0)</f>
        <v>Cabo de cobre flexível de 3 x 2,5 mm², isolamento 0,6/1 kV - isolação HEPR 90°C</v>
      </c>
      <c r="E452" s="52" t="str">
        <f>VLOOKUP($C452,Onerado!$A$9:$F$4126,3,0)</f>
        <v>M</v>
      </c>
      <c r="F452" s="91">
        <f>F453*3</f>
        <v>18</v>
      </c>
      <c r="G452" s="14">
        <f>VLOOKUP($C452,Onerado!$A$9:$F$4126,6,0)</f>
        <v>8.99</v>
      </c>
      <c r="H452" s="14">
        <f>(G452*$I$6)+G452</f>
        <v>11.24</v>
      </c>
      <c r="I452" s="28">
        <f>H452*F452</f>
        <v>202.32</v>
      </c>
      <c r="J452" s="118"/>
    </row>
    <row r="453" spans="1:10" ht="30" x14ac:dyDescent="0.2">
      <c r="A453" s="10" t="s">
        <v>8816</v>
      </c>
      <c r="B453" s="10" t="s">
        <v>14</v>
      </c>
      <c r="C453" s="90" t="s">
        <v>5262</v>
      </c>
      <c r="D453" s="51" t="str">
        <f>VLOOKUP($C453,Onerado!$A$9:$F$4126,2,0)</f>
        <v>Luminária LED retangular para poste, fluxo luminoso de 14160 a 17475 lm, eficiência mínima de 118 lm/W - potência de 80 W/120 W</v>
      </c>
      <c r="E453" s="52" t="str">
        <f>VLOOKUP($C453,Onerado!$A$9:$F$4126,3,0)</f>
        <v>UN</v>
      </c>
      <c r="F453" s="91">
        <f>F447</f>
        <v>6</v>
      </c>
      <c r="G453" s="14">
        <f>VLOOKUP($C453,Onerado!$A$9:$F$4126,6,0)</f>
        <v>1388.52</v>
      </c>
      <c r="H453" s="14">
        <f t="shared" ref="H453:H454" si="218">(G453*$I$6)+G453</f>
        <v>1735.65</v>
      </c>
      <c r="I453" s="28">
        <f t="shared" ref="I453:I454" si="219">H453*F453</f>
        <v>10413.9</v>
      </c>
      <c r="J453" s="71"/>
    </row>
    <row r="454" spans="1:10" ht="21" customHeight="1" x14ac:dyDescent="0.2">
      <c r="A454" s="10" t="s">
        <v>8817</v>
      </c>
      <c r="B454" s="10" t="s">
        <v>14</v>
      </c>
      <c r="C454" s="90" t="s">
        <v>5054</v>
      </c>
      <c r="D454" s="51" t="str">
        <f>VLOOKUP($C454,Onerado!$A$9:$F$4126,2,0)</f>
        <v>Relé fotoelétrico 50/60 Hz, 110/220 V, 1200 VA, completo</v>
      </c>
      <c r="E454" s="52" t="str">
        <f>VLOOKUP($C454,Onerado!$A$9:$F$4126,3,0)</f>
        <v>UN</v>
      </c>
      <c r="F454" s="91">
        <f>F453</f>
        <v>6</v>
      </c>
      <c r="G454" s="14">
        <f>VLOOKUP($C454,Onerado!$A$9:$F$4126,6,0)</f>
        <v>87.34</v>
      </c>
      <c r="H454" s="14">
        <f t="shared" si="218"/>
        <v>109.18</v>
      </c>
      <c r="I454" s="28">
        <f t="shared" si="219"/>
        <v>655.08000000000004</v>
      </c>
      <c r="J454" s="71"/>
    </row>
    <row r="455" spans="1:10" s="15" customFormat="1" ht="21" customHeight="1" x14ac:dyDescent="0.2">
      <c r="A455" s="35" t="s">
        <v>8818</v>
      </c>
      <c r="B455" s="35"/>
      <c r="C455" s="35"/>
      <c r="D455" s="44" t="s">
        <v>8852</v>
      </c>
      <c r="E455" s="96" t="s">
        <v>8335</v>
      </c>
      <c r="F455" s="36">
        <v>8</v>
      </c>
      <c r="G455" s="37"/>
      <c r="H455" s="37"/>
      <c r="I455" s="38">
        <f>SUM(I456:I462)</f>
        <v>17092.88</v>
      </c>
      <c r="J455" s="71"/>
    </row>
    <row r="456" spans="1:10" ht="23.25" customHeight="1" x14ac:dyDescent="0.2">
      <c r="A456" s="10" t="s">
        <v>8819</v>
      </c>
      <c r="B456" s="10" t="s">
        <v>14</v>
      </c>
      <c r="C456" s="90" t="s">
        <v>860</v>
      </c>
      <c r="D456" s="51" t="str">
        <f>VLOOKUP($C456,Onerado!$A$9:$F$4126,2,0)</f>
        <v>Remoção de aparelho de iluminação ou projetor fixo em poste ou braço</v>
      </c>
      <c r="E456" s="52" t="str">
        <f>VLOOKUP($C456,Onerado!$A$9:$F$4126,3,0)</f>
        <v>UN</v>
      </c>
      <c r="F456" s="91">
        <v>8</v>
      </c>
      <c r="G456" s="14">
        <f>VLOOKUP($C456,Onerado!$A$9:$F$4126,6,0)</f>
        <v>75.08</v>
      </c>
      <c r="H456" s="14">
        <f>(G456*$I$6)+G456</f>
        <v>93.85</v>
      </c>
      <c r="I456" s="28">
        <f>H456*F456</f>
        <v>750.8</v>
      </c>
      <c r="J456" s="118"/>
    </row>
    <row r="457" spans="1:10" ht="15" x14ac:dyDescent="0.2">
      <c r="A457" s="10" t="s">
        <v>8820</v>
      </c>
      <c r="B457" s="10" t="s">
        <v>14</v>
      </c>
      <c r="C457" s="90" t="s">
        <v>930</v>
      </c>
      <c r="D457" s="51" t="str">
        <f>VLOOKUP($C457,Onerado!$A$9:$F$4126,2,0)</f>
        <v>Remoção de condutor embutido diâmetro externo até 6,5 mm</v>
      </c>
      <c r="E457" s="52" t="str">
        <f>VLOOKUP($C457,Onerado!$A$9:$F$4126,3,0)</f>
        <v>M</v>
      </c>
      <c r="F457" s="91">
        <f>F456*3</f>
        <v>24</v>
      </c>
      <c r="G457" s="14">
        <f>VLOOKUP($C457,Onerado!$A$9:$F$4126,6,0)</f>
        <v>2.5</v>
      </c>
      <c r="H457" s="14">
        <f t="shared" ref="H457:H459" si="220">(G457*$I$6)+G457</f>
        <v>3.13</v>
      </c>
      <c r="I457" s="28">
        <f t="shared" ref="I457:I459" si="221">H457*F457</f>
        <v>75.12</v>
      </c>
      <c r="J457" s="71"/>
    </row>
    <row r="458" spans="1:10" ht="21" customHeight="1" x14ac:dyDescent="0.2">
      <c r="A458" s="10" t="s">
        <v>8821</v>
      </c>
      <c r="B458" s="10" t="s">
        <v>14</v>
      </c>
      <c r="C458" s="90" t="s">
        <v>1003</v>
      </c>
      <c r="D458" s="51" t="str">
        <f>VLOOKUP($C458,Onerado!$A$9:$F$4126,2,0)</f>
        <v>Remoção de reator para lâmpada fixo em poste</v>
      </c>
      <c r="E458" s="52" t="str">
        <f>VLOOKUP($C458,Onerado!$A$9:$F$4126,3,0)</f>
        <v>UN</v>
      </c>
      <c r="F458" s="91">
        <f>F456</f>
        <v>8</v>
      </c>
      <c r="G458" s="14">
        <f>VLOOKUP($C458,Onerado!$A$9:$F$4126,6,0)</f>
        <v>100.1</v>
      </c>
      <c r="H458" s="14">
        <f t="shared" si="220"/>
        <v>125.13</v>
      </c>
      <c r="I458" s="28">
        <f t="shared" si="221"/>
        <v>1001.04</v>
      </c>
      <c r="J458" s="71"/>
    </row>
    <row r="459" spans="1:10" ht="23.25" customHeight="1" x14ac:dyDescent="0.2">
      <c r="A459" s="10" t="s">
        <v>8822</v>
      </c>
      <c r="B459" s="10" t="s">
        <v>14</v>
      </c>
      <c r="C459" s="90" t="s">
        <v>1005</v>
      </c>
      <c r="D459" s="51" t="str">
        <f>VLOOKUP($C459,Onerado!$A$9:$F$4126,2,0)</f>
        <v>Remoção de relé</v>
      </c>
      <c r="E459" s="52" t="str">
        <f>VLOOKUP($C459,Onerado!$A$9:$F$4126,3,0)</f>
        <v>UN</v>
      </c>
      <c r="F459" s="91">
        <f>F456</f>
        <v>8</v>
      </c>
      <c r="G459" s="14">
        <f>VLOOKUP($C459,Onerado!$A$9:$F$4126,6,0)</f>
        <v>23.75</v>
      </c>
      <c r="H459" s="14">
        <f t="shared" si="220"/>
        <v>29.69</v>
      </c>
      <c r="I459" s="28">
        <f t="shared" si="221"/>
        <v>237.52</v>
      </c>
      <c r="J459" s="71"/>
    </row>
    <row r="460" spans="1:10" ht="23.25" customHeight="1" x14ac:dyDescent="0.2">
      <c r="A460" s="10" t="s">
        <v>8823</v>
      </c>
      <c r="B460" s="10" t="s">
        <v>14</v>
      </c>
      <c r="C460" s="90" t="s">
        <v>4836</v>
      </c>
      <c r="D460" s="51" t="str">
        <f>VLOOKUP($C460,Onerado!$A$9:$F$4126,2,0)</f>
        <v>Cabo de cobre flexível de 3 x 2,5 mm², isolamento 0,6/1 kV - isolação HEPR 90°C</v>
      </c>
      <c r="E460" s="52" t="str">
        <f>VLOOKUP($C460,Onerado!$A$9:$F$4126,3,0)</f>
        <v>M</v>
      </c>
      <c r="F460" s="91">
        <f>F461*3</f>
        <v>24</v>
      </c>
      <c r="G460" s="14">
        <f>VLOOKUP($C460,Onerado!$A$9:$F$4126,6,0)</f>
        <v>8.99</v>
      </c>
      <c r="H460" s="14">
        <f>(G460*$I$6)+G460</f>
        <v>11.24</v>
      </c>
      <c r="I460" s="28">
        <f>H460*F460</f>
        <v>269.76</v>
      </c>
      <c r="J460" s="118"/>
    </row>
    <row r="461" spans="1:10" ht="30" x14ac:dyDescent="0.2">
      <c r="A461" s="10" t="s">
        <v>8824</v>
      </c>
      <c r="B461" s="10" t="s">
        <v>14</v>
      </c>
      <c r="C461" s="90" t="s">
        <v>5262</v>
      </c>
      <c r="D461" s="51" t="str">
        <f>VLOOKUP($C461,Onerado!$A$9:$F$4126,2,0)</f>
        <v>Luminária LED retangular para poste, fluxo luminoso de 14160 a 17475 lm, eficiência mínima de 118 lm/W - potência de 80 W/120 W</v>
      </c>
      <c r="E461" s="52" t="str">
        <f>VLOOKUP($C461,Onerado!$A$9:$F$4126,3,0)</f>
        <v>UN</v>
      </c>
      <c r="F461" s="91">
        <f>F455</f>
        <v>8</v>
      </c>
      <c r="G461" s="14">
        <f>VLOOKUP($C461,Onerado!$A$9:$F$4126,6,0)</f>
        <v>1388.52</v>
      </c>
      <c r="H461" s="14">
        <f t="shared" ref="H461:H462" si="222">(G461*$I$6)+G461</f>
        <v>1735.65</v>
      </c>
      <c r="I461" s="28">
        <f t="shared" ref="I461:I462" si="223">H461*F461</f>
        <v>13885.2</v>
      </c>
      <c r="J461" s="71"/>
    </row>
    <row r="462" spans="1:10" ht="21" customHeight="1" x14ac:dyDescent="0.2">
      <c r="A462" s="10" t="s">
        <v>8825</v>
      </c>
      <c r="B462" s="10" t="s">
        <v>14</v>
      </c>
      <c r="C462" s="90" t="s">
        <v>5054</v>
      </c>
      <c r="D462" s="51" t="str">
        <f>VLOOKUP($C462,Onerado!$A$9:$F$4126,2,0)</f>
        <v>Relé fotoelétrico 50/60 Hz, 110/220 V, 1200 VA, completo</v>
      </c>
      <c r="E462" s="52" t="str">
        <f>VLOOKUP($C462,Onerado!$A$9:$F$4126,3,0)</f>
        <v>UN</v>
      </c>
      <c r="F462" s="91">
        <f>F461</f>
        <v>8</v>
      </c>
      <c r="G462" s="14">
        <f>VLOOKUP($C462,Onerado!$A$9:$F$4126,6,0)</f>
        <v>87.34</v>
      </c>
      <c r="H462" s="14">
        <f t="shared" si="222"/>
        <v>109.18</v>
      </c>
      <c r="I462" s="28">
        <f t="shared" si="223"/>
        <v>873.44</v>
      </c>
      <c r="J462" s="71"/>
    </row>
    <row r="463" spans="1:10" s="15" customFormat="1" ht="21" customHeight="1" x14ac:dyDescent="0.2">
      <c r="A463" s="35" t="s">
        <v>8826</v>
      </c>
      <c r="B463" s="35"/>
      <c r="C463" s="35"/>
      <c r="D463" s="44" t="s">
        <v>8853</v>
      </c>
      <c r="E463" s="96" t="s">
        <v>8335</v>
      </c>
      <c r="F463" s="36">
        <v>4</v>
      </c>
      <c r="G463" s="37"/>
      <c r="H463" s="37"/>
      <c r="I463" s="38">
        <f>SUM(I464:I470)</f>
        <v>8546.44</v>
      </c>
      <c r="J463" s="71"/>
    </row>
    <row r="464" spans="1:10" ht="23.25" customHeight="1" x14ac:dyDescent="0.2">
      <c r="A464" s="10" t="s">
        <v>8827</v>
      </c>
      <c r="B464" s="10" t="s">
        <v>14</v>
      </c>
      <c r="C464" s="90" t="s">
        <v>860</v>
      </c>
      <c r="D464" s="51" t="str">
        <f>VLOOKUP($C464,Onerado!$A$9:$F$4126,2,0)</f>
        <v>Remoção de aparelho de iluminação ou projetor fixo em poste ou braço</v>
      </c>
      <c r="E464" s="52" t="str">
        <f>VLOOKUP($C464,Onerado!$A$9:$F$4126,3,0)</f>
        <v>UN</v>
      </c>
      <c r="F464" s="91">
        <v>4</v>
      </c>
      <c r="G464" s="14">
        <f>VLOOKUP($C464,Onerado!$A$9:$F$4126,6,0)</f>
        <v>75.08</v>
      </c>
      <c r="H464" s="14">
        <f>(G464*$I$6)+G464</f>
        <v>93.85</v>
      </c>
      <c r="I464" s="28">
        <f>H464*F464</f>
        <v>375.4</v>
      </c>
      <c r="J464" s="118"/>
    </row>
    <row r="465" spans="1:10" ht="15" x14ac:dyDescent="0.2">
      <c r="A465" s="10" t="s">
        <v>8828</v>
      </c>
      <c r="B465" s="10" t="s">
        <v>14</v>
      </c>
      <c r="C465" s="90" t="s">
        <v>930</v>
      </c>
      <c r="D465" s="51" t="str">
        <f>VLOOKUP($C465,Onerado!$A$9:$F$4126,2,0)</f>
        <v>Remoção de condutor embutido diâmetro externo até 6,5 mm</v>
      </c>
      <c r="E465" s="52" t="str">
        <f>VLOOKUP($C465,Onerado!$A$9:$F$4126,3,0)</f>
        <v>M</v>
      </c>
      <c r="F465" s="91">
        <f>F464*3</f>
        <v>12</v>
      </c>
      <c r="G465" s="14">
        <f>VLOOKUP($C465,Onerado!$A$9:$F$4126,6,0)</f>
        <v>2.5</v>
      </c>
      <c r="H465" s="14">
        <f t="shared" ref="H465:H467" si="224">(G465*$I$6)+G465</f>
        <v>3.13</v>
      </c>
      <c r="I465" s="28">
        <f t="shared" ref="I465:I467" si="225">H465*F465</f>
        <v>37.56</v>
      </c>
      <c r="J465" s="71"/>
    </row>
    <row r="466" spans="1:10" ht="21" customHeight="1" x14ac:dyDescent="0.2">
      <c r="A466" s="10" t="s">
        <v>8829</v>
      </c>
      <c r="B466" s="10" t="s">
        <v>14</v>
      </c>
      <c r="C466" s="90" t="s">
        <v>1003</v>
      </c>
      <c r="D466" s="51" t="str">
        <f>VLOOKUP($C466,Onerado!$A$9:$F$4126,2,0)</f>
        <v>Remoção de reator para lâmpada fixo em poste</v>
      </c>
      <c r="E466" s="52" t="str">
        <f>VLOOKUP($C466,Onerado!$A$9:$F$4126,3,0)</f>
        <v>UN</v>
      </c>
      <c r="F466" s="91">
        <f>F464</f>
        <v>4</v>
      </c>
      <c r="G466" s="14">
        <f>VLOOKUP($C466,Onerado!$A$9:$F$4126,6,0)</f>
        <v>100.1</v>
      </c>
      <c r="H466" s="14">
        <f t="shared" si="224"/>
        <v>125.13</v>
      </c>
      <c r="I466" s="28">
        <f t="shared" si="225"/>
        <v>500.52</v>
      </c>
      <c r="J466" s="71"/>
    </row>
    <row r="467" spans="1:10" ht="23.25" customHeight="1" x14ac:dyDescent="0.2">
      <c r="A467" s="10" t="s">
        <v>8830</v>
      </c>
      <c r="B467" s="10" t="s">
        <v>14</v>
      </c>
      <c r="C467" s="90" t="s">
        <v>1005</v>
      </c>
      <c r="D467" s="51" t="str">
        <f>VLOOKUP($C467,Onerado!$A$9:$F$4126,2,0)</f>
        <v>Remoção de relé</v>
      </c>
      <c r="E467" s="52" t="str">
        <f>VLOOKUP($C467,Onerado!$A$9:$F$4126,3,0)</f>
        <v>UN</v>
      </c>
      <c r="F467" s="91">
        <f>F464</f>
        <v>4</v>
      </c>
      <c r="G467" s="14">
        <f>VLOOKUP($C467,Onerado!$A$9:$F$4126,6,0)</f>
        <v>23.75</v>
      </c>
      <c r="H467" s="14">
        <f t="shared" si="224"/>
        <v>29.69</v>
      </c>
      <c r="I467" s="28">
        <f t="shared" si="225"/>
        <v>118.76</v>
      </c>
      <c r="J467" s="71"/>
    </row>
    <row r="468" spans="1:10" ht="23.25" customHeight="1" x14ac:dyDescent="0.2">
      <c r="A468" s="10" t="s">
        <v>8831</v>
      </c>
      <c r="B468" s="10" t="s">
        <v>14</v>
      </c>
      <c r="C468" s="90" t="s">
        <v>4836</v>
      </c>
      <c r="D468" s="51" t="str">
        <f>VLOOKUP($C468,Onerado!$A$9:$F$4126,2,0)</f>
        <v>Cabo de cobre flexível de 3 x 2,5 mm², isolamento 0,6/1 kV - isolação HEPR 90°C</v>
      </c>
      <c r="E468" s="52" t="str">
        <f>VLOOKUP($C468,Onerado!$A$9:$F$4126,3,0)</f>
        <v>M</v>
      </c>
      <c r="F468" s="91">
        <f>F469*3</f>
        <v>12</v>
      </c>
      <c r="G468" s="14">
        <f>VLOOKUP($C468,Onerado!$A$9:$F$4126,6,0)</f>
        <v>8.99</v>
      </c>
      <c r="H468" s="14">
        <f>(G468*$I$6)+G468</f>
        <v>11.24</v>
      </c>
      <c r="I468" s="28">
        <f>H468*F468</f>
        <v>134.88</v>
      </c>
      <c r="J468" s="118"/>
    </row>
    <row r="469" spans="1:10" ht="30" x14ac:dyDescent="0.2">
      <c r="A469" s="10" t="s">
        <v>8832</v>
      </c>
      <c r="B469" s="10" t="s">
        <v>14</v>
      </c>
      <c r="C469" s="90" t="s">
        <v>5262</v>
      </c>
      <c r="D469" s="51" t="str">
        <f>VLOOKUP($C469,Onerado!$A$9:$F$4126,2,0)</f>
        <v>Luminária LED retangular para poste, fluxo luminoso de 14160 a 17475 lm, eficiência mínima de 118 lm/W - potência de 80 W/120 W</v>
      </c>
      <c r="E469" s="52" t="str">
        <f>VLOOKUP($C469,Onerado!$A$9:$F$4126,3,0)</f>
        <v>UN</v>
      </c>
      <c r="F469" s="91">
        <f>F463</f>
        <v>4</v>
      </c>
      <c r="G469" s="14">
        <f>VLOOKUP($C469,Onerado!$A$9:$F$4126,6,0)</f>
        <v>1388.52</v>
      </c>
      <c r="H469" s="14">
        <f t="shared" ref="H469:H470" si="226">(G469*$I$6)+G469</f>
        <v>1735.65</v>
      </c>
      <c r="I469" s="28">
        <f t="shared" ref="I469:I470" si="227">H469*F469</f>
        <v>6942.6</v>
      </c>
      <c r="J469" s="71"/>
    </row>
    <row r="470" spans="1:10" ht="21" customHeight="1" x14ac:dyDescent="0.2">
      <c r="A470" s="10" t="s">
        <v>8833</v>
      </c>
      <c r="B470" s="10" t="s">
        <v>14</v>
      </c>
      <c r="C470" s="90" t="s">
        <v>5054</v>
      </c>
      <c r="D470" s="51" t="str">
        <f>VLOOKUP($C470,Onerado!$A$9:$F$4126,2,0)</f>
        <v>Relé fotoelétrico 50/60 Hz, 110/220 V, 1200 VA, completo</v>
      </c>
      <c r="E470" s="52" t="str">
        <f>VLOOKUP($C470,Onerado!$A$9:$F$4126,3,0)</f>
        <v>UN</v>
      </c>
      <c r="F470" s="91">
        <f>F469</f>
        <v>4</v>
      </c>
      <c r="G470" s="14">
        <f>VLOOKUP($C470,Onerado!$A$9:$F$4126,6,0)</f>
        <v>87.34</v>
      </c>
      <c r="H470" s="14">
        <f t="shared" si="226"/>
        <v>109.18</v>
      </c>
      <c r="I470" s="28">
        <f t="shared" si="227"/>
        <v>436.72</v>
      </c>
      <c r="J470" s="71"/>
    </row>
    <row r="471" spans="1:10" s="15" customFormat="1" ht="21" customHeight="1" x14ac:dyDescent="0.2">
      <c r="A471" s="35" t="s">
        <v>8834</v>
      </c>
      <c r="B471" s="35"/>
      <c r="C471" s="35"/>
      <c r="D471" s="44" t="s">
        <v>8854</v>
      </c>
      <c r="E471" s="96" t="s">
        <v>8335</v>
      </c>
      <c r="F471" s="36">
        <v>4</v>
      </c>
      <c r="G471" s="37"/>
      <c r="H471" s="37"/>
      <c r="I471" s="38">
        <f>SUM(I472:I478)</f>
        <v>8546.44</v>
      </c>
      <c r="J471" s="71"/>
    </row>
    <row r="472" spans="1:10" ht="23.25" customHeight="1" x14ac:dyDescent="0.2">
      <c r="A472" s="10" t="s">
        <v>8835</v>
      </c>
      <c r="B472" s="10" t="s">
        <v>14</v>
      </c>
      <c r="C472" s="90" t="s">
        <v>860</v>
      </c>
      <c r="D472" s="51" t="str">
        <f>VLOOKUP($C472,Onerado!$A$9:$F$4126,2,0)</f>
        <v>Remoção de aparelho de iluminação ou projetor fixo em poste ou braço</v>
      </c>
      <c r="E472" s="52" t="str">
        <f>VLOOKUP($C472,Onerado!$A$9:$F$4126,3,0)</f>
        <v>UN</v>
      </c>
      <c r="F472" s="91">
        <v>4</v>
      </c>
      <c r="G472" s="14">
        <f>VLOOKUP($C472,Onerado!$A$9:$F$4126,6,0)</f>
        <v>75.08</v>
      </c>
      <c r="H472" s="14">
        <f>(G472*$I$6)+G472</f>
        <v>93.85</v>
      </c>
      <c r="I472" s="28">
        <f>H472*F472</f>
        <v>375.4</v>
      </c>
      <c r="J472" s="118"/>
    </row>
    <row r="473" spans="1:10" ht="15" x14ac:dyDescent="0.2">
      <c r="A473" s="10" t="s">
        <v>8836</v>
      </c>
      <c r="B473" s="10" t="s">
        <v>14</v>
      </c>
      <c r="C473" s="90" t="s">
        <v>930</v>
      </c>
      <c r="D473" s="51" t="str">
        <f>VLOOKUP($C473,Onerado!$A$9:$F$4126,2,0)</f>
        <v>Remoção de condutor embutido diâmetro externo até 6,5 mm</v>
      </c>
      <c r="E473" s="52" t="str">
        <f>VLOOKUP($C473,Onerado!$A$9:$F$4126,3,0)</f>
        <v>M</v>
      </c>
      <c r="F473" s="91">
        <f>F472*3</f>
        <v>12</v>
      </c>
      <c r="G473" s="14">
        <f>VLOOKUP($C473,Onerado!$A$9:$F$4126,6,0)</f>
        <v>2.5</v>
      </c>
      <c r="H473" s="14">
        <f t="shared" ref="H473:H475" si="228">(G473*$I$6)+G473</f>
        <v>3.13</v>
      </c>
      <c r="I473" s="28">
        <f t="shared" ref="I473:I475" si="229">H473*F473</f>
        <v>37.56</v>
      </c>
      <c r="J473" s="71"/>
    </row>
    <row r="474" spans="1:10" ht="21" customHeight="1" x14ac:dyDescent="0.2">
      <c r="A474" s="10" t="s">
        <v>8837</v>
      </c>
      <c r="B474" s="10" t="s">
        <v>14</v>
      </c>
      <c r="C474" s="90" t="s">
        <v>1003</v>
      </c>
      <c r="D474" s="51" t="str">
        <f>VLOOKUP($C474,Onerado!$A$9:$F$4126,2,0)</f>
        <v>Remoção de reator para lâmpada fixo em poste</v>
      </c>
      <c r="E474" s="52" t="str">
        <f>VLOOKUP($C474,Onerado!$A$9:$F$4126,3,0)</f>
        <v>UN</v>
      </c>
      <c r="F474" s="91">
        <f>F472</f>
        <v>4</v>
      </c>
      <c r="G474" s="14">
        <f>VLOOKUP($C474,Onerado!$A$9:$F$4126,6,0)</f>
        <v>100.1</v>
      </c>
      <c r="H474" s="14">
        <f t="shared" si="228"/>
        <v>125.13</v>
      </c>
      <c r="I474" s="28">
        <f t="shared" si="229"/>
        <v>500.52</v>
      </c>
      <c r="J474" s="71"/>
    </row>
    <row r="475" spans="1:10" ht="23.25" customHeight="1" x14ac:dyDescent="0.2">
      <c r="A475" s="10" t="s">
        <v>8838</v>
      </c>
      <c r="B475" s="10" t="s">
        <v>14</v>
      </c>
      <c r="C475" s="90" t="s">
        <v>1005</v>
      </c>
      <c r="D475" s="51" t="str">
        <f>VLOOKUP($C475,Onerado!$A$9:$F$4126,2,0)</f>
        <v>Remoção de relé</v>
      </c>
      <c r="E475" s="52" t="str">
        <f>VLOOKUP($C475,Onerado!$A$9:$F$4126,3,0)</f>
        <v>UN</v>
      </c>
      <c r="F475" s="91">
        <f>F472</f>
        <v>4</v>
      </c>
      <c r="G475" s="14">
        <f>VLOOKUP($C475,Onerado!$A$9:$F$4126,6,0)</f>
        <v>23.75</v>
      </c>
      <c r="H475" s="14">
        <f t="shared" si="228"/>
        <v>29.69</v>
      </c>
      <c r="I475" s="28">
        <f t="shared" si="229"/>
        <v>118.76</v>
      </c>
      <c r="J475" s="71"/>
    </row>
    <row r="476" spans="1:10" ht="23.25" customHeight="1" x14ac:dyDescent="0.2">
      <c r="A476" s="10" t="s">
        <v>8839</v>
      </c>
      <c r="B476" s="10" t="s">
        <v>14</v>
      </c>
      <c r="C476" s="90" t="s">
        <v>4836</v>
      </c>
      <c r="D476" s="51" t="str">
        <f>VLOOKUP($C476,Onerado!$A$9:$F$4126,2,0)</f>
        <v>Cabo de cobre flexível de 3 x 2,5 mm², isolamento 0,6/1 kV - isolação HEPR 90°C</v>
      </c>
      <c r="E476" s="52" t="str">
        <f>VLOOKUP($C476,Onerado!$A$9:$F$4126,3,0)</f>
        <v>M</v>
      </c>
      <c r="F476" s="91">
        <f>F477*3</f>
        <v>12</v>
      </c>
      <c r="G476" s="14">
        <f>VLOOKUP($C476,Onerado!$A$9:$F$4126,6,0)</f>
        <v>8.99</v>
      </c>
      <c r="H476" s="14">
        <f>(G476*$I$6)+G476</f>
        <v>11.24</v>
      </c>
      <c r="I476" s="28">
        <f>H476*F476</f>
        <v>134.88</v>
      </c>
      <c r="J476" s="118"/>
    </row>
    <row r="477" spans="1:10" ht="30" x14ac:dyDescent="0.2">
      <c r="A477" s="10" t="s">
        <v>8840</v>
      </c>
      <c r="B477" s="10" t="s">
        <v>14</v>
      </c>
      <c r="C477" s="90" t="s">
        <v>5262</v>
      </c>
      <c r="D477" s="51" t="str">
        <f>VLOOKUP($C477,Onerado!$A$9:$F$4126,2,0)</f>
        <v>Luminária LED retangular para poste, fluxo luminoso de 14160 a 17475 lm, eficiência mínima de 118 lm/W - potência de 80 W/120 W</v>
      </c>
      <c r="E477" s="52" t="str">
        <f>VLOOKUP($C477,Onerado!$A$9:$F$4126,3,0)</f>
        <v>UN</v>
      </c>
      <c r="F477" s="91">
        <f>F471</f>
        <v>4</v>
      </c>
      <c r="G477" s="14">
        <f>VLOOKUP($C477,Onerado!$A$9:$F$4126,6,0)</f>
        <v>1388.52</v>
      </c>
      <c r="H477" s="14">
        <f t="shared" ref="H477:H478" si="230">(G477*$I$6)+G477</f>
        <v>1735.65</v>
      </c>
      <c r="I477" s="28">
        <f t="shared" ref="I477:I478" si="231">H477*F477</f>
        <v>6942.6</v>
      </c>
      <c r="J477" s="71"/>
    </row>
    <row r="478" spans="1:10" ht="21" customHeight="1" x14ac:dyDescent="0.2">
      <c r="A478" s="10" t="s">
        <v>8841</v>
      </c>
      <c r="B478" s="10" t="s">
        <v>14</v>
      </c>
      <c r="C478" s="90" t="s">
        <v>5054</v>
      </c>
      <c r="D478" s="51" t="str">
        <f>VLOOKUP($C478,Onerado!$A$9:$F$4126,2,0)</f>
        <v>Relé fotoelétrico 50/60 Hz, 110/220 V, 1200 VA, completo</v>
      </c>
      <c r="E478" s="52" t="str">
        <f>VLOOKUP($C478,Onerado!$A$9:$F$4126,3,0)</f>
        <v>UN</v>
      </c>
      <c r="F478" s="91">
        <f>F477</f>
        <v>4</v>
      </c>
      <c r="G478" s="14">
        <f>VLOOKUP($C478,Onerado!$A$9:$F$4126,6,0)</f>
        <v>87.34</v>
      </c>
      <c r="H478" s="14">
        <f t="shared" si="230"/>
        <v>109.18</v>
      </c>
      <c r="I478" s="28">
        <f t="shared" si="231"/>
        <v>436.72</v>
      </c>
      <c r="J478" s="71"/>
    </row>
    <row r="479" spans="1:10" ht="15.75" x14ac:dyDescent="0.2">
      <c r="A479" s="182" t="s">
        <v>8347</v>
      </c>
      <c r="B479" s="183"/>
      <c r="C479" s="183"/>
      <c r="D479" s="183"/>
      <c r="E479" s="184"/>
      <c r="F479" s="101">
        <f>F206+F13</f>
        <v>675</v>
      </c>
      <c r="G479" s="180"/>
      <c r="H479" s="181"/>
      <c r="I479" s="29"/>
    </row>
    <row r="480" spans="1:10" ht="15.75" x14ac:dyDescent="0.2">
      <c r="A480" s="185" t="s">
        <v>9</v>
      </c>
      <c r="B480" s="186"/>
      <c r="C480" s="186"/>
      <c r="D480" s="186"/>
      <c r="E480" s="186"/>
      <c r="F480" s="186"/>
      <c r="G480" s="186"/>
      <c r="H480" s="187"/>
      <c r="I480" s="110">
        <f>I206+I13+I11</f>
        <v>1497961.99</v>
      </c>
    </row>
    <row r="481" spans="1:12" ht="44.45" customHeight="1" x14ac:dyDescent="0.2">
      <c r="I481" s="32"/>
    </row>
    <row r="482" spans="1:12" ht="21.75" customHeight="1" x14ac:dyDescent="0.2">
      <c r="G482" s="178" t="s">
        <v>8273</v>
      </c>
      <c r="H482" s="178"/>
      <c r="I482" s="32"/>
    </row>
    <row r="483" spans="1:12" ht="21.75" customHeight="1" x14ac:dyDescent="0.2">
      <c r="G483" s="179" t="s">
        <v>8274</v>
      </c>
      <c r="H483" s="179"/>
      <c r="I483" s="32"/>
    </row>
    <row r="484" spans="1:12" s="4" customFormat="1" ht="22.5" customHeight="1" x14ac:dyDescent="0.2">
      <c r="A484" s="145" t="s">
        <v>8452</v>
      </c>
      <c r="B484" s="146"/>
      <c r="C484" s="146"/>
      <c r="D484" s="146"/>
      <c r="E484" s="146"/>
      <c r="F484" s="146"/>
      <c r="G484" s="146"/>
      <c r="H484" s="146"/>
      <c r="I484" s="146"/>
    </row>
    <row r="485" spans="1:12" s="5" customFormat="1" ht="15" customHeight="1" x14ac:dyDescent="0.2">
      <c r="A485" s="16"/>
      <c r="B485" s="17"/>
      <c r="C485" s="17"/>
      <c r="D485" s="17"/>
      <c r="E485" s="18"/>
      <c r="F485" s="19"/>
      <c r="G485" s="147" t="s">
        <v>15</v>
      </c>
      <c r="H485" s="149" t="s">
        <v>8337</v>
      </c>
      <c r="I485" s="149"/>
    </row>
    <row r="486" spans="1:12" s="6" customFormat="1" ht="12.75" customHeight="1" x14ac:dyDescent="0.2">
      <c r="A486" s="20"/>
      <c r="B486" s="21"/>
      <c r="C486" s="21"/>
      <c r="D486" s="21"/>
      <c r="E486" s="22"/>
      <c r="F486" s="41"/>
      <c r="G486" s="148"/>
      <c r="H486" s="150"/>
      <c r="I486" s="150"/>
    </row>
    <row r="487" spans="1:12" s="9" customFormat="1" ht="24" customHeight="1" x14ac:dyDescent="0.2">
      <c r="A487" s="111" t="s">
        <v>2</v>
      </c>
      <c r="B487" s="151" t="s">
        <v>8456</v>
      </c>
      <c r="C487" s="151"/>
      <c r="D487" s="151"/>
      <c r="E487" s="151"/>
      <c r="F487" s="151"/>
      <c r="G487" s="151"/>
      <c r="H487" s="112" t="s">
        <v>0</v>
      </c>
      <c r="I487" s="113">
        <v>1.2823</v>
      </c>
    </row>
    <row r="488" spans="1:12" s="9" customFormat="1" ht="18" x14ac:dyDescent="0.2">
      <c r="A488" s="114" t="s">
        <v>10</v>
      </c>
      <c r="B488" s="152" t="s">
        <v>8457</v>
      </c>
      <c r="C488" s="152"/>
      <c r="D488" s="152"/>
      <c r="E488" s="152"/>
      <c r="F488" s="152"/>
      <c r="G488" s="152"/>
      <c r="H488" s="115" t="s">
        <v>1</v>
      </c>
      <c r="I488" s="116">
        <v>0.25</v>
      </c>
    </row>
    <row r="489" spans="1:12" s="9" customFormat="1" ht="20.100000000000001" customHeight="1" x14ac:dyDescent="0.2">
      <c r="A489" s="153" t="s">
        <v>11</v>
      </c>
      <c r="B489" s="155" t="s">
        <v>12</v>
      </c>
      <c r="C489" s="155" t="s">
        <v>3</v>
      </c>
      <c r="D489" s="157" t="s">
        <v>8348</v>
      </c>
      <c r="E489" s="157" t="s">
        <v>5</v>
      </c>
      <c r="F489" s="159" t="s">
        <v>6</v>
      </c>
      <c r="G489" s="161" t="s">
        <v>16</v>
      </c>
      <c r="H489" s="188" t="s">
        <v>17</v>
      </c>
      <c r="I489" s="189" t="s">
        <v>8</v>
      </c>
    </row>
    <row r="490" spans="1:12" s="9" customFormat="1" ht="27.75" customHeight="1" x14ac:dyDescent="0.2">
      <c r="A490" s="154"/>
      <c r="B490" s="156"/>
      <c r="C490" s="156"/>
      <c r="D490" s="158"/>
      <c r="E490" s="158"/>
      <c r="F490" s="160"/>
      <c r="G490" s="162"/>
      <c r="H490" s="162"/>
      <c r="I490" s="190"/>
    </row>
    <row r="491" spans="1:12" s="15" customFormat="1" ht="21" customHeight="1" x14ac:dyDescent="0.2">
      <c r="A491" s="35" t="s">
        <v>13</v>
      </c>
      <c r="B491" s="35"/>
      <c r="C491" s="35"/>
      <c r="D491" s="44" t="s">
        <v>8309</v>
      </c>
      <c r="E491" s="96"/>
      <c r="F491" s="36"/>
      <c r="G491" s="37"/>
      <c r="H491" s="37"/>
      <c r="I491" s="38">
        <f>SUM(I492:I492)</f>
        <v>10416.959999999999</v>
      </c>
    </row>
    <row r="492" spans="1:12" ht="21" customHeight="1" x14ac:dyDescent="0.2">
      <c r="A492" s="10" t="s">
        <v>8228</v>
      </c>
      <c r="B492" s="10" t="s">
        <v>14</v>
      </c>
      <c r="C492" s="90" t="s">
        <v>552</v>
      </c>
      <c r="D492" s="51" t="str">
        <f>VLOOKUP($C492,Onerado!$A$9:$F$4126,2,0)</f>
        <v>Placa de identificação para obra</v>
      </c>
      <c r="E492" s="52" t="str">
        <f>VLOOKUP($C492,Onerado!$A$9:$F$4126,3,0)</f>
        <v>M2</v>
      </c>
      <c r="F492" s="91">
        <f>4.5*2</f>
        <v>9</v>
      </c>
      <c r="G492" s="14">
        <f>VLOOKUP($C492,Onerado!$A$9:$F$4126,6,0)</f>
        <v>925.95</v>
      </c>
      <c r="H492" s="14">
        <f>(G492*$I$6)+G492</f>
        <v>1157.44</v>
      </c>
      <c r="I492" s="28">
        <f>H492*F492</f>
        <v>10416.959999999999</v>
      </c>
    </row>
    <row r="493" spans="1:12" s="15" customFormat="1" ht="21" customHeight="1" x14ac:dyDescent="0.2">
      <c r="A493" s="35" t="s">
        <v>8229</v>
      </c>
      <c r="B493" s="35"/>
      <c r="C493" s="35"/>
      <c r="D493" s="44" t="s">
        <v>8454</v>
      </c>
      <c r="E493" s="96" t="s">
        <v>8335</v>
      </c>
      <c r="F493" s="36">
        <f>F499+F500</f>
        <v>269</v>
      </c>
      <c r="G493" s="37"/>
      <c r="H493" s="37"/>
      <c r="I493" s="38">
        <f>SUM(I494:I501)</f>
        <v>575628.29</v>
      </c>
    </row>
    <row r="494" spans="1:12" ht="23.25" customHeight="1" x14ac:dyDescent="0.2">
      <c r="A494" s="10" t="s">
        <v>8310</v>
      </c>
      <c r="B494" s="10" t="s">
        <v>14</v>
      </c>
      <c r="C494" s="90" t="s">
        <v>860</v>
      </c>
      <c r="D494" s="51" t="str">
        <f>VLOOKUP($C494,Onerado!$A$9:$F$4126,2,0)</f>
        <v>Remoção de aparelho de iluminação ou projetor fixo em poste ou braço</v>
      </c>
      <c r="E494" s="52" t="str">
        <f>VLOOKUP($C494,Onerado!$A$9:$F$4126,3,0)</f>
        <v>UN</v>
      </c>
      <c r="F494" s="91">
        <f>F15+F23+F31+F39+F47+F55+F63+F71+F79+F87+F95+F103+F111+F119+F127+F135+F143+F151+F159+F167+F175+F183+F191+F199</f>
        <v>253</v>
      </c>
      <c r="G494" s="14">
        <f>VLOOKUP($C494,Onerado!$A$9:$F$4126,6,0)</f>
        <v>75.08</v>
      </c>
      <c r="H494" s="14">
        <f>(G494*$I$6)+G494</f>
        <v>93.85</v>
      </c>
      <c r="I494" s="28">
        <f>H494*F494</f>
        <v>23744.05</v>
      </c>
      <c r="K494" s="71">
        <f>(160-15)</f>
        <v>145</v>
      </c>
      <c r="L494" s="2">
        <f>92+61</f>
        <v>153</v>
      </c>
    </row>
    <row r="495" spans="1:12" ht="15" x14ac:dyDescent="0.2">
      <c r="A495" s="10" t="s">
        <v>8311</v>
      </c>
      <c r="B495" s="10" t="s">
        <v>14</v>
      </c>
      <c r="C495" s="90" t="s">
        <v>930</v>
      </c>
      <c r="D495" s="51" t="str">
        <f>VLOOKUP($C495,Onerado!$A$9:$F$4126,2,0)</f>
        <v>Remoção de condutor embutido diâmetro externo até 6,5 mm</v>
      </c>
      <c r="E495" s="52" t="str">
        <f>VLOOKUP($C495,Onerado!$A$9:$F$4126,3,0)</f>
        <v>M</v>
      </c>
      <c r="F495" s="91">
        <f>F16+F24+F32+F40+F48+F56+F64+F72+F80+F88+F96+F104+F112+F120+F128+F136+F144+F152+F160+F168+F176+F184+F192+F200</f>
        <v>759</v>
      </c>
      <c r="G495" s="14">
        <f>VLOOKUP($C495,Onerado!$A$9:$F$4126,6,0)</f>
        <v>2.5</v>
      </c>
      <c r="H495" s="14">
        <f t="shared" ref="H495:H501" si="232">(G495*$I$6)+G495</f>
        <v>3.13</v>
      </c>
      <c r="I495" s="28">
        <f t="shared" ref="I495:I501" si="233">H495*F495</f>
        <v>2375.67</v>
      </c>
      <c r="K495" s="71">
        <f>K494+8</f>
        <v>153</v>
      </c>
    </row>
    <row r="496" spans="1:12" ht="15" x14ac:dyDescent="0.2">
      <c r="A496" s="10" t="s">
        <v>8312</v>
      </c>
      <c r="B496" s="10" t="s">
        <v>14</v>
      </c>
      <c r="C496" s="90" t="s">
        <v>1003</v>
      </c>
      <c r="D496" s="51" t="str">
        <f>VLOOKUP($C496,Onerado!$A$9:$F$4126,2,0)</f>
        <v>Remoção de reator para lâmpada fixo em poste</v>
      </c>
      <c r="E496" s="52" t="str">
        <f>VLOOKUP($C496,Onerado!$A$9:$F$4126,3,0)</f>
        <v>UN</v>
      </c>
      <c r="F496" s="91">
        <f>F17+F25+F33+F41+F49+F57+F65+F73+F81+F89+F97+F105+F113+F121+F129+F137+F145+F153+F161+F169+F177+F185+F193+F201</f>
        <v>253</v>
      </c>
      <c r="G496" s="14">
        <f>VLOOKUP($C496,Onerado!$A$9:$F$4126,6,0)</f>
        <v>100.1</v>
      </c>
      <c r="H496" s="14">
        <f t="shared" si="232"/>
        <v>125.13</v>
      </c>
      <c r="I496" s="28">
        <f t="shared" si="233"/>
        <v>31657.89</v>
      </c>
      <c r="K496" s="71">
        <v>20</v>
      </c>
    </row>
    <row r="497" spans="1:12" ht="15" x14ac:dyDescent="0.2">
      <c r="A497" s="10" t="s">
        <v>8313</v>
      </c>
      <c r="B497" s="10" t="s">
        <v>14</v>
      </c>
      <c r="C497" s="90" t="s">
        <v>1005</v>
      </c>
      <c r="D497" s="51" t="str">
        <f>VLOOKUP($C497,Onerado!$A$9:$F$4126,2,0)</f>
        <v>Remoção de relé</v>
      </c>
      <c r="E497" s="52" t="str">
        <f>VLOOKUP($C497,Onerado!$A$9:$F$4126,3,0)</f>
        <v>UN</v>
      </c>
      <c r="F497" s="91">
        <f>F18+F26+F34+F42+F50+F58+F66+F74+F82+F90+F98+F106+F114+F122+F130+F138+F146+F154+F162+F170+F178+F186+F194+F202</f>
        <v>253</v>
      </c>
      <c r="G497" s="14">
        <f>VLOOKUP($C497,Onerado!$A$9:$F$4126,6,0)</f>
        <v>23.75</v>
      </c>
      <c r="H497" s="14">
        <f t="shared" si="232"/>
        <v>29.69</v>
      </c>
      <c r="I497" s="28">
        <f t="shared" si="233"/>
        <v>7511.57</v>
      </c>
      <c r="K497" s="71">
        <v>13</v>
      </c>
    </row>
    <row r="498" spans="1:12" ht="23.25" customHeight="1" x14ac:dyDescent="0.2">
      <c r="A498" s="10" t="s">
        <v>8365</v>
      </c>
      <c r="B498" s="10" t="s">
        <v>14</v>
      </c>
      <c r="C498" s="90" t="s">
        <v>4836</v>
      </c>
      <c r="D498" s="51" t="str">
        <f>VLOOKUP($C498,Onerado!$A$9:$F$4126,2,0)</f>
        <v>Cabo de cobre flexível de 3 x 2,5 mm², isolamento 0,6/1 kV - isolação HEPR 90°C</v>
      </c>
      <c r="E498" s="52" t="str">
        <f>VLOOKUP($C498,Onerado!$A$9:$F$4126,3,0)</f>
        <v>M</v>
      </c>
      <c r="F498" s="91">
        <f>F19+F27+F35+F43+F51+F59+F67+F75+F83+F91+F99+F107+F115+F123+F131+F139+F147+F155+F163+F171+F179+F187+F195+F203</f>
        <v>807</v>
      </c>
      <c r="G498" s="14">
        <f>VLOOKUP($C498,Onerado!$A$9:$F$4126,6,0)</f>
        <v>8.99</v>
      </c>
      <c r="H498" s="14">
        <f t="shared" si="232"/>
        <v>11.24</v>
      </c>
      <c r="I498" s="28">
        <f t="shared" si="233"/>
        <v>9070.68</v>
      </c>
      <c r="K498" s="71">
        <f>K497+K496+K495</f>
        <v>186</v>
      </c>
    </row>
    <row r="499" spans="1:12" ht="30" x14ac:dyDescent="0.2">
      <c r="A499" s="10" t="s">
        <v>8370</v>
      </c>
      <c r="B499" s="10" t="s">
        <v>14</v>
      </c>
      <c r="C499" s="90" t="s">
        <v>5262</v>
      </c>
      <c r="D499" s="51" t="str">
        <f>VLOOKUP($C499,Onerado!$A$9:$F$4126,2,0)</f>
        <v>Luminária LED retangular para poste, fluxo luminoso de 14160 a 17475 lm, eficiência mínima de 118 lm/W - potência de 80 W/120 W</v>
      </c>
      <c r="E499" s="52" t="str">
        <f>VLOOKUP($C499,Onerado!$A$9:$F$4126,3,0)</f>
        <v>UN</v>
      </c>
      <c r="F499" s="91">
        <f>F20+F28+F36+F44+F52+F60+F76+F84+F92+F100+F108+F116+F124+F132+F140+F148+F156+F164+F172+F180+F188+F196+F204</f>
        <v>193</v>
      </c>
      <c r="G499" s="14">
        <f>VLOOKUP($C499,Onerado!$A$9:$F$4126,6,0)</f>
        <v>1388.52</v>
      </c>
      <c r="H499" s="14">
        <f t="shared" si="232"/>
        <v>1735.65</v>
      </c>
      <c r="I499" s="28">
        <f t="shared" si="233"/>
        <v>334980.45</v>
      </c>
    </row>
    <row r="500" spans="1:12" ht="30" x14ac:dyDescent="0.2">
      <c r="A500" s="10" t="s">
        <v>8371</v>
      </c>
      <c r="B500" s="10" t="s">
        <v>14</v>
      </c>
      <c r="C500" s="90" t="s">
        <v>5266</v>
      </c>
      <c r="D500" s="51" t="str">
        <f>VLOOKUP($C500,Onerado!$A$9:$F$4126,2,0)</f>
        <v>Luminária LED retangular para poste, fluxo luminoso de 27624 lm, eficiência mínima 135 lm/W - potência de 204 W</v>
      </c>
      <c r="E500" s="52" t="str">
        <f>VLOOKUP($C500,Onerado!$A$9:$F$4126,3,0)</f>
        <v>UN</v>
      </c>
      <c r="F500" s="91">
        <f>F68</f>
        <v>76</v>
      </c>
      <c r="G500" s="14">
        <f>VLOOKUP($C500,Onerado!$A$9:$F$4126,6,0)</f>
        <v>1441.25</v>
      </c>
      <c r="H500" s="14">
        <f t="shared" si="232"/>
        <v>1801.56</v>
      </c>
      <c r="I500" s="28">
        <f t="shared" si="233"/>
        <v>136918.56</v>
      </c>
    </row>
    <row r="501" spans="1:12" ht="21" customHeight="1" x14ac:dyDescent="0.2">
      <c r="A501" s="10" t="s">
        <v>8376</v>
      </c>
      <c r="B501" s="10" t="s">
        <v>14</v>
      </c>
      <c r="C501" s="90" t="s">
        <v>5054</v>
      </c>
      <c r="D501" s="51" t="str">
        <f>VLOOKUP($C501,Onerado!$A$9:$F$4126,2,0)</f>
        <v>Relé fotoelétrico 50/60 Hz, 110/220 V, 1200 VA, completo</v>
      </c>
      <c r="E501" s="52" t="str">
        <f>VLOOKUP($C501,Onerado!$A$9:$F$4126,3,0)</f>
        <v>UN</v>
      </c>
      <c r="F501" s="91">
        <f>F21+F29+F37+F45+F53+F61+F69+F77+F85+F93+F101+F109+F117+F125+F133+F141+F149+F157+F165+F173+F181+F189+F197+F205</f>
        <v>269</v>
      </c>
      <c r="G501" s="14">
        <f>VLOOKUP($C501,Onerado!$A$9:$F$4126,6,0)</f>
        <v>87.34</v>
      </c>
      <c r="H501" s="14">
        <f t="shared" si="232"/>
        <v>109.18</v>
      </c>
      <c r="I501" s="28">
        <f t="shared" si="233"/>
        <v>29369.42</v>
      </c>
    </row>
    <row r="502" spans="1:12" s="15" customFormat="1" ht="21" customHeight="1" x14ac:dyDescent="0.2">
      <c r="A502" s="35" t="s">
        <v>8336</v>
      </c>
      <c r="B502" s="35"/>
      <c r="C502" s="35"/>
      <c r="D502" s="44" t="s">
        <v>8455</v>
      </c>
      <c r="E502" s="96" t="s">
        <v>8335</v>
      </c>
      <c r="F502" s="36">
        <f>F510+F511</f>
        <v>406</v>
      </c>
      <c r="G502" s="37"/>
      <c r="H502" s="37"/>
      <c r="I502" s="38">
        <f>SUM(I503:I512)</f>
        <v>911916.74</v>
      </c>
    </row>
    <row r="503" spans="1:12" ht="23.25" customHeight="1" x14ac:dyDescent="0.2">
      <c r="A503" s="10" t="s">
        <v>8338</v>
      </c>
      <c r="B503" s="10" t="s">
        <v>14</v>
      </c>
      <c r="C503" s="90" t="s">
        <v>860</v>
      </c>
      <c r="D503" s="51" t="str">
        <f>VLOOKUP($C503,Onerado!$A$9:$F$4126,2,0)</f>
        <v>Remoção de aparelho de iluminação ou projetor fixo em poste ou braço</v>
      </c>
      <c r="E503" s="52" t="str">
        <f>VLOOKUP($C503,Onerado!$A$9:$F$4126,3,0)</f>
        <v>UN</v>
      </c>
      <c r="F503" s="91">
        <f>F208+F216+F224+F232+F240+F248+F256+F264+F272+F280+F288+F296+F304+F312+F320+F328+F336+F344+F352+F360+F368+F376+F384+F392+F400+F408+F416+F424+F432+F440+F448+F456+F464+F472</f>
        <v>404</v>
      </c>
      <c r="G503" s="14">
        <f>VLOOKUP($C503,Onerado!$A$9:$F$4126,6,0)</f>
        <v>75.08</v>
      </c>
      <c r="H503" s="14">
        <f>(G503*$I$6)+G503</f>
        <v>93.85</v>
      </c>
      <c r="I503" s="28">
        <f>H503*F503</f>
        <v>37915.4</v>
      </c>
      <c r="K503" s="71">
        <f>(160-15)</f>
        <v>145</v>
      </c>
      <c r="L503" s="2">
        <f>92+61</f>
        <v>153</v>
      </c>
    </row>
    <row r="504" spans="1:12" ht="15" x14ac:dyDescent="0.2">
      <c r="A504" s="10" t="s">
        <v>8339</v>
      </c>
      <c r="B504" s="10" t="s">
        <v>14</v>
      </c>
      <c r="C504" s="90" t="s">
        <v>930</v>
      </c>
      <c r="D504" s="51" t="str">
        <f>VLOOKUP($C504,Onerado!$A$9:$F$4126,2,0)</f>
        <v>Remoção de condutor embutido diâmetro externo até 6,5 mm</v>
      </c>
      <c r="E504" s="52" t="str">
        <f>VLOOKUP($C504,Onerado!$A$9:$F$4126,3,0)</f>
        <v>M</v>
      </c>
      <c r="F504" s="91">
        <f>F209+F217+F225+F233+F241+F249+F257+F265+F273+F281+F289+F297+F305+F313+F321+F329+F337+F345+F353+F361+F369+F377+F385+F393+F401+F409+F417+F425+F433+F441+F449+F457+F465+F473</f>
        <v>1212</v>
      </c>
      <c r="G504" s="14">
        <f>VLOOKUP($C504,Onerado!$A$9:$F$4126,6,0)</f>
        <v>2.5</v>
      </c>
      <c r="H504" s="14">
        <f t="shared" ref="H504:H511" si="234">(G504*$I$6)+G504</f>
        <v>3.13</v>
      </c>
      <c r="I504" s="28">
        <f t="shared" ref="I504:I511" si="235">H504*F504</f>
        <v>3793.56</v>
      </c>
      <c r="K504" s="71">
        <f>K503+8</f>
        <v>153</v>
      </c>
    </row>
    <row r="505" spans="1:12" ht="15" x14ac:dyDescent="0.2">
      <c r="A505" s="10" t="s">
        <v>8340</v>
      </c>
      <c r="B505" s="10" t="s">
        <v>14</v>
      </c>
      <c r="C505" s="90" t="s">
        <v>1003</v>
      </c>
      <c r="D505" s="51" t="str">
        <f>VLOOKUP($C505,Onerado!$A$9:$F$4126,2,0)</f>
        <v>Remoção de reator para lâmpada fixo em poste</v>
      </c>
      <c r="E505" s="52" t="str">
        <f>VLOOKUP($C505,Onerado!$A$9:$F$4126,3,0)</f>
        <v>UN</v>
      </c>
      <c r="F505" s="91">
        <f>F210+F218+F226+F234+F242+F250+F258+F266+F274+F282+F290+F298+F306+F314+F322+F330+F338+F346+F354+F362+F370+F378+F386+F394+F402+F410+F418+F426+F434+F442+F450+F458+F466+F474</f>
        <v>404</v>
      </c>
      <c r="G505" s="14">
        <f>VLOOKUP($C505,Onerado!$A$9:$F$4126,6,0)</f>
        <v>100.1</v>
      </c>
      <c r="H505" s="14">
        <f t="shared" si="234"/>
        <v>125.13</v>
      </c>
      <c r="I505" s="28">
        <f t="shared" si="235"/>
        <v>50552.52</v>
      </c>
      <c r="K505" s="71">
        <v>20</v>
      </c>
    </row>
    <row r="506" spans="1:12" ht="15" x14ac:dyDescent="0.2">
      <c r="A506" s="10" t="s">
        <v>8341</v>
      </c>
      <c r="B506" s="10" t="s">
        <v>14</v>
      </c>
      <c r="C506" s="90" t="s">
        <v>1005</v>
      </c>
      <c r="D506" s="51" t="str">
        <f>VLOOKUP($C506,Onerado!$A$9:$F$4126,2,0)</f>
        <v>Remoção de relé</v>
      </c>
      <c r="E506" s="52" t="str">
        <f>VLOOKUP($C506,Onerado!$A$9:$F$4126,3,0)</f>
        <v>UN</v>
      </c>
      <c r="F506" s="91">
        <f>F211+F219+F227+F235+F243+F251+F259+F267+F275+F283+F299+F307+F315+F323+F331+F339+F347+F355+F363+F371+F379+F387+F395+F403+F411+F419+F427+F435+F443+F451+F459+F467+F475</f>
        <v>226</v>
      </c>
      <c r="G506" s="14">
        <f>VLOOKUP($C506,Onerado!$A$9:$F$4126,6,0)</f>
        <v>23.75</v>
      </c>
      <c r="H506" s="14">
        <f t="shared" si="234"/>
        <v>29.69</v>
      </c>
      <c r="I506" s="28">
        <f t="shared" si="235"/>
        <v>6709.94</v>
      </c>
      <c r="K506" s="71">
        <v>13</v>
      </c>
    </row>
    <row r="507" spans="1:12" ht="15" x14ac:dyDescent="0.2">
      <c r="A507" s="10" t="s">
        <v>8342</v>
      </c>
      <c r="B507" s="10" t="s">
        <v>14</v>
      </c>
      <c r="C507" s="90" t="s">
        <v>940</v>
      </c>
      <c r="D507" s="51" t="str">
        <f>VLOOKUP($C507,Onerado!$A$9:$F$4126,2,0)</f>
        <v>Remoção de cruzeta de ferro para fixação de projetores</v>
      </c>
      <c r="E507" s="52" t="str">
        <f>VLOOKUP($C507,Onerado!$A$9:$F$4126,3,0)</f>
        <v>UN</v>
      </c>
      <c r="F507" s="91">
        <f>F291</f>
        <v>45</v>
      </c>
      <c r="G507" s="14">
        <f>VLOOKUP($C507,Onerado!$A$9:$F$4126,6,0)</f>
        <v>75.08</v>
      </c>
      <c r="H507" s="14">
        <f t="shared" ref="H507" si="236">(G507*$I$6)+G507</f>
        <v>93.85</v>
      </c>
      <c r="I507" s="28">
        <f t="shared" ref="I507" si="237">H507*F507</f>
        <v>4223.25</v>
      </c>
      <c r="K507" s="71">
        <v>20</v>
      </c>
    </row>
    <row r="508" spans="1:12" ht="15" x14ac:dyDescent="0.2">
      <c r="A508" s="10" t="s">
        <v>8343</v>
      </c>
      <c r="B508" s="10" t="s">
        <v>14</v>
      </c>
      <c r="C508" s="90" t="s">
        <v>5220</v>
      </c>
      <c r="D508" s="51" t="str">
        <f>VLOOKUP($C508,Onerado!$A$9:$F$4126,2,0)</f>
        <v>Cruzeta reforçada em ferro galvanizado para fixação de quatro luminárias</v>
      </c>
      <c r="E508" s="52" t="str">
        <f>VLOOKUP($C508,Onerado!$A$9:$F$4126,3,0)</f>
        <v>UN</v>
      </c>
      <c r="F508" s="91">
        <f>F292</f>
        <v>45</v>
      </c>
      <c r="G508" s="14">
        <f>VLOOKUP($C508,Onerado!$A$9:$F$4126,6,0)</f>
        <v>872.42</v>
      </c>
      <c r="H508" s="14">
        <f t="shared" ref="H508" si="238">(G508*$I$6)+G508</f>
        <v>1090.53</v>
      </c>
      <c r="I508" s="28">
        <f t="shared" ref="I508" si="239">H508*F508</f>
        <v>49073.85</v>
      </c>
      <c r="K508" s="71">
        <v>20</v>
      </c>
    </row>
    <row r="509" spans="1:12" ht="23.25" customHeight="1" x14ac:dyDescent="0.2">
      <c r="A509" s="10" t="s">
        <v>8344</v>
      </c>
      <c r="B509" s="10" t="s">
        <v>14</v>
      </c>
      <c r="C509" s="90" t="s">
        <v>4836</v>
      </c>
      <c r="D509" s="51" t="str">
        <f>VLOOKUP($C509,Onerado!$A$9:$F$4126,2,0)</f>
        <v>Cabo de cobre flexível de 3 x 2,5 mm², isolamento 0,6/1 kV - isolação HEPR 90°C</v>
      </c>
      <c r="E509" s="52" t="str">
        <f>VLOOKUP($C509,Onerado!$A$9:$F$4126,3,0)</f>
        <v>M</v>
      </c>
      <c r="F509" s="91">
        <f>F212+F220+F228+F236+F244+F252+F260+F268+F276+F284+F293+F300+F308+F316+F324+F332+F340+F348+F356+F364+F372+F380+F388+F396+F404+F412+F420+F428+F436+F444+F452+F460+F468+F476</f>
        <v>1218</v>
      </c>
      <c r="G509" s="14">
        <f>VLOOKUP($C509,Onerado!$A$9:$F$4126,6,0)</f>
        <v>8.99</v>
      </c>
      <c r="H509" s="14">
        <f t="shared" si="234"/>
        <v>11.24</v>
      </c>
      <c r="I509" s="28">
        <f t="shared" si="235"/>
        <v>13690.32</v>
      </c>
      <c r="K509" s="71">
        <f>K506+K505+K504</f>
        <v>186</v>
      </c>
    </row>
    <row r="510" spans="1:12" ht="30" x14ac:dyDescent="0.2">
      <c r="A510" s="10" t="s">
        <v>8345</v>
      </c>
      <c r="B510" s="10" t="s">
        <v>14</v>
      </c>
      <c r="C510" s="90" t="s">
        <v>5262</v>
      </c>
      <c r="D510" s="51" t="str">
        <f>VLOOKUP($C510,Onerado!$A$9:$F$4126,2,0)</f>
        <v>Luminária LED retangular para poste, fluxo luminoso de 14160 a 17475 lm, eficiência mínima de 118 lm/W - potência de 80 W/120 W</v>
      </c>
      <c r="E510" s="52" t="str">
        <f>VLOOKUP($C510,Onerado!$A$9:$F$4126,3,0)</f>
        <v>UN</v>
      </c>
      <c r="F510" s="91">
        <f>F213+F221+F229+F237+F245+F253+F261+F269+F277+F285+F301+F309+F317+F325+F333+F349+F357+F381+F389+F397+F405+F413+F421+F429+F437+F445+F453+F461+F469+F477</f>
        <v>154</v>
      </c>
      <c r="G510" s="14">
        <f>VLOOKUP($C510,Onerado!$A$9:$F$4126,6,0)</f>
        <v>1388.52</v>
      </c>
      <c r="H510" s="14">
        <f t="shared" si="234"/>
        <v>1735.65</v>
      </c>
      <c r="I510" s="28">
        <f t="shared" si="235"/>
        <v>267290.09999999998</v>
      </c>
    </row>
    <row r="511" spans="1:12" ht="30" x14ac:dyDescent="0.2">
      <c r="A511" s="10" t="s">
        <v>8346</v>
      </c>
      <c r="B511" s="10" t="s">
        <v>14</v>
      </c>
      <c r="C511" s="90" t="s">
        <v>5266</v>
      </c>
      <c r="D511" s="51" t="str">
        <f>VLOOKUP($C511,Onerado!$A$9:$F$4126,2,0)</f>
        <v>Luminária LED retangular para poste, fluxo luminoso de 27624 lm, eficiência mínima 135 lm/W - potência de 204 W</v>
      </c>
      <c r="E511" s="52" t="str">
        <f>VLOOKUP($C511,Onerado!$A$9:$F$4126,3,0)</f>
        <v>UN</v>
      </c>
      <c r="F511" s="91">
        <f>F294+F341+F365+F373</f>
        <v>252</v>
      </c>
      <c r="G511" s="14">
        <f>VLOOKUP($C511,Onerado!$A$9:$F$4126,6,0)</f>
        <v>1441.25</v>
      </c>
      <c r="H511" s="14">
        <f t="shared" si="234"/>
        <v>1801.56</v>
      </c>
      <c r="I511" s="28">
        <f t="shared" si="235"/>
        <v>453993.12</v>
      </c>
    </row>
    <row r="512" spans="1:12" ht="23.25" customHeight="1" x14ac:dyDescent="0.2">
      <c r="A512" s="10" t="s">
        <v>8441</v>
      </c>
      <c r="B512" s="10" t="s">
        <v>14</v>
      </c>
      <c r="C512" s="90" t="s">
        <v>5054</v>
      </c>
      <c r="D512" s="51" t="str">
        <f>VLOOKUP($C512,Onerado!$A$9:$F$4126,2,0)</f>
        <v>Relé fotoelétrico 50/60 Hz, 110/220 V, 1200 VA, completo</v>
      </c>
      <c r="E512" s="52" t="str">
        <f>VLOOKUP($C512,Onerado!$A$9:$F$4126,3,0)</f>
        <v>UN</v>
      </c>
      <c r="F512" s="91">
        <f>F214+F222+F230+F238+F246+F254+F262+F270+F278+F286+F302+F310+F318+F326+F334+F342+F350+F358+F366+F374+F382+F390+F398+F406+F414+F422+F430+F438+F446+F454+F462+F470+F478</f>
        <v>226</v>
      </c>
      <c r="G512" s="14">
        <f>VLOOKUP($C512,Onerado!$A$9:$F$4126,6,0)</f>
        <v>87.34</v>
      </c>
      <c r="H512" s="14">
        <f>(G512*$I$6)+G512</f>
        <v>109.18</v>
      </c>
      <c r="I512" s="28">
        <f>H512*F512</f>
        <v>24674.68</v>
      </c>
      <c r="K512" s="2">
        <f>72</f>
        <v>72</v>
      </c>
    </row>
    <row r="513" spans="1:14" ht="15.75" x14ac:dyDescent="0.2">
      <c r="A513" s="182" t="s">
        <v>8347</v>
      </c>
      <c r="B513" s="183"/>
      <c r="C513" s="183"/>
      <c r="D513" s="183"/>
      <c r="E513" s="184"/>
      <c r="F513" s="101">
        <f>F493+F502</f>
        <v>675</v>
      </c>
      <c r="G513" s="180"/>
      <c r="H513" s="181"/>
      <c r="I513" s="29"/>
    </row>
    <row r="514" spans="1:14" ht="15.75" x14ac:dyDescent="0.2">
      <c r="A514" s="185" t="s">
        <v>9</v>
      </c>
      <c r="B514" s="186"/>
      <c r="C514" s="186"/>
      <c r="D514" s="186"/>
      <c r="E514" s="186"/>
      <c r="F514" s="186"/>
      <c r="G514" s="186"/>
      <c r="H514" s="187"/>
      <c r="I514" s="110">
        <f>I491+I493+I502</f>
        <v>1497961.99</v>
      </c>
    </row>
    <row r="515" spans="1:14" ht="18" x14ac:dyDescent="0.2">
      <c r="A515" s="97"/>
      <c r="B515" s="97"/>
      <c r="C515" s="97"/>
      <c r="D515" s="98"/>
      <c r="E515" s="98"/>
      <c r="F515" s="177"/>
      <c r="G515" s="177"/>
      <c r="H515" s="177"/>
      <c r="I515" s="98"/>
      <c r="J515" s="99"/>
      <c r="K515" s="99"/>
      <c r="L515" s="98"/>
      <c r="M515" s="100"/>
      <c r="N515" s="24"/>
    </row>
    <row r="516" spans="1:14" ht="21.6" customHeight="1" x14ac:dyDescent="0.2">
      <c r="A516" s="97"/>
      <c r="B516" s="97"/>
      <c r="C516" s="97"/>
      <c r="D516" s="98"/>
      <c r="E516" s="98"/>
      <c r="F516" s="117"/>
      <c r="G516" s="103"/>
      <c r="H516" s="117"/>
      <c r="I516" s="98"/>
      <c r="J516" s="99"/>
      <c r="K516" s="99"/>
      <c r="L516" s="98"/>
      <c r="M516" s="100"/>
      <c r="N516" s="24"/>
    </row>
    <row r="517" spans="1:14" ht="18" x14ac:dyDescent="0.2">
      <c r="A517" s="97"/>
      <c r="B517" s="97"/>
      <c r="C517" s="97"/>
      <c r="D517" s="98"/>
      <c r="E517" s="98"/>
      <c r="F517" s="117"/>
      <c r="G517" s="178" t="s">
        <v>8273</v>
      </c>
      <c r="H517" s="178"/>
      <c r="I517" s="98"/>
      <c r="J517" s="99"/>
      <c r="K517" s="99"/>
      <c r="L517" s="98"/>
      <c r="M517" s="100"/>
      <c r="N517" s="24"/>
    </row>
    <row r="518" spans="1:14" ht="18" x14ac:dyDescent="0.2">
      <c r="A518" s="97"/>
      <c r="B518" s="97"/>
      <c r="C518" s="97"/>
      <c r="D518" s="98"/>
      <c r="E518" s="98"/>
      <c r="F518" s="117"/>
      <c r="G518" s="179" t="s">
        <v>8274</v>
      </c>
      <c r="H518" s="179"/>
      <c r="I518" s="98"/>
      <c r="J518" s="99"/>
      <c r="K518" s="99"/>
      <c r="L518" s="98"/>
      <c r="M518" s="100"/>
      <c r="N518" s="24"/>
    </row>
    <row r="519" spans="1:14" x14ac:dyDescent="0.2">
      <c r="A519" s="72"/>
      <c r="B519" s="72"/>
      <c r="C519" s="72"/>
      <c r="D519" s="72"/>
      <c r="E519" s="72"/>
      <c r="F519" s="72"/>
      <c r="I519" s="72"/>
      <c r="J519" s="72"/>
      <c r="K519" s="72"/>
      <c r="L519" s="72"/>
      <c r="M519" s="72"/>
      <c r="N519" s="24"/>
    </row>
    <row r="520" spans="1:14" x14ac:dyDescent="0.2">
      <c r="A520" s="72"/>
      <c r="B520" s="72"/>
      <c r="C520" s="72"/>
      <c r="D520" s="72"/>
      <c r="E520" s="72"/>
      <c r="F520" s="72"/>
      <c r="I520" s="72"/>
      <c r="J520" s="72"/>
      <c r="K520" s="72"/>
      <c r="L520" s="72"/>
      <c r="M520" s="72"/>
      <c r="N520" s="24"/>
    </row>
    <row r="521" spans="1:14" ht="21.75" customHeight="1" x14ac:dyDescent="0.2">
      <c r="I521" s="32"/>
    </row>
    <row r="522" spans="1:14" ht="21.75" customHeight="1" x14ac:dyDescent="0.2">
      <c r="I522" s="32"/>
    </row>
    <row r="523" spans="1:14" ht="21.75" customHeight="1" x14ac:dyDescent="0.2">
      <c r="G523" s="144"/>
      <c r="H523" s="144"/>
      <c r="I523" s="144"/>
    </row>
    <row r="524" spans="1:14" ht="21.75" customHeight="1" x14ac:dyDescent="0.2">
      <c r="G524" s="143"/>
      <c r="H524" s="143"/>
      <c r="I524" s="143"/>
    </row>
    <row r="525" spans="1:14" ht="21.75" customHeight="1" x14ac:dyDescent="0.2">
      <c r="G525" s="42"/>
      <c r="H525" s="42"/>
      <c r="I525" s="42"/>
    </row>
    <row r="529" spans="6:9" ht="15" x14ac:dyDescent="0.2">
      <c r="F529" s="43"/>
      <c r="G529" s="43"/>
      <c r="H529" s="43"/>
      <c r="I529" s="2"/>
    </row>
    <row r="530" spans="6:9" ht="15" x14ac:dyDescent="0.2">
      <c r="F530" s="42"/>
      <c r="G530" s="42"/>
      <c r="H530" s="42"/>
      <c r="I530" s="2"/>
    </row>
    <row r="532" spans="6:9" ht="21.75" customHeight="1" x14ac:dyDescent="0.2">
      <c r="I532" s="32"/>
    </row>
    <row r="533" spans="6:9" ht="21.75" customHeight="1" x14ac:dyDescent="0.2">
      <c r="I533" s="32"/>
    </row>
    <row r="534" spans="6:9" ht="21.75" customHeight="1" x14ac:dyDescent="0.2">
      <c r="G534" s="144"/>
      <c r="H534" s="144"/>
      <c r="I534" s="144"/>
    </row>
    <row r="535" spans="6:9" ht="21.75" customHeight="1" x14ac:dyDescent="0.2">
      <c r="G535" s="143"/>
      <c r="H535" s="143"/>
      <c r="I535" s="143"/>
    </row>
    <row r="538" spans="6:9" ht="15" x14ac:dyDescent="0.2">
      <c r="F538" s="39"/>
      <c r="G538" s="39"/>
      <c r="H538" s="39"/>
      <c r="I538" s="2"/>
    </row>
    <row r="539" spans="6:9" ht="15" x14ac:dyDescent="0.2">
      <c r="F539" s="40"/>
      <c r="G539" s="40"/>
      <c r="H539" s="40"/>
      <c r="I539" s="2"/>
    </row>
  </sheetData>
  <sheetProtection selectLockedCells="1" selectUnlockedCells="1"/>
  <mergeCells count="43">
    <mergeCell ref="I489:I490"/>
    <mergeCell ref="F515:H515"/>
    <mergeCell ref="G517:H517"/>
    <mergeCell ref="G518:H518"/>
    <mergeCell ref="G479:H479"/>
    <mergeCell ref="A479:E479"/>
    <mergeCell ref="A480:H480"/>
    <mergeCell ref="G482:H482"/>
    <mergeCell ref="G483:H483"/>
    <mergeCell ref="A513:E513"/>
    <mergeCell ref="G513:H513"/>
    <mergeCell ref="A514:H514"/>
    <mergeCell ref="H489:H490"/>
    <mergeCell ref="A2:I2"/>
    <mergeCell ref="B8:B9"/>
    <mergeCell ref="A8:A9"/>
    <mergeCell ref="G3:G4"/>
    <mergeCell ref="C8:C9"/>
    <mergeCell ref="I8:I9"/>
    <mergeCell ref="G8:G9"/>
    <mergeCell ref="F8:F9"/>
    <mergeCell ref="B5:G5"/>
    <mergeCell ref="B6:G6"/>
    <mergeCell ref="H8:H9"/>
    <mergeCell ref="D8:D9"/>
    <mergeCell ref="E8:E9"/>
    <mergeCell ref="H3:I4"/>
    <mergeCell ref="G535:I535"/>
    <mergeCell ref="G523:I523"/>
    <mergeCell ref="G524:I524"/>
    <mergeCell ref="G534:I534"/>
    <mergeCell ref="A484:I484"/>
    <mergeCell ref="G485:G486"/>
    <mergeCell ref="H485:I486"/>
    <mergeCell ref="B487:G487"/>
    <mergeCell ref="B488:G488"/>
    <mergeCell ref="A489:A490"/>
    <mergeCell ref="B489:B490"/>
    <mergeCell ref="C489:C490"/>
    <mergeCell ref="D489:D490"/>
    <mergeCell ref="E489:E490"/>
    <mergeCell ref="F489:F490"/>
    <mergeCell ref="G489:G490"/>
  </mergeCells>
  <printOptions horizontalCentered="1"/>
  <pageMargins left="0.51181102362204722" right="0.31496062992125984" top="0.86614173228346458" bottom="0.70866141732283472" header="0.51181102362204722" footer="0.39370078740157483"/>
  <pageSetup paperSize="9" scale="57" firstPageNumber="0" fitToHeight="0" orientation="landscape" r:id="rId1"/>
  <headerFooter alignWithMargins="0">
    <oddFooter>&amp;C&amp;P/&amp;N</oddFooter>
  </headerFooter>
  <rowBreaks count="16" manualBreakCount="16">
    <brk id="29" max="8" man="1"/>
    <brk id="63" max="8" man="1"/>
    <brk id="93" max="8" man="1"/>
    <brk id="125" max="8" man="1"/>
    <brk id="157" max="8" man="1"/>
    <brk id="189" max="8" man="1"/>
    <brk id="222" max="8" man="1"/>
    <brk id="254" max="8" man="1"/>
    <brk id="286" max="8" man="1"/>
    <brk id="318" max="8" man="1"/>
    <brk id="350" max="8" man="1"/>
    <brk id="382" max="8" man="1"/>
    <brk id="414" max="8" man="1"/>
    <brk id="439" max="8" man="1"/>
    <brk id="462" max="8" man="1"/>
    <brk id="483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showGridLines="0" showZeros="0" tabSelected="1" view="pageBreakPreview" zoomScale="80" zoomScaleSheetLayoutView="80" workbookViewId="0">
      <selection activeCell="L10" sqref="L10"/>
    </sheetView>
  </sheetViews>
  <sheetFormatPr defaultRowHeight="12.75" x14ac:dyDescent="0.2"/>
  <cols>
    <col min="1" max="1" width="14.42578125" style="53" customWidth="1"/>
    <col min="2" max="2" width="50.42578125" style="67" customWidth="1"/>
    <col min="3" max="3" width="15.5703125" style="68" bestFit="1" customWidth="1"/>
    <col min="4" max="5" width="13.7109375" style="69" bestFit="1" customWidth="1"/>
    <col min="6" max="6" width="20.7109375" style="94" customWidth="1"/>
    <col min="7" max="7" width="19" style="106" customWidth="1"/>
    <col min="8" max="8" width="15.5703125" style="69" bestFit="1" customWidth="1"/>
    <col min="9" max="9" width="9.140625" style="53"/>
    <col min="10" max="10" width="12.42578125" style="53" bestFit="1" customWidth="1"/>
    <col min="11" max="254" width="9.140625" style="53"/>
    <col min="255" max="255" width="14.42578125" style="53" customWidth="1"/>
    <col min="256" max="256" width="50.42578125" style="53" customWidth="1"/>
    <col min="257" max="257" width="15.5703125" style="53" bestFit="1" customWidth="1"/>
    <col min="258" max="259" width="13.7109375" style="53" bestFit="1" customWidth="1"/>
    <col min="260" max="264" width="15.5703125" style="53" bestFit="1" customWidth="1"/>
    <col min="265" max="265" width="9.140625" style="53"/>
    <col min="266" max="266" width="12.42578125" style="53" bestFit="1" customWidth="1"/>
    <col min="267" max="510" width="9.140625" style="53"/>
    <col min="511" max="511" width="14.42578125" style="53" customWidth="1"/>
    <col min="512" max="512" width="50.42578125" style="53" customWidth="1"/>
    <col min="513" max="513" width="15.5703125" style="53" bestFit="1" customWidth="1"/>
    <col min="514" max="515" width="13.7109375" style="53" bestFit="1" customWidth="1"/>
    <col min="516" max="520" width="15.5703125" style="53" bestFit="1" customWidth="1"/>
    <col min="521" max="521" width="9.140625" style="53"/>
    <col min="522" max="522" width="12.42578125" style="53" bestFit="1" customWidth="1"/>
    <col min="523" max="766" width="9.140625" style="53"/>
    <col min="767" max="767" width="14.42578125" style="53" customWidth="1"/>
    <col min="768" max="768" width="50.42578125" style="53" customWidth="1"/>
    <col min="769" max="769" width="15.5703125" style="53" bestFit="1" customWidth="1"/>
    <col min="770" max="771" width="13.7109375" style="53" bestFit="1" customWidth="1"/>
    <col min="772" max="776" width="15.5703125" style="53" bestFit="1" customWidth="1"/>
    <col min="777" max="777" width="9.140625" style="53"/>
    <col min="778" max="778" width="12.42578125" style="53" bestFit="1" customWidth="1"/>
    <col min="779" max="1022" width="9.140625" style="53"/>
    <col min="1023" max="1023" width="14.42578125" style="53" customWidth="1"/>
    <col min="1024" max="1024" width="50.42578125" style="53" customWidth="1"/>
    <col min="1025" max="1025" width="15.5703125" style="53" bestFit="1" customWidth="1"/>
    <col min="1026" max="1027" width="13.7109375" style="53" bestFit="1" customWidth="1"/>
    <col min="1028" max="1032" width="15.5703125" style="53" bestFit="1" customWidth="1"/>
    <col min="1033" max="1033" width="9.140625" style="53"/>
    <col min="1034" max="1034" width="12.42578125" style="53" bestFit="1" customWidth="1"/>
    <col min="1035" max="1278" width="9.140625" style="53"/>
    <col min="1279" max="1279" width="14.42578125" style="53" customWidth="1"/>
    <col min="1280" max="1280" width="50.42578125" style="53" customWidth="1"/>
    <col min="1281" max="1281" width="15.5703125" style="53" bestFit="1" customWidth="1"/>
    <col min="1282" max="1283" width="13.7109375" style="53" bestFit="1" customWidth="1"/>
    <col min="1284" max="1288" width="15.5703125" style="53" bestFit="1" customWidth="1"/>
    <col min="1289" max="1289" width="9.140625" style="53"/>
    <col min="1290" max="1290" width="12.42578125" style="53" bestFit="1" customWidth="1"/>
    <col min="1291" max="1534" width="9.140625" style="53"/>
    <col min="1535" max="1535" width="14.42578125" style="53" customWidth="1"/>
    <col min="1536" max="1536" width="50.42578125" style="53" customWidth="1"/>
    <col min="1537" max="1537" width="15.5703125" style="53" bestFit="1" customWidth="1"/>
    <col min="1538" max="1539" width="13.7109375" style="53" bestFit="1" customWidth="1"/>
    <col min="1540" max="1544" width="15.5703125" style="53" bestFit="1" customWidth="1"/>
    <col min="1545" max="1545" width="9.140625" style="53"/>
    <col min="1546" max="1546" width="12.42578125" style="53" bestFit="1" customWidth="1"/>
    <col min="1547" max="1790" width="9.140625" style="53"/>
    <col min="1791" max="1791" width="14.42578125" style="53" customWidth="1"/>
    <col min="1792" max="1792" width="50.42578125" style="53" customWidth="1"/>
    <col min="1793" max="1793" width="15.5703125" style="53" bestFit="1" customWidth="1"/>
    <col min="1794" max="1795" width="13.7109375" style="53" bestFit="1" customWidth="1"/>
    <col min="1796" max="1800" width="15.5703125" style="53" bestFit="1" customWidth="1"/>
    <col min="1801" max="1801" width="9.140625" style="53"/>
    <col min="1802" max="1802" width="12.42578125" style="53" bestFit="1" customWidth="1"/>
    <col min="1803" max="2046" width="9.140625" style="53"/>
    <col min="2047" max="2047" width="14.42578125" style="53" customWidth="1"/>
    <col min="2048" max="2048" width="50.42578125" style="53" customWidth="1"/>
    <col min="2049" max="2049" width="15.5703125" style="53" bestFit="1" customWidth="1"/>
    <col min="2050" max="2051" width="13.7109375" style="53" bestFit="1" customWidth="1"/>
    <col min="2052" max="2056" width="15.5703125" style="53" bestFit="1" customWidth="1"/>
    <col min="2057" max="2057" width="9.140625" style="53"/>
    <col min="2058" max="2058" width="12.42578125" style="53" bestFit="1" customWidth="1"/>
    <col min="2059" max="2302" width="9.140625" style="53"/>
    <col min="2303" max="2303" width="14.42578125" style="53" customWidth="1"/>
    <col min="2304" max="2304" width="50.42578125" style="53" customWidth="1"/>
    <col min="2305" max="2305" width="15.5703125" style="53" bestFit="1" customWidth="1"/>
    <col min="2306" max="2307" width="13.7109375" style="53" bestFit="1" customWidth="1"/>
    <col min="2308" max="2312" width="15.5703125" style="53" bestFit="1" customWidth="1"/>
    <col min="2313" max="2313" width="9.140625" style="53"/>
    <col min="2314" max="2314" width="12.42578125" style="53" bestFit="1" customWidth="1"/>
    <col min="2315" max="2558" width="9.140625" style="53"/>
    <col min="2559" max="2559" width="14.42578125" style="53" customWidth="1"/>
    <col min="2560" max="2560" width="50.42578125" style="53" customWidth="1"/>
    <col min="2561" max="2561" width="15.5703125" style="53" bestFit="1" customWidth="1"/>
    <col min="2562" max="2563" width="13.7109375" style="53" bestFit="1" customWidth="1"/>
    <col min="2564" max="2568" width="15.5703125" style="53" bestFit="1" customWidth="1"/>
    <col min="2569" max="2569" width="9.140625" style="53"/>
    <col min="2570" max="2570" width="12.42578125" style="53" bestFit="1" customWidth="1"/>
    <col min="2571" max="2814" width="9.140625" style="53"/>
    <col min="2815" max="2815" width="14.42578125" style="53" customWidth="1"/>
    <col min="2816" max="2816" width="50.42578125" style="53" customWidth="1"/>
    <col min="2817" max="2817" width="15.5703125" style="53" bestFit="1" customWidth="1"/>
    <col min="2818" max="2819" width="13.7109375" style="53" bestFit="1" customWidth="1"/>
    <col min="2820" max="2824" width="15.5703125" style="53" bestFit="1" customWidth="1"/>
    <col min="2825" max="2825" width="9.140625" style="53"/>
    <col min="2826" max="2826" width="12.42578125" style="53" bestFit="1" customWidth="1"/>
    <col min="2827" max="3070" width="9.140625" style="53"/>
    <col min="3071" max="3071" width="14.42578125" style="53" customWidth="1"/>
    <col min="3072" max="3072" width="50.42578125" style="53" customWidth="1"/>
    <col min="3073" max="3073" width="15.5703125" style="53" bestFit="1" customWidth="1"/>
    <col min="3074" max="3075" width="13.7109375" style="53" bestFit="1" customWidth="1"/>
    <col min="3076" max="3080" width="15.5703125" style="53" bestFit="1" customWidth="1"/>
    <col min="3081" max="3081" width="9.140625" style="53"/>
    <col min="3082" max="3082" width="12.42578125" style="53" bestFit="1" customWidth="1"/>
    <col min="3083" max="3326" width="9.140625" style="53"/>
    <col min="3327" max="3327" width="14.42578125" style="53" customWidth="1"/>
    <col min="3328" max="3328" width="50.42578125" style="53" customWidth="1"/>
    <col min="3329" max="3329" width="15.5703125" style="53" bestFit="1" customWidth="1"/>
    <col min="3330" max="3331" width="13.7109375" style="53" bestFit="1" customWidth="1"/>
    <col min="3332" max="3336" width="15.5703125" style="53" bestFit="1" customWidth="1"/>
    <col min="3337" max="3337" width="9.140625" style="53"/>
    <col min="3338" max="3338" width="12.42578125" style="53" bestFit="1" customWidth="1"/>
    <col min="3339" max="3582" width="9.140625" style="53"/>
    <col min="3583" max="3583" width="14.42578125" style="53" customWidth="1"/>
    <col min="3584" max="3584" width="50.42578125" style="53" customWidth="1"/>
    <col min="3585" max="3585" width="15.5703125" style="53" bestFit="1" customWidth="1"/>
    <col min="3586" max="3587" width="13.7109375" style="53" bestFit="1" customWidth="1"/>
    <col min="3588" max="3592" width="15.5703125" style="53" bestFit="1" customWidth="1"/>
    <col min="3593" max="3593" width="9.140625" style="53"/>
    <col min="3594" max="3594" width="12.42578125" style="53" bestFit="1" customWidth="1"/>
    <col min="3595" max="3838" width="9.140625" style="53"/>
    <col min="3839" max="3839" width="14.42578125" style="53" customWidth="1"/>
    <col min="3840" max="3840" width="50.42578125" style="53" customWidth="1"/>
    <col min="3841" max="3841" width="15.5703125" style="53" bestFit="1" customWidth="1"/>
    <col min="3842" max="3843" width="13.7109375" style="53" bestFit="1" customWidth="1"/>
    <col min="3844" max="3848" width="15.5703125" style="53" bestFit="1" customWidth="1"/>
    <col min="3849" max="3849" width="9.140625" style="53"/>
    <col min="3850" max="3850" width="12.42578125" style="53" bestFit="1" customWidth="1"/>
    <col min="3851" max="4094" width="9.140625" style="53"/>
    <col min="4095" max="4095" width="14.42578125" style="53" customWidth="1"/>
    <col min="4096" max="4096" width="50.42578125" style="53" customWidth="1"/>
    <col min="4097" max="4097" width="15.5703125" style="53" bestFit="1" customWidth="1"/>
    <col min="4098" max="4099" width="13.7109375" style="53" bestFit="1" customWidth="1"/>
    <col min="4100" max="4104" width="15.5703125" style="53" bestFit="1" customWidth="1"/>
    <col min="4105" max="4105" width="9.140625" style="53"/>
    <col min="4106" max="4106" width="12.42578125" style="53" bestFit="1" customWidth="1"/>
    <col min="4107" max="4350" width="9.140625" style="53"/>
    <col min="4351" max="4351" width="14.42578125" style="53" customWidth="1"/>
    <col min="4352" max="4352" width="50.42578125" style="53" customWidth="1"/>
    <col min="4353" max="4353" width="15.5703125" style="53" bestFit="1" customWidth="1"/>
    <col min="4354" max="4355" width="13.7109375" style="53" bestFit="1" customWidth="1"/>
    <col min="4356" max="4360" width="15.5703125" style="53" bestFit="1" customWidth="1"/>
    <col min="4361" max="4361" width="9.140625" style="53"/>
    <col min="4362" max="4362" width="12.42578125" style="53" bestFit="1" customWidth="1"/>
    <col min="4363" max="4606" width="9.140625" style="53"/>
    <col min="4607" max="4607" width="14.42578125" style="53" customWidth="1"/>
    <col min="4608" max="4608" width="50.42578125" style="53" customWidth="1"/>
    <col min="4609" max="4609" width="15.5703125" style="53" bestFit="1" customWidth="1"/>
    <col min="4610" max="4611" width="13.7109375" style="53" bestFit="1" customWidth="1"/>
    <col min="4612" max="4616" width="15.5703125" style="53" bestFit="1" customWidth="1"/>
    <col min="4617" max="4617" width="9.140625" style="53"/>
    <col min="4618" max="4618" width="12.42578125" style="53" bestFit="1" customWidth="1"/>
    <col min="4619" max="4862" width="9.140625" style="53"/>
    <col min="4863" max="4863" width="14.42578125" style="53" customWidth="1"/>
    <col min="4864" max="4864" width="50.42578125" style="53" customWidth="1"/>
    <col min="4865" max="4865" width="15.5703125" style="53" bestFit="1" customWidth="1"/>
    <col min="4866" max="4867" width="13.7109375" style="53" bestFit="1" customWidth="1"/>
    <col min="4868" max="4872" width="15.5703125" style="53" bestFit="1" customWidth="1"/>
    <col min="4873" max="4873" width="9.140625" style="53"/>
    <col min="4874" max="4874" width="12.42578125" style="53" bestFit="1" customWidth="1"/>
    <col min="4875" max="5118" width="9.140625" style="53"/>
    <col min="5119" max="5119" width="14.42578125" style="53" customWidth="1"/>
    <col min="5120" max="5120" width="50.42578125" style="53" customWidth="1"/>
    <col min="5121" max="5121" width="15.5703125" style="53" bestFit="1" customWidth="1"/>
    <col min="5122" max="5123" width="13.7109375" style="53" bestFit="1" customWidth="1"/>
    <col min="5124" max="5128" width="15.5703125" style="53" bestFit="1" customWidth="1"/>
    <col min="5129" max="5129" width="9.140625" style="53"/>
    <col min="5130" max="5130" width="12.42578125" style="53" bestFit="1" customWidth="1"/>
    <col min="5131" max="5374" width="9.140625" style="53"/>
    <col min="5375" max="5375" width="14.42578125" style="53" customWidth="1"/>
    <col min="5376" max="5376" width="50.42578125" style="53" customWidth="1"/>
    <col min="5377" max="5377" width="15.5703125" style="53" bestFit="1" customWidth="1"/>
    <col min="5378" max="5379" width="13.7109375" style="53" bestFit="1" customWidth="1"/>
    <col min="5380" max="5384" width="15.5703125" style="53" bestFit="1" customWidth="1"/>
    <col min="5385" max="5385" width="9.140625" style="53"/>
    <col min="5386" max="5386" width="12.42578125" style="53" bestFit="1" customWidth="1"/>
    <col min="5387" max="5630" width="9.140625" style="53"/>
    <col min="5631" max="5631" width="14.42578125" style="53" customWidth="1"/>
    <col min="5632" max="5632" width="50.42578125" style="53" customWidth="1"/>
    <col min="5633" max="5633" width="15.5703125" style="53" bestFit="1" customWidth="1"/>
    <col min="5634" max="5635" width="13.7109375" style="53" bestFit="1" customWidth="1"/>
    <col min="5636" max="5640" width="15.5703125" style="53" bestFit="1" customWidth="1"/>
    <col min="5641" max="5641" width="9.140625" style="53"/>
    <col min="5642" max="5642" width="12.42578125" style="53" bestFit="1" customWidth="1"/>
    <col min="5643" max="5886" width="9.140625" style="53"/>
    <col min="5887" max="5887" width="14.42578125" style="53" customWidth="1"/>
    <col min="5888" max="5888" width="50.42578125" style="53" customWidth="1"/>
    <col min="5889" max="5889" width="15.5703125" style="53" bestFit="1" customWidth="1"/>
    <col min="5890" max="5891" width="13.7109375" style="53" bestFit="1" customWidth="1"/>
    <col min="5892" max="5896" width="15.5703125" style="53" bestFit="1" customWidth="1"/>
    <col min="5897" max="5897" width="9.140625" style="53"/>
    <col min="5898" max="5898" width="12.42578125" style="53" bestFit="1" customWidth="1"/>
    <col min="5899" max="6142" width="9.140625" style="53"/>
    <col min="6143" max="6143" width="14.42578125" style="53" customWidth="1"/>
    <col min="6144" max="6144" width="50.42578125" style="53" customWidth="1"/>
    <col min="6145" max="6145" width="15.5703125" style="53" bestFit="1" customWidth="1"/>
    <col min="6146" max="6147" width="13.7109375" style="53" bestFit="1" customWidth="1"/>
    <col min="6148" max="6152" width="15.5703125" style="53" bestFit="1" customWidth="1"/>
    <col min="6153" max="6153" width="9.140625" style="53"/>
    <col min="6154" max="6154" width="12.42578125" style="53" bestFit="1" customWidth="1"/>
    <col min="6155" max="6398" width="9.140625" style="53"/>
    <col min="6399" max="6399" width="14.42578125" style="53" customWidth="1"/>
    <col min="6400" max="6400" width="50.42578125" style="53" customWidth="1"/>
    <col min="6401" max="6401" width="15.5703125" style="53" bestFit="1" customWidth="1"/>
    <col min="6402" max="6403" width="13.7109375" style="53" bestFit="1" customWidth="1"/>
    <col min="6404" max="6408" width="15.5703125" style="53" bestFit="1" customWidth="1"/>
    <col min="6409" max="6409" width="9.140625" style="53"/>
    <col min="6410" max="6410" width="12.42578125" style="53" bestFit="1" customWidth="1"/>
    <col min="6411" max="6654" width="9.140625" style="53"/>
    <col min="6655" max="6655" width="14.42578125" style="53" customWidth="1"/>
    <col min="6656" max="6656" width="50.42578125" style="53" customWidth="1"/>
    <col min="6657" max="6657" width="15.5703125" style="53" bestFit="1" customWidth="1"/>
    <col min="6658" max="6659" width="13.7109375" style="53" bestFit="1" customWidth="1"/>
    <col min="6660" max="6664" width="15.5703125" style="53" bestFit="1" customWidth="1"/>
    <col min="6665" max="6665" width="9.140625" style="53"/>
    <col min="6666" max="6666" width="12.42578125" style="53" bestFit="1" customWidth="1"/>
    <col min="6667" max="6910" width="9.140625" style="53"/>
    <col min="6911" max="6911" width="14.42578125" style="53" customWidth="1"/>
    <col min="6912" max="6912" width="50.42578125" style="53" customWidth="1"/>
    <col min="6913" max="6913" width="15.5703125" style="53" bestFit="1" customWidth="1"/>
    <col min="6914" max="6915" width="13.7109375" style="53" bestFit="1" customWidth="1"/>
    <col min="6916" max="6920" width="15.5703125" style="53" bestFit="1" customWidth="1"/>
    <col min="6921" max="6921" width="9.140625" style="53"/>
    <col min="6922" max="6922" width="12.42578125" style="53" bestFit="1" customWidth="1"/>
    <col min="6923" max="7166" width="9.140625" style="53"/>
    <col min="7167" max="7167" width="14.42578125" style="53" customWidth="1"/>
    <col min="7168" max="7168" width="50.42578125" style="53" customWidth="1"/>
    <col min="7169" max="7169" width="15.5703125" style="53" bestFit="1" customWidth="1"/>
    <col min="7170" max="7171" width="13.7109375" style="53" bestFit="1" customWidth="1"/>
    <col min="7172" max="7176" width="15.5703125" style="53" bestFit="1" customWidth="1"/>
    <col min="7177" max="7177" width="9.140625" style="53"/>
    <col min="7178" max="7178" width="12.42578125" style="53" bestFit="1" customWidth="1"/>
    <col min="7179" max="7422" width="9.140625" style="53"/>
    <col min="7423" max="7423" width="14.42578125" style="53" customWidth="1"/>
    <col min="7424" max="7424" width="50.42578125" style="53" customWidth="1"/>
    <col min="7425" max="7425" width="15.5703125" style="53" bestFit="1" customWidth="1"/>
    <col min="7426" max="7427" width="13.7109375" style="53" bestFit="1" customWidth="1"/>
    <col min="7428" max="7432" width="15.5703125" style="53" bestFit="1" customWidth="1"/>
    <col min="7433" max="7433" width="9.140625" style="53"/>
    <col min="7434" max="7434" width="12.42578125" style="53" bestFit="1" customWidth="1"/>
    <col min="7435" max="7678" width="9.140625" style="53"/>
    <col min="7679" max="7679" width="14.42578125" style="53" customWidth="1"/>
    <col min="7680" max="7680" width="50.42578125" style="53" customWidth="1"/>
    <col min="7681" max="7681" width="15.5703125" style="53" bestFit="1" customWidth="1"/>
    <col min="7682" max="7683" width="13.7109375" style="53" bestFit="1" customWidth="1"/>
    <col min="7684" max="7688" width="15.5703125" style="53" bestFit="1" customWidth="1"/>
    <col min="7689" max="7689" width="9.140625" style="53"/>
    <col min="7690" max="7690" width="12.42578125" style="53" bestFit="1" customWidth="1"/>
    <col min="7691" max="7934" width="9.140625" style="53"/>
    <col min="7935" max="7935" width="14.42578125" style="53" customWidth="1"/>
    <col min="7936" max="7936" width="50.42578125" style="53" customWidth="1"/>
    <col min="7937" max="7937" width="15.5703125" style="53" bestFit="1" customWidth="1"/>
    <col min="7938" max="7939" width="13.7109375" style="53" bestFit="1" customWidth="1"/>
    <col min="7940" max="7944" width="15.5703125" style="53" bestFit="1" customWidth="1"/>
    <col min="7945" max="7945" width="9.140625" style="53"/>
    <col min="7946" max="7946" width="12.42578125" style="53" bestFit="1" customWidth="1"/>
    <col min="7947" max="8190" width="9.140625" style="53"/>
    <col min="8191" max="8191" width="14.42578125" style="53" customWidth="1"/>
    <col min="8192" max="8192" width="50.42578125" style="53" customWidth="1"/>
    <col min="8193" max="8193" width="15.5703125" style="53" bestFit="1" customWidth="1"/>
    <col min="8194" max="8195" width="13.7109375" style="53" bestFit="1" customWidth="1"/>
    <col min="8196" max="8200" width="15.5703125" style="53" bestFit="1" customWidth="1"/>
    <col min="8201" max="8201" width="9.140625" style="53"/>
    <col min="8202" max="8202" width="12.42578125" style="53" bestFit="1" customWidth="1"/>
    <col min="8203" max="8446" width="9.140625" style="53"/>
    <col min="8447" max="8447" width="14.42578125" style="53" customWidth="1"/>
    <col min="8448" max="8448" width="50.42578125" style="53" customWidth="1"/>
    <col min="8449" max="8449" width="15.5703125" style="53" bestFit="1" customWidth="1"/>
    <col min="8450" max="8451" width="13.7109375" style="53" bestFit="1" customWidth="1"/>
    <col min="8452" max="8456" width="15.5703125" style="53" bestFit="1" customWidth="1"/>
    <col min="8457" max="8457" width="9.140625" style="53"/>
    <col min="8458" max="8458" width="12.42578125" style="53" bestFit="1" customWidth="1"/>
    <col min="8459" max="8702" width="9.140625" style="53"/>
    <col min="8703" max="8703" width="14.42578125" style="53" customWidth="1"/>
    <col min="8704" max="8704" width="50.42578125" style="53" customWidth="1"/>
    <col min="8705" max="8705" width="15.5703125" style="53" bestFit="1" customWidth="1"/>
    <col min="8706" max="8707" width="13.7109375" style="53" bestFit="1" customWidth="1"/>
    <col min="8708" max="8712" width="15.5703125" style="53" bestFit="1" customWidth="1"/>
    <col min="8713" max="8713" width="9.140625" style="53"/>
    <col min="8714" max="8714" width="12.42578125" style="53" bestFit="1" customWidth="1"/>
    <col min="8715" max="8958" width="9.140625" style="53"/>
    <col min="8959" max="8959" width="14.42578125" style="53" customWidth="1"/>
    <col min="8960" max="8960" width="50.42578125" style="53" customWidth="1"/>
    <col min="8961" max="8961" width="15.5703125" style="53" bestFit="1" customWidth="1"/>
    <col min="8962" max="8963" width="13.7109375" style="53" bestFit="1" customWidth="1"/>
    <col min="8964" max="8968" width="15.5703125" style="53" bestFit="1" customWidth="1"/>
    <col min="8969" max="8969" width="9.140625" style="53"/>
    <col min="8970" max="8970" width="12.42578125" style="53" bestFit="1" customWidth="1"/>
    <col min="8971" max="9214" width="9.140625" style="53"/>
    <col min="9215" max="9215" width="14.42578125" style="53" customWidth="1"/>
    <col min="9216" max="9216" width="50.42578125" style="53" customWidth="1"/>
    <col min="9217" max="9217" width="15.5703125" style="53" bestFit="1" customWidth="1"/>
    <col min="9218" max="9219" width="13.7109375" style="53" bestFit="1" customWidth="1"/>
    <col min="9220" max="9224" width="15.5703125" style="53" bestFit="1" customWidth="1"/>
    <col min="9225" max="9225" width="9.140625" style="53"/>
    <col min="9226" max="9226" width="12.42578125" style="53" bestFit="1" customWidth="1"/>
    <col min="9227" max="9470" width="9.140625" style="53"/>
    <col min="9471" max="9471" width="14.42578125" style="53" customWidth="1"/>
    <col min="9472" max="9472" width="50.42578125" style="53" customWidth="1"/>
    <col min="9473" max="9473" width="15.5703125" style="53" bestFit="1" customWidth="1"/>
    <col min="9474" max="9475" width="13.7109375" style="53" bestFit="1" customWidth="1"/>
    <col min="9476" max="9480" width="15.5703125" style="53" bestFit="1" customWidth="1"/>
    <col min="9481" max="9481" width="9.140625" style="53"/>
    <col min="9482" max="9482" width="12.42578125" style="53" bestFit="1" customWidth="1"/>
    <col min="9483" max="9726" width="9.140625" style="53"/>
    <col min="9727" max="9727" width="14.42578125" style="53" customWidth="1"/>
    <col min="9728" max="9728" width="50.42578125" style="53" customWidth="1"/>
    <col min="9729" max="9729" width="15.5703125" style="53" bestFit="1" customWidth="1"/>
    <col min="9730" max="9731" width="13.7109375" style="53" bestFit="1" customWidth="1"/>
    <col min="9732" max="9736" width="15.5703125" style="53" bestFit="1" customWidth="1"/>
    <col min="9737" max="9737" width="9.140625" style="53"/>
    <col min="9738" max="9738" width="12.42578125" style="53" bestFit="1" customWidth="1"/>
    <col min="9739" max="9982" width="9.140625" style="53"/>
    <col min="9983" max="9983" width="14.42578125" style="53" customWidth="1"/>
    <col min="9984" max="9984" width="50.42578125" style="53" customWidth="1"/>
    <col min="9985" max="9985" width="15.5703125" style="53" bestFit="1" customWidth="1"/>
    <col min="9986" max="9987" width="13.7109375" style="53" bestFit="1" customWidth="1"/>
    <col min="9988" max="9992" width="15.5703125" style="53" bestFit="1" customWidth="1"/>
    <col min="9993" max="9993" width="9.140625" style="53"/>
    <col min="9994" max="9994" width="12.42578125" style="53" bestFit="1" customWidth="1"/>
    <col min="9995" max="10238" width="9.140625" style="53"/>
    <col min="10239" max="10239" width="14.42578125" style="53" customWidth="1"/>
    <col min="10240" max="10240" width="50.42578125" style="53" customWidth="1"/>
    <col min="10241" max="10241" width="15.5703125" style="53" bestFit="1" customWidth="1"/>
    <col min="10242" max="10243" width="13.7109375" style="53" bestFit="1" customWidth="1"/>
    <col min="10244" max="10248" width="15.5703125" style="53" bestFit="1" customWidth="1"/>
    <col min="10249" max="10249" width="9.140625" style="53"/>
    <col min="10250" max="10250" width="12.42578125" style="53" bestFit="1" customWidth="1"/>
    <col min="10251" max="10494" width="9.140625" style="53"/>
    <col min="10495" max="10495" width="14.42578125" style="53" customWidth="1"/>
    <col min="10496" max="10496" width="50.42578125" style="53" customWidth="1"/>
    <col min="10497" max="10497" width="15.5703125" style="53" bestFit="1" customWidth="1"/>
    <col min="10498" max="10499" width="13.7109375" style="53" bestFit="1" customWidth="1"/>
    <col min="10500" max="10504" width="15.5703125" style="53" bestFit="1" customWidth="1"/>
    <col min="10505" max="10505" width="9.140625" style="53"/>
    <col min="10506" max="10506" width="12.42578125" style="53" bestFit="1" customWidth="1"/>
    <col min="10507" max="10750" width="9.140625" style="53"/>
    <col min="10751" max="10751" width="14.42578125" style="53" customWidth="1"/>
    <col min="10752" max="10752" width="50.42578125" style="53" customWidth="1"/>
    <col min="10753" max="10753" width="15.5703125" style="53" bestFit="1" customWidth="1"/>
    <col min="10754" max="10755" width="13.7109375" style="53" bestFit="1" customWidth="1"/>
    <col min="10756" max="10760" width="15.5703125" style="53" bestFit="1" customWidth="1"/>
    <col min="10761" max="10761" width="9.140625" style="53"/>
    <col min="10762" max="10762" width="12.42578125" style="53" bestFit="1" customWidth="1"/>
    <col min="10763" max="11006" width="9.140625" style="53"/>
    <col min="11007" max="11007" width="14.42578125" style="53" customWidth="1"/>
    <col min="11008" max="11008" width="50.42578125" style="53" customWidth="1"/>
    <col min="11009" max="11009" width="15.5703125" style="53" bestFit="1" customWidth="1"/>
    <col min="11010" max="11011" width="13.7109375" style="53" bestFit="1" customWidth="1"/>
    <col min="11012" max="11016" width="15.5703125" style="53" bestFit="1" customWidth="1"/>
    <col min="11017" max="11017" width="9.140625" style="53"/>
    <col min="11018" max="11018" width="12.42578125" style="53" bestFit="1" customWidth="1"/>
    <col min="11019" max="11262" width="9.140625" style="53"/>
    <col min="11263" max="11263" width="14.42578125" style="53" customWidth="1"/>
    <col min="11264" max="11264" width="50.42578125" style="53" customWidth="1"/>
    <col min="11265" max="11265" width="15.5703125" style="53" bestFit="1" customWidth="1"/>
    <col min="11266" max="11267" width="13.7109375" style="53" bestFit="1" customWidth="1"/>
    <col min="11268" max="11272" width="15.5703125" style="53" bestFit="1" customWidth="1"/>
    <col min="11273" max="11273" width="9.140625" style="53"/>
    <col min="11274" max="11274" width="12.42578125" style="53" bestFit="1" customWidth="1"/>
    <col min="11275" max="11518" width="9.140625" style="53"/>
    <col min="11519" max="11519" width="14.42578125" style="53" customWidth="1"/>
    <col min="11520" max="11520" width="50.42578125" style="53" customWidth="1"/>
    <col min="11521" max="11521" width="15.5703125" style="53" bestFit="1" customWidth="1"/>
    <col min="11522" max="11523" width="13.7109375" style="53" bestFit="1" customWidth="1"/>
    <col min="11524" max="11528" width="15.5703125" style="53" bestFit="1" customWidth="1"/>
    <col min="11529" max="11529" width="9.140625" style="53"/>
    <col min="11530" max="11530" width="12.42578125" style="53" bestFit="1" customWidth="1"/>
    <col min="11531" max="11774" width="9.140625" style="53"/>
    <col min="11775" max="11775" width="14.42578125" style="53" customWidth="1"/>
    <col min="11776" max="11776" width="50.42578125" style="53" customWidth="1"/>
    <col min="11777" max="11777" width="15.5703125" style="53" bestFit="1" customWidth="1"/>
    <col min="11778" max="11779" width="13.7109375" style="53" bestFit="1" customWidth="1"/>
    <col min="11780" max="11784" width="15.5703125" style="53" bestFit="1" customWidth="1"/>
    <col min="11785" max="11785" width="9.140625" style="53"/>
    <col min="11786" max="11786" width="12.42578125" style="53" bestFit="1" customWidth="1"/>
    <col min="11787" max="12030" width="9.140625" style="53"/>
    <col min="12031" max="12031" width="14.42578125" style="53" customWidth="1"/>
    <col min="12032" max="12032" width="50.42578125" style="53" customWidth="1"/>
    <col min="12033" max="12033" width="15.5703125" style="53" bestFit="1" customWidth="1"/>
    <col min="12034" max="12035" width="13.7109375" style="53" bestFit="1" customWidth="1"/>
    <col min="12036" max="12040" width="15.5703125" style="53" bestFit="1" customWidth="1"/>
    <col min="12041" max="12041" width="9.140625" style="53"/>
    <col min="12042" max="12042" width="12.42578125" style="53" bestFit="1" customWidth="1"/>
    <col min="12043" max="12286" width="9.140625" style="53"/>
    <col min="12287" max="12287" width="14.42578125" style="53" customWidth="1"/>
    <col min="12288" max="12288" width="50.42578125" style="53" customWidth="1"/>
    <col min="12289" max="12289" width="15.5703125" style="53" bestFit="1" customWidth="1"/>
    <col min="12290" max="12291" width="13.7109375" style="53" bestFit="1" customWidth="1"/>
    <col min="12292" max="12296" width="15.5703125" style="53" bestFit="1" customWidth="1"/>
    <col min="12297" max="12297" width="9.140625" style="53"/>
    <col min="12298" max="12298" width="12.42578125" style="53" bestFit="1" customWidth="1"/>
    <col min="12299" max="12542" width="9.140625" style="53"/>
    <col min="12543" max="12543" width="14.42578125" style="53" customWidth="1"/>
    <col min="12544" max="12544" width="50.42578125" style="53" customWidth="1"/>
    <col min="12545" max="12545" width="15.5703125" style="53" bestFit="1" customWidth="1"/>
    <col min="12546" max="12547" width="13.7109375" style="53" bestFit="1" customWidth="1"/>
    <col min="12548" max="12552" width="15.5703125" style="53" bestFit="1" customWidth="1"/>
    <col min="12553" max="12553" width="9.140625" style="53"/>
    <col min="12554" max="12554" width="12.42578125" style="53" bestFit="1" customWidth="1"/>
    <col min="12555" max="12798" width="9.140625" style="53"/>
    <col min="12799" max="12799" width="14.42578125" style="53" customWidth="1"/>
    <col min="12800" max="12800" width="50.42578125" style="53" customWidth="1"/>
    <col min="12801" max="12801" width="15.5703125" style="53" bestFit="1" customWidth="1"/>
    <col min="12802" max="12803" width="13.7109375" style="53" bestFit="1" customWidth="1"/>
    <col min="12804" max="12808" width="15.5703125" style="53" bestFit="1" customWidth="1"/>
    <col min="12809" max="12809" width="9.140625" style="53"/>
    <col min="12810" max="12810" width="12.42578125" style="53" bestFit="1" customWidth="1"/>
    <col min="12811" max="13054" width="9.140625" style="53"/>
    <col min="13055" max="13055" width="14.42578125" style="53" customWidth="1"/>
    <col min="13056" max="13056" width="50.42578125" style="53" customWidth="1"/>
    <col min="13057" max="13057" width="15.5703125" style="53" bestFit="1" customWidth="1"/>
    <col min="13058" max="13059" width="13.7109375" style="53" bestFit="1" customWidth="1"/>
    <col min="13060" max="13064" width="15.5703125" style="53" bestFit="1" customWidth="1"/>
    <col min="13065" max="13065" width="9.140625" style="53"/>
    <col min="13066" max="13066" width="12.42578125" style="53" bestFit="1" customWidth="1"/>
    <col min="13067" max="13310" width="9.140625" style="53"/>
    <col min="13311" max="13311" width="14.42578125" style="53" customWidth="1"/>
    <col min="13312" max="13312" width="50.42578125" style="53" customWidth="1"/>
    <col min="13313" max="13313" width="15.5703125" style="53" bestFit="1" customWidth="1"/>
    <col min="13314" max="13315" width="13.7109375" style="53" bestFit="1" customWidth="1"/>
    <col min="13316" max="13320" width="15.5703125" style="53" bestFit="1" customWidth="1"/>
    <col min="13321" max="13321" width="9.140625" style="53"/>
    <col min="13322" max="13322" width="12.42578125" style="53" bestFit="1" customWidth="1"/>
    <col min="13323" max="13566" width="9.140625" style="53"/>
    <col min="13567" max="13567" width="14.42578125" style="53" customWidth="1"/>
    <col min="13568" max="13568" width="50.42578125" style="53" customWidth="1"/>
    <col min="13569" max="13569" width="15.5703125" style="53" bestFit="1" customWidth="1"/>
    <col min="13570" max="13571" width="13.7109375" style="53" bestFit="1" customWidth="1"/>
    <col min="13572" max="13576" width="15.5703125" style="53" bestFit="1" customWidth="1"/>
    <col min="13577" max="13577" width="9.140625" style="53"/>
    <col min="13578" max="13578" width="12.42578125" style="53" bestFit="1" customWidth="1"/>
    <col min="13579" max="13822" width="9.140625" style="53"/>
    <col min="13823" max="13823" width="14.42578125" style="53" customWidth="1"/>
    <col min="13824" max="13824" width="50.42578125" style="53" customWidth="1"/>
    <col min="13825" max="13825" width="15.5703125" style="53" bestFit="1" customWidth="1"/>
    <col min="13826" max="13827" width="13.7109375" style="53" bestFit="1" customWidth="1"/>
    <col min="13828" max="13832" width="15.5703125" style="53" bestFit="1" customWidth="1"/>
    <col min="13833" max="13833" width="9.140625" style="53"/>
    <col min="13834" max="13834" width="12.42578125" style="53" bestFit="1" customWidth="1"/>
    <col min="13835" max="14078" width="9.140625" style="53"/>
    <col min="14079" max="14079" width="14.42578125" style="53" customWidth="1"/>
    <col min="14080" max="14080" width="50.42578125" style="53" customWidth="1"/>
    <col min="14081" max="14081" width="15.5703125" style="53" bestFit="1" customWidth="1"/>
    <col min="14082" max="14083" width="13.7109375" style="53" bestFit="1" customWidth="1"/>
    <col min="14084" max="14088" width="15.5703125" style="53" bestFit="1" customWidth="1"/>
    <col min="14089" max="14089" width="9.140625" style="53"/>
    <col min="14090" max="14090" width="12.42578125" style="53" bestFit="1" customWidth="1"/>
    <col min="14091" max="14334" width="9.140625" style="53"/>
    <col min="14335" max="14335" width="14.42578125" style="53" customWidth="1"/>
    <col min="14336" max="14336" width="50.42578125" style="53" customWidth="1"/>
    <col min="14337" max="14337" width="15.5703125" style="53" bestFit="1" customWidth="1"/>
    <col min="14338" max="14339" width="13.7109375" style="53" bestFit="1" customWidth="1"/>
    <col min="14340" max="14344" width="15.5703125" style="53" bestFit="1" customWidth="1"/>
    <col min="14345" max="14345" width="9.140625" style="53"/>
    <col min="14346" max="14346" width="12.42578125" style="53" bestFit="1" customWidth="1"/>
    <col min="14347" max="14590" width="9.140625" style="53"/>
    <col min="14591" max="14591" width="14.42578125" style="53" customWidth="1"/>
    <col min="14592" max="14592" width="50.42578125" style="53" customWidth="1"/>
    <col min="14593" max="14593" width="15.5703125" style="53" bestFit="1" customWidth="1"/>
    <col min="14594" max="14595" width="13.7109375" style="53" bestFit="1" customWidth="1"/>
    <col min="14596" max="14600" width="15.5703125" style="53" bestFit="1" customWidth="1"/>
    <col min="14601" max="14601" width="9.140625" style="53"/>
    <col min="14602" max="14602" width="12.42578125" style="53" bestFit="1" customWidth="1"/>
    <col min="14603" max="14846" width="9.140625" style="53"/>
    <col min="14847" max="14847" width="14.42578125" style="53" customWidth="1"/>
    <col min="14848" max="14848" width="50.42578125" style="53" customWidth="1"/>
    <col min="14849" max="14849" width="15.5703125" style="53" bestFit="1" customWidth="1"/>
    <col min="14850" max="14851" width="13.7109375" style="53" bestFit="1" customWidth="1"/>
    <col min="14852" max="14856" width="15.5703125" style="53" bestFit="1" customWidth="1"/>
    <col min="14857" max="14857" width="9.140625" style="53"/>
    <col min="14858" max="14858" width="12.42578125" style="53" bestFit="1" customWidth="1"/>
    <col min="14859" max="15102" width="9.140625" style="53"/>
    <col min="15103" max="15103" width="14.42578125" style="53" customWidth="1"/>
    <col min="15104" max="15104" width="50.42578125" style="53" customWidth="1"/>
    <col min="15105" max="15105" width="15.5703125" style="53" bestFit="1" customWidth="1"/>
    <col min="15106" max="15107" width="13.7109375" style="53" bestFit="1" customWidth="1"/>
    <col min="15108" max="15112" width="15.5703125" style="53" bestFit="1" customWidth="1"/>
    <col min="15113" max="15113" width="9.140625" style="53"/>
    <col min="15114" max="15114" width="12.42578125" style="53" bestFit="1" customWidth="1"/>
    <col min="15115" max="15358" width="9.140625" style="53"/>
    <col min="15359" max="15359" width="14.42578125" style="53" customWidth="1"/>
    <col min="15360" max="15360" width="50.42578125" style="53" customWidth="1"/>
    <col min="15361" max="15361" width="15.5703125" style="53" bestFit="1" customWidth="1"/>
    <col min="15362" max="15363" width="13.7109375" style="53" bestFit="1" customWidth="1"/>
    <col min="15364" max="15368" width="15.5703125" style="53" bestFit="1" customWidth="1"/>
    <col min="15369" max="15369" width="9.140625" style="53"/>
    <col min="15370" max="15370" width="12.42578125" style="53" bestFit="1" customWidth="1"/>
    <col min="15371" max="15614" width="9.140625" style="53"/>
    <col min="15615" max="15615" width="14.42578125" style="53" customWidth="1"/>
    <col min="15616" max="15616" width="50.42578125" style="53" customWidth="1"/>
    <col min="15617" max="15617" width="15.5703125" style="53" bestFit="1" customWidth="1"/>
    <col min="15618" max="15619" width="13.7109375" style="53" bestFit="1" customWidth="1"/>
    <col min="15620" max="15624" width="15.5703125" style="53" bestFit="1" customWidth="1"/>
    <col min="15625" max="15625" width="9.140625" style="53"/>
    <col min="15626" max="15626" width="12.42578125" style="53" bestFit="1" customWidth="1"/>
    <col min="15627" max="15870" width="9.140625" style="53"/>
    <col min="15871" max="15871" width="14.42578125" style="53" customWidth="1"/>
    <col min="15872" max="15872" width="50.42578125" style="53" customWidth="1"/>
    <col min="15873" max="15873" width="15.5703125" style="53" bestFit="1" customWidth="1"/>
    <col min="15874" max="15875" width="13.7109375" style="53" bestFit="1" customWidth="1"/>
    <col min="15876" max="15880" width="15.5703125" style="53" bestFit="1" customWidth="1"/>
    <col min="15881" max="15881" width="9.140625" style="53"/>
    <col min="15882" max="15882" width="12.42578125" style="53" bestFit="1" customWidth="1"/>
    <col min="15883" max="16126" width="9.140625" style="53"/>
    <col min="16127" max="16127" width="14.42578125" style="53" customWidth="1"/>
    <col min="16128" max="16128" width="50.42578125" style="53" customWidth="1"/>
    <col min="16129" max="16129" width="15.5703125" style="53" bestFit="1" customWidth="1"/>
    <col min="16130" max="16131" width="13.7109375" style="53" bestFit="1" customWidth="1"/>
    <col min="16132" max="16136" width="15.5703125" style="53" bestFit="1" customWidth="1"/>
    <col min="16137" max="16137" width="9.140625" style="53"/>
    <col min="16138" max="16138" width="12.42578125" style="53" bestFit="1" customWidth="1"/>
    <col min="16139" max="16384" width="9.140625" style="53"/>
  </cols>
  <sheetData>
    <row r="1" spans="1:8" ht="133.5" customHeight="1" x14ac:dyDescent="0.2">
      <c r="A1" s="194"/>
      <c r="B1" s="194"/>
      <c r="C1" s="194"/>
      <c r="D1" s="194"/>
      <c r="E1" s="194"/>
      <c r="F1" s="194"/>
      <c r="G1" s="194"/>
      <c r="H1" s="194"/>
    </row>
    <row r="2" spans="1:8" ht="30.75" customHeight="1" x14ac:dyDescent="0.2">
      <c r="A2" s="195" t="s">
        <v>8266</v>
      </c>
      <c r="B2" s="196"/>
      <c r="C2" s="196"/>
      <c r="D2" s="196"/>
      <c r="E2" s="196"/>
      <c r="F2" s="196"/>
      <c r="G2" s="196"/>
      <c r="H2" s="197"/>
    </row>
    <row r="3" spans="1:8" ht="38.25" customHeight="1" x14ac:dyDescent="0.2">
      <c r="A3" s="104" t="str">
        <f>'[1]Planilha Orçamentária'!A5</f>
        <v>OBRA:</v>
      </c>
      <c r="B3" s="198" t="str">
        <f>'Planilha Orçamentária'!B5:G5</f>
        <v>Troca de iluminação convencional por tecnologia LED nos Bairros Mirante dos OVNIs e Jardim Clarice</v>
      </c>
      <c r="C3" s="198"/>
      <c r="D3" s="198"/>
      <c r="E3" s="198"/>
      <c r="F3" s="198"/>
      <c r="G3" s="199"/>
      <c r="H3" s="200"/>
    </row>
    <row r="4" spans="1:8" ht="35.25" customHeight="1" x14ac:dyDescent="0.2">
      <c r="A4" s="105" t="s">
        <v>8267</v>
      </c>
      <c r="B4" s="201" t="str">
        <f>'Planilha Orçamentária'!B6:G6</f>
        <v>Bairros Mirante dos OVNIs e Jardim Clarice - Votorantim/SP</v>
      </c>
      <c r="C4" s="201"/>
      <c r="D4" s="201"/>
      <c r="E4" s="201"/>
      <c r="F4" s="201"/>
      <c r="G4" s="202"/>
      <c r="H4" s="203"/>
    </row>
    <row r="5" spans="1:8" s="59" customFormat="1" ht="20.100000000000001" customHeight="1" x14ac:dyDescent="0.2">
      <c r="A5" s="54"/>
      <c r="B5" s="55"/>
      <c r="C5" s="56"/>
      <c r="D5" s="57"/>
      <c r="E5" s="57"/>
      <c r="F5" s="57"/>
      <c r="G5" s="57"/>
      <c r="H5" s="58"/>
    </row>
    <row r="6" spans="1:8" s="59" customFormat="1" ht="20.100000000000001" customHeight="1" x14ac:dyDescent="0.2">
      <c r="A6" s="191" t="s">
        <v>8268</v>
      </c>
      <c r="B6" s="204"/>
      <c r="C6" s="193" t="s">
        <v>8269</v>
      </c>
      <c r="D6" s="210" t="s">
        <v>8270</v>
      </c>
      <c r="E6" s="211"/>
      <c r="F6" s="211"/>
      <c r="G6" s="212"/>
      <c r="H6" s="205" t="s">
        <v>8271</v>
      </c>
    </row>
    <row r="7" spans="1:8" s="59" customFormat="1" ht="20.100000000000001" customHeight="1" x14ac:dyDescent="0.2">
      <c r="A7" s="191"/>
      <c r="B7" s="204"/>
      <c r="C7" s="193"/>
      <c r="D7" s="60">
        <v>30</v>
      </c>
      <c r="E7" s="60">
        <f>D7+30</f>
        <v>60</v>
      </c>
      <c r="F7" s="95">
        <f>E7+30</f>
        <v>90</v>
      </c>
      <c r="G7" s="107">
        <f>F7+30</f>
        <v>120</v>
      </c>
      <c r="H7" s="205"/>
    </row>
    <row r="8" spans="1:8" s="59" customFormat="1" ht="20.100000000000001" customHeight="1" x14ac:dyDescent="0.2">
      <c r="A8" s="191" t="str">
        <f>'[1]Planilha Orçamentária'!A11</f>
        <v>1.</v>
      </c>
      <c r="B8" s="192" t="str">
        <f>'Planilha Orçamentária'!D11</f>
        <v>SERVIÇOS PRELIMINARES</v>
      </c>
      <c r="C8" s="193">
        <f>'Planilha Orçamentária'!I11</f>
        <v>10416.959999999999</v>
      </c>
      <c r="D8" s="61">
        <f t="shared" ref="D8:G8" si="0">D9*$C8</f>
        <v>10416.959999999999</v>
      </c>
      <c r="E8" s="61">
        <f t="shared" si="0"/>
        <v>0</v>
      </c>
      <c r="F8" s="92">
        <f t="shared" si="0"/>
        <v>0</v>
      </c>
      <c r="G8" s="108">
        <f t="shared" si="0"/>
        <v>0</v>
      </c>
      <c r="H8" s="62">
        <f t="shared" ref="H8:H13" si="1">SUM(D8:G8)</f>
        <v>10416.959999999999</v>
      </c>
    </row>
    <row r="9" spans="1:8" s="59" customFormat="1" ht="20.100000000000001" customHeight="1" x14ac:dyDescent="0.2">
      <c r="A9" s="191"/>
      <c r="B9" s="192"/>
      <c r="C9" s="193"/>
      <c r="D9" s="63">
        <v>1</v>
      </c>
      <c r="E9" s="63">
        <v>0</v>
      </c>
      <c r="F9" s="63">
        <v>0</v>
      </c>
      <c r="G9" s="63">
        <v>0</v>
      </c>
      <c r="H9" s="64">
        <f t="shared" si="1"/>
        <v>1</v>
      </c>
    </row>
    <row r="10" spans="1:8" s="59" customFormat="1" ht="20.100000000000001" customHeight="1" x14ac:dyDescent="0.2">
      <c r="A10" s="191" t="s">
        <v>8229</v>
      </c>
      <c r="B10" s="192" t="str">
        <f>'Planilha Orçamentária'!D13</f>
        <v>BAIRRO MIRANTE DOS OVNIs</v>
      </c>
      <c r="C10" s="193">
        <f>'Planilha Orçamentária'!I13</f>
        <v>575628.29</v>
      </c>
      <c r="D10" s="61">
        <f t="shared" ref="D10:G12" si="2">D11*$C10</f>
        <v>172688.49</v>
      </c>
      <c r="E10" s="61">
        <f t="shared" si="2"/>
        <v>172688.49</v>
      </c>
      <c r="F10" s="92">
        <f t="shared" si="2"/>
        <v>115125.66</v>
      </c>
      <c r="G10" s="108">
        <f t="shared" si="2"/>
        <v>115125.66</v>
      </c>
      <c r="H10" s="62">
        <f t="shared" si="1"/>
        <v>575628.30000000005</v>
      </c>
    </row>
    <row r="11" spans="1:8" s="59" customFormat="1" ht="20.100000000000001" customHeight="1" x14ac:dyDescent="0.2">
      <c r="A11" s="191"/>
      <c r="B11" s="192"/>
      <c r="C11" s="193"/>
      <c r="D11" s="63">
        <v>0.3</v>
      </c>
      <c r="E11" s="63">
        <v>0.3</v>
      </c>
      <c r="F11" s="63">
        <v>0.2</v>
      </c>
      <c r="G11" s="63">
        <v>0.2</v>
      </c>
      <c r="H11" s="64">
        <f t="shared" si="1"/>
        <v>1</v>
      </c>
    </row>
    <row r="12" spans="1:8" s="59" customFormat="1" ht="20.100000000000001" customHeight="1" x14ac:dyDescent="0.2">
      <c r="A12" s="191" t="s">
        <v>8336</v>
      </c>
      <c r="B12" s="192" t="str">
        <f>'Planilha Orçamentária'!D206</f>
        <v>BAIRRO JARDIM CLARICE</v>
      </c>
      <c r="C12" s="193">
        <f>'Planilha Orçamentária'!I206</f>
        <v>911916.74</v>
      </c>
      <c r="D12" s="102">
        <f t="shared" si="2"/>
        <v>455958.37</v>
      </c>
      <c r="E12" s="102">
        <f t="shared" si="2"/>
        <v>91191.67</v>
      </c>
      <c r="F12" s="102">
        <f t="shared" si="2"/>
        <v>91191.67</v>
      </c>
      <c r="G12" s="108">
        <f t="shared" si="2"/>
        <v>273575.02</v>
      </c>
      <c r="H12" s="62">
        <f t="shared" si="1"/>
        <v>911916.73</v>
      </c>
    </row>
    <row r="13" spans="1:8" s="59" customFormat="1" ht="20.100000000000001" customHeight="1" x14ac:dyDescent="0.2">
      <c r="A13" s="191"/>
      <c r="B13" s="192"/>
      <c r="C13" s="193"/>
      <c r="D13" s="63">
        <v>0.5</v>
      </c>
      <c r="E13" s="63">
        <v>0.1</v>
      </c>
      <c r="F13" s="63">
        <v>0.1</v>
      </c>
      <c r="G13" s="63">
        <v>0.3</v>
      </c>
      <c r="H13" s="64">
        <f t="shared" si="1"/>
        <v>1</v>
      </c>
    </row>
    <row r="14" spans="1:8" s="59" customFormat="1" ht="20.100000000000001" customHeight="1" x14ac:dyDescent="0.2">
      <c r="A14" s="213" t="s">
        <v>8272</v>
      </c>
      <c r="B14" s="214"/>
      <c r="C14" s="193">
        <f>SUM(C8:C13)</f>
        <v>1497961.99</v>
      </c>
      <c r="D14" s="61">
        <f>D8+D10+D12</f>
        <v>639063.81999999995</v>
      </c>
      <c r="E14" s="108">
        <f>E8+E10+E12</f>
        <v>263880.15999999997</v>
      </c>
      <c r="F14" s="108">
        <f>F8+F10+F12</f>
        <v>206317.33</v>
      </c>
      <c r="G14" s="108">
        <f>G8+G10+G12</f>
        <v>388700.68</v>
      </c>
      <c r="H14" s="62">
        <f>SUM(D14:G14)</f>
        <v>1497961.99</v>
      </c>
    </row>
    <row r="15" spans="1:8" s="59" customFormat="1" ht="20.100000000000001" customHeight="1" x14ac:dyDescent="0.2">
      <c r="A15" s="213"/>
      <c r="B15" s="214"/>
      <c r="C15" s="193"/>
      <c r="D15" s="65">
        <f t="shared" ref="D15:E15" si="3">D14/$C$14</f>
        <v>0.42659999999999998</v>
      </c>
      <c r="E15" s="65">
        <f t="shared" si="3"/>
        <v>0.1762</v>
      </c>
      <c r="F15" s="65">
        <f t="shared" ref="F15:G15" si="4">F14/$C$14</f>
        <v>0.13769999999999999</v>
      </c>
      <c r="G15" s="65">
        <f t="shared" si="4"/>
        <v>0.25950000000000001</v>
      </c>
      <c r="H15" s="64">
        <f>SUM(D15:G15)</f>
        <v>1</v>
      </c>
    </row>
    <row r="16" spans="1:8" s="59" customFormat="1" ht="20.100000000000001" customHeight="1" x14ac:dyDescent="0.2">
      <c r="A16" s="213"/>
      <c r="B16" s="214"/>
      <c r="C16" s="193"/>
      <c r="D16" s="61">
        <f>D14</f>
        <v>639063.81999999995</v>
      </c>
      <c r="E16" s="61">
        <f>D16+E14</f>
        <v>902943.98</v>
      </c>
      <c r="F16" s="92">
        <f>E16+F14</f>
        <v>1109261.31</v>
      </c>
      <c r="G16" s="108">
        <f>F16+G14</f>
        <v>1497961.99</v>
      </c>
      <c r="H16" s="206"/>
    </row>
    <row r="17" spans="1:8" s="59" customFormat="1" ht="20.100000000000001" customHeight="1" thickBot="1" x14ac:dyDescent="0.25">
      <c r="A17" s="215"/>
      <c r="B17" s="216"/>
      <c r="C17" s="217"/>
      <c r="D17" s="66">
        <f t="shared" ref="D17:E17" si="5">D16/$C$14</f>
        <v>0.42659999999999998</v>
      </c>
      <c r="E17" s="66">
        <f t="shared" si="5"/>
        <v>0.6028</v>
      </c>
      <c r="F17" s="66">
        <f t="shared" ref="F17:G17" si="6">F16/$C$14</f>
        <v>0.74050000000000005</v>
      </c>
      <c r="G17" s="66">
        <f t="shared" si="6"/>
        <v>1</v>
      </c>
      <c r="H17" s="207"/>
    </row>
    <row r="18" spans="1:8" ht="20.100000000000001" customHeight="1" thickTop="1" x14ac:dyDescent="0.2"/>
    <row r="19" spans="1:8" s="2" customFormat="1" ht="20.100000000000001" customHeight="1" x14ac:dyDescent="0.2">
      <c r="A19" s="70"/>
      <c r="B19" s="6"/>
      <c r="C19" s="6"/>
      <c r="D19" s="6"/>
      <c r="E19" s="6"/>
      <c r="F19" s="6"/>
      <c r="G19" s="6"/>
    </row>
    <row r="20" spans="1:8" s="2" customFormat="1" ht="20.100000000000001" customHeight="1" x14ac:dyDescent="0.2">
      <c r="A20" s="70"/>
      <c r="B20" s="6"/>
      <c r="C20" s="6"/>
      <c r="D20" s="6"/>
      <c r="E20" s="6"/>
      <c r="F20" s="6"/>
      <c r="G20" s="6"/>
    </row>
    <row r="21" spans="1:8" s="2" customFormat="1" ht="20.100000000000001" customHeight="1" x14ac:dyDescent="0.2">
      <c r="A21" s="70"/>
      <c r="B21" s="6"/>
      <c r="C21" s="6"/>
      <c r="D21" s="6"/>
      <c r="E21" s="6"/>
      <c r="F21" s="6"/>
      <c r="G21" s="6"/>
    </row>
    <row r="22" spans="1:8" s="2" customFormat="1" ht="20.100000000000001" customHeight="1" x14ac:dyDescent="0.2">
      <c r="A22" s="70"/>
      <c r="B22" s="6"/>
      <c r="C22" s="6"/>
      <c r="D22" s="208"/>
      <c r="E22" s="208"/>
      <c r="F22" s="93"/>
      <c r="G22" s="109"/>
    </row>
    <row r="23" spans="1:8" s="2" customFormat="1" ht="20.100000000000001" customHeight="1" x14ac:dyDescent="0.2">
      <c r="A23" s="70"/>
      <c r="B23" s="144" t="s">
        <v>8273</v>
      </c>
      <c r="C23" s="144"/>
      <c r="D23" s="209"/>
      <c r="E23" s="209"/>
      <c r="F23" s="209"/>
      <c r="G23" s="209"/>
      <c r="H23" s="209"/>
    </row>
    <row r="24" spans="1:8" s="2" customFormat="1" ht="20.100000000000001" customHeight="1" x14ac:dyDescent="0.2">
      <c r="A24" s="70"/>
      <c r="B24" s="143" t="s">
        <v>8274</v>
      </c>
      <c r="C24" s="143"/>
      <c r="H24" s="71"/>
    </row>
  </sheetData>
  <sheetProtection selectLockedCells="1" selectUnlockedCells="1"/>
  <mergeCells count="24">
    <mergeCell ref="A12:A13"/>
    <mergeCell ref="B12:B13"/>
    <mergeCell ref="C12:C13"/>
    <mergeCell ref="B24:C24"/>
    <mergeCell ref="A14:B17"/>
    <mergeCell ref="C14:C17"/>
    <mergeCell ref="H16:H17"/>
    <mergeCell ref="D22:E22"/>
    <mergeCell ref="B23:C23"/>
    <mergeCell ref="D23:H23"/>
    <mergeCell ref="D6:G6"/>
    <mergeCell ref="A1:H1"/>
    <mergeCell ref="A2:H2"/>
    <mergeCell ref="B3:H3"/>
    <mergeCell ref="B4:H4"/>
    <mergeCell ref="A6:B7"/>
    <mergeCell ref="C6:C7"/>
    <mergeCell ref="H6:H7"/>
    <mergeCell ref="A8:A9"/>
    <mergeCell ref="B8:B9"/>
    <mergeCell ref="C8:C9"/>
    <mergeCell ref="A10:A11"/>
    <mergeCell ref="B10:B11"/>
    <mergeCell ref="C10:C11"/>
  </mergeCells>
  <conditionalFormatting sqref="D8:E10">
    <cfRule type="cellIs" dxfId="18" priority="132" stopIfTrue="1" operator="notEqual">
      <formula>0</formula>
    </cfRule>
  </conditionalFormatting>
  <conditionalFormatting sqref="F8:F10">
    <cfRule type="cellIs" dxfId="17" priority="127" stopIfTrue="1" operator="notEqual">
      <formula>0</formula>
    </cfRule>
  </conditionalFormatting>
  <conditionalFormatting sqref="D12:E12">
    <cfRule type="cellIs" dxfId="16" priority="126" stopIfTrue="1" operator="notEqual">
      <formula>0</formula>
    </cfRule>
  </conditionalFormatting>
  <conditionalFormatting sqref="F12">
    <cfRule type="cellIs" dxfId="15" priority="125" stopIfTrue="1" operator="notEqual">
      <formula>0</formula>
    </cfRule>
  </conditionalFormatting>
  <conditionalFormatting sqref="F11">
    <cfRule type="cellIs" dxfId="14" priority="47" stopIfTrue="1" operator="notEqual">
      <formula>0</formula>
    </cfRule>
  </conditionalFormatting>
  <conditionalFormatting sqref="G11">
    <cfRule type="cellIs" dxfId="13" priority="46" stopIfTrue="1" operator="notEqual">
      <formula>0</formula>
    </cfRule>
  </conditionalFormatting>
  <conditionalFormatting sqref="G8:G10">
    <cfRule type="cellIs" dxfId="12" priority="72" stopIfTrue="1" operator="notEqual">
      <formula>0</formula>
    </cfRule>
  </conditionalFormatting>
  <conditionalFormatting sqref="G12">
    <cfRule type="cellIs" dxfId="11" priority="71" stopIfTrue="1" operator="notEqual">
      <formula>0</formula>
    </cfRule>
  </conditionalFormatting>
  <conditionalFormatting sqref="D11:E11">
    <cfRule type="cellIs" dxfId="10" priority="48" stopIfTrue="1" operator="notEqual">
      <formula>0</formula>
    </cfRule>
  </conditionalFormatting>
  <conditionalFormatting sqref="G13">
    <cfRule type="cellIs" dxfId="9" priority="1" stopIfTrue="1" operator="notEqual">
      <formula>0</formula>
    </cfRule>
  </conditionalFormatting>
  <conditionalFormatting sqref="D13:E13">
    <cfRule type="cellIs" dxfId="8" priority="3" stopIfTrue="1" operator="notEqual">
      <formula>0</formula>
    </cfRule>
  </conditionalFormatting>
  <conditionalFormatting sqref="F13">
    <cfRule type="cellIs" dxfId="7" priority="2" stopIfTrue="1" operator="notEqual">
      <formula>0</formula>
    </cfRule>
  </conditionalFormatting>
  <printOptions horizontalCentered="1"/>
  <pageMargins left="0.19685039370078741" right="0.19685039370078741" top="0.78740157480314965" bottom="0.39370078740157483" header="0.51181102362204722" footer="0.51181102362204722"/>
  <pageSetup paperSize="9" scale="84" firstPageNumber="0" orientation="landscape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64"/>
  <sheetViews>
    <sheetView topLeftCell="A25" workbookViewId="0">
      <selection activeCell="G35" sqref="G35"/>
    </sheetView>
  </sheetViews>
  <sheetFormatPr defaultRowHeight="12.75" x14ac:dyDescent="0.2"/>
  <cols>
    <col min="1" max="1" width="49.28515625" bestFit="1" customWidth="1"/>
    <col min="257" max="257" width="49.28515625" bestFit="1" customWidth="1"/>
    <col min="513" max="513" width="49.28515625" bestFit="1" customWidth="1"/>
    <col min="769" max="769" width="49.28515625" bestFit="1" customWidth="1"/>
    <col min="1025" max="1025" width="49.28515625" bestFit="1" customWidth="1"/>
    <col min="1281" max="1281" width="49.28515625" bestFit="1" customWidth="1"/>
    <col min="1537" max="1537" width="49.28515625" bestFit="1" customWidth="1"/>
    <col min="1793" max="1793" width="49.28515625" bestFit="1" customWidth="1"/>
    <col min="2049" max="2049" width="49.28515625" bestFit="1" customWidth="1"/>
    <col min="2305" max="2305" width="49.28515625" bestFit="1" customWidth="1"/>
    <col min="2561" max="2561" width="49.28515625" bestFit="1" customWidth="1"/>
    <col min="2817" max="2817" width="49.28515625" bestFit="1" customWidth="1"/>
    <col min="3073" max="3073" width="49.28515625" bestFit="1" customWidth="1"/>
    <col min="3329" max="3329" width="49.28515625" bestFit="1" customWidth="1"/>
    <col min="3585" max="3585" width="49.28515625" bestFit="1" customWidth="1"/>
    <col min="3841" max="3841" width="49.28515625" bestFit="1" customWidth="1"/>
    <col min="4097" max="4097" width="49.28515625" bestFit="1" customWidth="1"/>
    <col min="4353" max="4353" width="49.28515625" bestFit="1" customWidth="1"/>
    <col min="4609" max="4609" width="49.28515625" bestFit="1" customWidth="1"/>
    <col min="4865" max="4865" width="49.28515625" bestFit="1" customWidth="1"/>
    <col min="5121" max="5121" width="49.28515625" bestFit="1" customWidth="1"/>
    <col min="5377" max="5377" width="49.28515625" bestFit="1" customWidth="1"/>
    <col min="5633" max="5633" width="49.28515625" bestFit="1" customWidth="1"/>
    <col min="5889" max="5889" width="49.28515625" bestFit="1" customWidth="1"/>
    <col min="6145" max="6145" width="49.28515625" bestFit="1" customWidth="1"/>
    <col min="6401" max="6401" width="49.28515625" bestFit="1" customWidth="1"/>
    <col min="6657" max="6657" width="49.28515625" bestFit="1" customWidth="1"/>
    <col min="6913" max="6913" width="49.28515625" bestFit="1" customWidth="1"/>
    <col min="7169" max="7169" width="49.28515625" bestFit="1" customWidth="1"/>
    <col min="7425" max="7425" width="49.28515625" bestFit="1" customWidth="1"/>
    <col min="7681" max="7681" width="49.28515625" bestFit="1" customWidth="1"/>
    <col min="7937" max="7937" width="49.28515625" bestFit="1" customWidth="1"/>
    <col min="8193" max="8193" width="49.28515625" bestFit="1" customWidth="1"/>
    <col min="8449" max="8449" width="49.28515625" bestFit="1" customWidth="1"/>
    <col min="8705" max="8705" width="49.28515625" bestFit="1" customWidth="1"/>
    <col min="8961" max="8961" width="49.28515625" bestFit="1" customWidth="1"/>
    <col min="9217" max="9217" width="49.28515625" bestFit="1" customWidth="1"/>
    <col min="9473" max="9473" width="49.28515625" bestFit="1" customWidth="1"/>
    <col min="9729" max="9729" width="49.28515625" bestFit="1" customWidth="1"/>
    <col min="9985" max="9985" width="49.28515625" bestFit="1" customWidth="1"/>
    <col min="10241" max="10241" width="49.28515625" bestFit="1" customWidth="1"/>
    <col min="10497" max="10497" width="49.28515625" bestFit="1" customWidth="1"/>
    <col min="10753" max="10753" width="49.28515625" bestFit="1" customWidth="1"/>
    <col min="11009" max="11009" width="49.28515625" bestFit="1" customWidth="1"/>
    <col min="11265" max="11265" width="49.28515625" bestFit="1" customWidth="1"/>
    <col min="11521" max="11521" width="49.28515625" bestFit="1" customWidth="1"/>
    <col min="11777" max="11777" width="49.28515625" bestFit="1" customWidth="1"/>
    <col min="12033" max="12033" width="49.28515625" bestFit="1" customWidth="1"/>
    <col min="12289" max="12289" width="49.28515625" bestFit="1" customWidth="1"/>
    <col min="12545" max="12545" width="49.28515625" bestFit="1" customWidth="1"/>
    <col min="12801" max="12801" width="49.28515625" bestFit="1" customWidth="1"/>
    <col min="13057" max="13057" width="49.28515625" bestFit="1" customWidth="1"/>
    <col min="13313" max="13313" width="49.28515625" bestFit="1" customWidth="1"/>
    <col min="13569" max="13569" width="49.28515625" bestFit="1" customWidth="1"/>
    <col min="13825" max="13825" width="49.28515625" bestFit="1" customWidth="1"/>
    <col min="14081" max="14081" width="49.28515625" bestFit="1" customWidth="1"/>
    <col min="14337" max="14337" width="49.28515625" bestFit="1" customWidth="1"/>
    <col min="14593" max="14593" width="49.28515625" bestFit="1" customWidth="1"/>
    <col min="14849" max="14849" width="49.28515625" bestFit="1" customWidth="1"/>
    <col min="15105" max="15105" width="49.28515625" bestFit="1" customWidth="1"/>
    <col min="15361" max="15361" width="49.28515625" bestFit="1" customWidth="1"/>
    <col min="15617" max="15617" width="49.28515625" bestFit="1" customWidth="1"/>
    <col min="15873" max="15873" width="49.28515625" bestFit="1" customWidth="1"/>
    <col min="16129" max="16129" width="49.28515625" bestFit="1" customWidth="1"/>
  </cols>
  <sheetData>
    <row r="1" spans="1:31" ht="106.5" customHeight="1" x14ac:dyDescent="0.2">
      <c r="A1" s="72"/>
      <c r="B1" s="73"/>
      <c r="C1" s="73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</row>
    <row r="2" spans="1:31" x14ac:dyDescent="0.2">
      <c r="A2" s="72"/>
      <c r="B2" s="73"/>
      <c r="C2" s="73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  <c r="AD2" s="72"/>
      <c r="AE2" s="72"/>
    </row>
    <row r="3" spans="1:31" ht="18.75" x14ac:dyDescent="0.3">
      <c r="A3" s="219" t="s">
        <v>8275</v>
      </c>
      <c r="B3" s="219"/>
      <c r="C3" s="219"/>
      <c r="D3" s="219"/>
      <c r="E3" s="219"/>
      <c r="F3" s="219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</row>
    <row r="4" spans="1:31" x14ac:dyDescent="0.2">
      <c r="A4" s="72"/>
      <c r="B4" s="73"/>
      <c r="C4" s="73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</row>
    <row r="5" spans="1:31" ht="15" x14ac:dyDescent="0.25">
      <c r="A5" s="74" t="s">
        <v>8276</v>
      </c>
      <c r="B5" s="73"/>
      <c r="C5" s="73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  <c r="AD5" s="72"/>
      <c r="AE5" s="72"/>
    </row>
    <row r="6" spans="1:31" x14ac:dyDescent="0.2">
      <c r="A6" s="220" t="s">
        <v>8277</v>
      </c>
      <c r="B6" s="220"/>
      <c r="C6" s="220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  <c r="U6" s="72"/>
      <c r="V6" s="72"/>
      <c r="W6" s="72"/>
      <c r="X6" s="72"/>
      <c r="Y6" s="72"/>
      <c r="Z6" s="72"/>
      <c r="AA6" s="72"/>
      <c r="AB6" s="72"/>
      <c r="AC6" s="72"/>
      <c r="AD6" s="72"/>
      <c r="AE6" s="72"/>
    </row>
    <row r="7" spans="1:31" x14ac:dyDescent="0.2">
      <c r="A7" s="75"/>
      <c r="B7" s="75"/>
      <c r="C7" s="75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  <c r="V7" s="72"/>
      <c r="W7" s="72"/>
      <c r="X7" s="72"/>
      <c r="Y7" s="72"/>
      <c r="Z7" s="72"/>
      <c r="AA7" s="72"/>
      <c r="AB7" s="72"/>
      <c r="AC7" s="72"/>
      <c r="AD7" s="72"/>
      <c r="AE7" s="72"/>
    </row>
    <row r="8" spans="1:31" ht="15" x14ac:dyDescent="0.25">
      <c r="A8" s="74" t="s">
        <v>8278</v>
      </c>
      <c r="B8" s="75"/>
      <c r="C8" s="75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72"/>
      <c r="T8" s="72"/>
      <c r="U8" s="72"/>
      <c r="V8" s="72"/>
      <c r="W8" s="72"/>
      <c r="X8" s="72"/>
      <c r="Y8" s="72"/>
      <c r="Z8" s="72"/>
      <c r="AA8" s="72"/>
      <c r="AB8" s="72"/>
      <c r="AC8" s="72"/>
      <c r="AD8" s="72"/>
      <c r="AE8" s="72"/>
    </row>
    <row r="9" spans="1:31" ht="30.75" customHeight="1" x14ac:dyDescent="0.2">
      <c r="A9" s="221" t="str">
        <f>Cronograma!B3</f>
        <v>Troca de iluminação convencional por tecnologia LED nos Bairros Mirante dos OVNIs e Jardim Clarice</v>
      </c>
      <c r="B9" s="221"/>
      <c r="C9" s="221"/>
      <c r="D9" s="221"/>
      <c r="E9" s="221"/>
      <c r="F9" s="221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  <c r="T9" s="72"/>
      <c r="U9" s="72"/>
      <c r="V9" s="72"/>
      <c r="W9" s="72"/>
      <c r="X9" s="72"/>
      <c r="Y9" s="72"/>
      <c r="Z9" s="72"/>
      <c r="AA9" s="72"/>
      <c r="AB9" s="72"/>
      <c r="AC9" s="72"/>
      <c r="AD9" s="72"/>
      <c r="AE9" s="72"/>
    </row>
    <row r="10" spans="1:31" x14ac:dyDescent="0.2">
      <c r="A10" s="72"/>
      <c r="B10" s="73"/>
      <c r="C10" s="73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  <c r="AB10" s="72"/>
      <c r="AC10" s="72"/>
      <c r="AD10" s="72"/>
      <c r="AE10" s="72"/>
    </row>
    <row r="11" spans="1:31" x14ac:dyDescent="0.2">
      <c r="A11" s="72"/>
      <c r="B11" s="73"/>
      <c r="C11" s="73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</row>
    <row r="12" spans="1:31" s="78" customFormat="1" ht="30" customHeight="1" x14ac:dyDescent="0.2">
      <c r="A12" s="76" t="s">
        <v>8279</v>
      </c>
      <c r="B12" s="76" t="s">
        <v>8280</v>
      </c>
      <c r="C12" s="76" t="s">
        <v>8281</v>
      </c>
      <c r="D12" s="76" t="s">
        <v>8282</v>
      </c>
      <c r="E12" s="76" t="s">
        <v>8283</v>
      </c>
      <c r="F12" s="76" t="s">
        <v>8284</v>
      </c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7"/>
      <c r="AA12" s="77"/>
      <c r="AB12" s="77"/>
      <c r="AC12" s="77"/>
      <c r="AD12" s="77"/>
      <c r="AE12" s="77"/>
    </row>
    <row r="13" spans="1:31" s="78" customFormat="1" ht="30" customHeight="1" x14ac:dyDescent="0.2">
      <c r="A13" s="79" t="s">
        <v>8285</v>
      </c>
      <c r="B13" s="80" t="s">
        <v>8286</v>
      </c>
      <c r="C13" s="81">
        <v>0.03</v>
      </c>
      <c r="D13" s="81">
        <v>0.03</v>
      </c>
      <c r="E13" s="81">
        <v>0.04</v>
      </c>
      <c r="F13" s="81">
        <v>5.5E-2</v>
      </c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77"/>
      <c r="AD13" s="77"/>
      <c r="AE13" s="77"/>
    </row>
    <row r="14" spans="1:31" s="78" customFormat="1" ht="30" customHeight="1" x14ac:dyDescent="0.2">
      <c r="A14" s="79" t="s">
        <v>8287</v>
      </c>
      <c r="B14" s="80" t="s">
        <v>8288</v>
      </c>
      <c r="C14" s="81">
        <v>8.0000000000000002E-3</v>
      </c>
      <c r="D14" s="81">
        <v>8.0000000000000002E-3</v>
      </c>
      <c r="E14" s="81">
        <v>8.0000000000000002E-3</v>
      </c>
      <c r="F14" s="81">
        <v>0.01</v>
      </c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</row>
    <row r="15" spans="1:31" s="78" customFormat="1" ht="30" customHeight="1" x14ac:dyDescent="0.2">
      <c r="A15" s="79" t="s">
        <v>8289</v>
      </c>
      <c r="B15" s="80" t="s">
        <v>8290</v>
      </c>
      <c r="C15" s="81">
        <v>9.7000000000000003E-3</v>
      </c>
      <c r="D15" s="81">
        <v>9.7000000000000003E-3</v>
      </c>
      <c r="E15" s="81">
        <v>1.2699999999999999E-2</v>
      </c>
      <c r="F15" s="81">
        <v>1.2699999999999999E-2</v>
      </c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</row>
    <row r="16" spans="1:31" s="78" customFormat="1" ht="30" customHeight="1" x14ac:dyDescent="0.2">
      <c r="A16" s="79" t="s">
        <v>8291</v>
      </c>
      <c r="B16" s="80" t="s">
        <v>8292</v>
      </c>
      <c r="C16" s="81">
        <v>1.2E-2</v>
      </c>
      <c r="D16" s="81">
        <v>5.8999999999999999E-3</v>
      </c>
      <c r="E16" s="81">
        <v>1.23E-2</v>
      </c>
      <c r="F16" s="81">
        <v>1.3899999999999999E-2</v>
      </c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</row>
    <row r="17" spans="1:31" s="78" customFormat="1" ht="30" customHeight="1" x14ac:dyDescent="0.2">
      <c r="A17" s="79" t="s">
        <v>8293</v>
      </c>
      <c r="B17" s="80" t="s">
        <v>984</v>
      </c>
      <c r="C17" s="81">
        <v>7.6999999999999999E-2</v>
      </c>
      <c r="D17" s="81">
        <v>6.1600000000000002E-2</v>
      </c>
      <c r="E17" s="81">
        <v>7.3999999999999996E-2</v>
      </c>
      <c r="F17" s="81">
        <v>8.9599999999999999E-2</v>
      </c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</row>
    <row r="18" spans="1:31" s="78" customFormat="1" ht="30" customHeight="1" x14ac:dyDescent="0.2">
      <c r="A18" s="79" t="s">
        <v>8294</v>
      </c>
      <c r="B18" s="80" t="s">
        <v>8295</v>
      </c>
      <c r="C18" s="81">
        <v>3.6499999999999998E-2</v>
      </c>
      <c r="D18" s="81">
        <v>3.6499999999999998E-2</v>
      </c>
      <c r="E18" s="81">
        <v>3.6499999999999998E-2</v>
      </c>
      <c r="F18" s="81">
        <v>3.6499999999999998E-2</v>
      </c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</row>
    <row r="19" spans="1:31" s="78" customFormat="1" ht="30" customHeight="1" x14ac:dyDescent="0.2">
      <c r="A19" s="79" t="s">
        <v>8296</v>
      </c>
      <c r="B19" s="80" t="s">
        <v>8297</v>
      </c>
      <c r="C19" s="81">
        <v>0.05</v>
      </c>
      <c r="D19" s="81">
        <v>0</v>
      </c>
      <c r="E19" s="81">
        <v>2.5000000000000001E-2</v>
      </c>
      <c r="F19" s="81">
        <v>0.05</v>
      </c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</row>
    <row r="20" spans="1:31" s="78" customFormat="1" ht="30" customHeight="1" x14ac:dyDescent="0.2">
      <c r="A20" s="79" t="s">
        <v>8298</v>
      </c>
      <c r="B20" s="80" t="s">
        <v>8299</v>
      </c>
      <c r="C20" s="81">
        <v>0</v>
      </c>
      <c r="D20" s="81">
        <v>0</v>
      </c>
      <c r="E20" s="81">
        <v>4.4999999999999998E-2</v>
      </c>
      <c r="F20" s="81">
        <v>4.4999999999999998E-2</v>
      </c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</row>
    <row r="21" spans="1:31" s="78" customFormat="1" ht="30" customHeight="1" x14ac:dyDescent="0.2">
      <c r="A21" s="82" t="s">
        <v>8300</v>
      </c>
      <c r="B21" s="83" t="s">
        <v>8301</v>
      </c>
      <c r="C21" s="84">
        <f>(((1+C13+C14+C15)*(1+C16)*(1+C17))/(1-C18-C19))-1</f>
        <v>0.25</v>
      </c>
      <c r="D21" s="81"/>
      <c r="E21" s="81"/>
      <c r="F21" s="81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</row>
    <row r="22" spans="1:31" s="78" customFormat="1" ht="17.25" customHeight="1" x14ac:dyDescent="0.2">
      <c r="A22" s="77"/>
      <c r="B22" s="85"/>
      <c r="C22" s="86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</row>
    <row r="23" spans="1:31" s="78" customFormat="1" x14ac:dyDescent="0.2">
      <c r="A23" s="77"/>
      <c r="B23" s="85"/>
      <c r="C23" s="86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</row>
    <row r="24" spans="1:31" s="78" customFormat="1" ht="25.5" customHeight="1" x14ac:dyDescent="0.2">
      <c r="A24" s="222" t="s">
        <v>8302</v>
      </c>
      <c r="B24" s="222"/>
      <c r="C24" s="222"/>
      <c r="D24" s="222"/>
      <c r="E24" s="222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</row>
    <row r="25" spans="1:31" s="78" customFormat="1" ht="30" customHeight="1" x14ac:dyDescent="0.25">
      <c r="A25" s="87" t="s">
        <v>8303</v>
      </c>
      <c r="B25" s="223" t="s">
        <v>8304</v>
      </c>
      <c r="C25" s="223"/>
      <c r="D25" s="88">
        <v>-1</v>
      </c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</row>
    <row r="26" spans="1:31" s="78" customFormat="1" x14ac:dyDescent="0.2">
      <c r="A26" s="77"/>
      <c r="B26" s="224" t="s">
        <v>8305</v>
      </c>
      <c r="C26" s="224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</row>
    <row r="27" spans="1:31" x14ac:dyDescent="0.2">
      <c r="A27" s="72"/>
      <c r="B27" s="73"/>
      <c r="C27" s="73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  <c r="AD27" s="72"/>
      <c r="AE27" s="72"/>
    </row>
    <row r="28" spans="1:31" ht="30.75" customHeight="1" x14ac:dyDescent="0.2">
      <c r="A28" s="218" t="s">
        <v>8306</v>
      </c>
      <c r="B28" s="218"/>
      <c r="C28" s="218"/>
      <c r="D28" s="218"/>
      <c r="E28" s="218"/>
      <c r="F28" s="218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</row>
    <row r="29" spans="1:31" x14ac:dyDescent="0.2">
      <c r="B29" s="89"/>
      <c r="C29" s="89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  <c r="AD29" s="72"/>
      <c r="AE29" s="72"/>
    </row>
    <row r="30" spans="1:31" ht="42.75" customHeight="1" x14ac:dyDescent="0.2">
      <c r="A30" s="218" t="s">
        <v>8307</v>
      </c>
      <c r="B30" s="218"/>
      <c r="C30" s="218"/>
      <c r="D30" s="218"/>
      <c r="E30" s="218"/>
      <c r="F30" s="218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  <c r="AD30" s="72"/>
      <c r="AE30" s="72"/>
    </row>
    <row r="31" spans="1:31" x14ac:dyDescent="0.2">
      <c r="A31" s="72"/>
      <c r="B31" s="73"/>
      <c r="C31" s="73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  <c r="AD31" s="72"/>
      <c r="AE31" s="72"/>
    </row>
    <row r="32" spans="1:31" x14ac:dyDescent="0.2">
      <c r="A32" s="72"/>
      <c r="B32" s="73"/>
      <c r="C32" s="73"/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</row>
    <row r="33" spans="1:31" x14ac:dyDescent="0.2">
      <c r="A33" s="72" t="s">
        <v>8864</v>
      </c>
      <c r="B33" s="73"/>
      <c r="C33" s="73"/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  <c r="AD33" s="72"/>
      <c r="AE33" s="72"/>
    </row>
    <row r="34" spans="1:31" x14ac:dyDescent="0.2">
      <c r="A34" s="72"/>
      <c r="B34" s="73"/>
      <c r="C34" s="73"/>
      <c r="D34" s="72"/>
      <c r="E34" s="72"/>
      <c r="F34" s="72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  <c r="AD34" s="72"/>
      <c r="AE34" s="72"/>
    </row>
    <row r="35" spans="1:31" x14ac:dyDescent="0.2">
      <c r="A35" s="72"/>
      <c r="B35" s="73"/>
      <c r="C35" s="73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  <c r="AD35" s="72"/>
      <c r="AE35" s="72"/>
    </row>
    <row r="36" spans="1:31" x14ac:dyDescent="0.2">
      <c r="A36" s="72"/>
      <c r="B36" s="73"/>
      <c r="C36" s="73" t="s">
        <v>8308</v>
      </c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  <c r="AE36" s="72"/>
    </row>
    <row r="37" spans="1:31" x14ac:dyDescent="0.2">
      <c r="A37" s="72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</row>
    <row r="38" spans="1:31" x14ac:dyDescent="0.2">
      <c r="A38" s="72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2"/>
      <c r="AE38" s="72"/>
    </row>
    <row r="39" spans="1:31" x14ac:dyDescent="0.2">
      <c r="A39" s="72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2"/>
      <c r="AE39" s="72"/>
    </row>
    <row r="40" spans="1:31" x14ac:dyDescent="0.2">
      <c r="A40" s="72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2"/>
      <c r="AE40" s="72"/>
    </row>
    <row r="41" spans="1:31" x14ac:dyDescent="0.2">
      <c r="A41" s="72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</row>
    <row r="42" spans="1:31" x14ac:dyDescent="0.2">
      <c r="A42" s="72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</row>
    <row r="43" spans="1:31" x14ac:dyDescent="0.2">
      <c r="A43" s="72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</row>
    <row r="44" spans="1:31" x14ac:dyDescent="0.2">
      <c r="A44" s="72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2"/>
      <c r="AE44" s="72"/>
    </row>
    <row r="45" spans="1:31" x14ac:dyDescent="0.2">
      <c r="A45" s="72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2"/>
      <c r="AE45" s="72"/>
    </row>
    <row r="46" spans="1:31" x14ac:dyDescent="0.2">
      <c r="A46" s="72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2"/>
      <c r="AE46" s="72"/>
    </row>
    <row r="47" spans="1:31" x14ac:dyDescent="0.2">
      <c r="A47" s="72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</row>
    <row r="48" spans="1:31" x14ac:dyDescent="0.2">
      <c r="A48" s="72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</row>
    <row r="49" spans="1:31" x14ac:dyDescent="0.2">
      <c r="A49" s="72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2"/>
      <c r="AE49" s="72"/>
    </row>
    <row r="50" spans="1:31" x14ac:dyDescent="0.2">
      <c r="A50" s="72"/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2"/>
      <c r="AE50" s="72"/>
    </row>
    <row r="51" spans="1:31" x14ac:dyDescent="0.2">
      <c r="A51" s="72"/>
      <c r="B51" s="72"/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  <c r="AD51" s="72"/>
      <c r="AE51" s="72"/>
    </row>
    <row r="52" spans="1:31" x14ac:dyDescent="0.2">
      <c r="A52" s="72"/>
      <c r="B52" s="72"/>
      <c r="C52" s="72"/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  <c r="AD52" s="72"/>
      <c r="AE52" s="72"/>
    </row>
    <row r="53" spans="1:31" x14ac:dyDescent="0.2">
      <c r="A53" s="72"/>
      <c r="B53" s="72"/>
      <c r="C53" s="72"/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  <c r="AD53" s="72"/>
      <c r="AE53" s="72"/>
    </row>
    <row r="54" spans="1:31" x14ac:dyDescent="0.2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  <c r="AD54" s="72"/>
      <c r="AE54" s="72"/>
    </row>
    <row r="55" spans="1:31" x14ac:dyDescent="0.2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  <c r="AD55" s="72"/>
      <c r="AE55" s="72"/>
    </row>
    <row r="56" spans="1:31" x14ac:dyDescent="0.2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  <c r="AD56" s="72"/>
      <c r="AE56" s="72"/>
    </row>
    <row r="57" spans="1:31" x14ac:dyDescent="0.2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  <c r="AD57" s="72"/>
      <c r="AE57" s="72"/>
    </row>
    <row r="58" spans="1:31" x14ac:dyDescent="0.2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  <c r="AD58" s="72"/>
      <c r="AE58" s="72"/>
    </row>
    <row r="59" spans="1:31" x14ac:dyDescent="0.2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  <c r="AD59" s="72"/>
      <c r="AE59" s="72"/>
    </row>
    <row r="60" spans="1:31" x14ac:dyDescent="0.2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  <c r="AD60" s="72"/>
      <c r="AE60" s="72"/>
    </row>
    <row r="61" spans="1:31" x14ac:dyDescent="0.2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  <c r="AD61" s="72"/>
      <c r="AE61" s="72"/>
    </row>
    <row r="62" spans="1:31" x14ac:dyDescent="0.2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  <c r="AD62" s="72"/>
      <c r="AE62" s="72"/>
    </row>
    <row r="63" spans="1:31" x14ac:dyDescent="0.2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  <c r="AD63" s="72"/>
      <c r="AE63" s="72"/>
    </row>
    <row r="64" spans="1:31" x14ac:dyDescent="0.2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  <c r="AD64" s="72"/>
      <c r="AE64" s="72"/>
    </row>
    <row r="65" spans="1:31" x14ac:dyDescent="0.2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  <c r="AD65" s="72"/>
      <c r="AE65" s="72"/>
    </row>
    <row r="66" spans="1:31" x14ac:dyDescent="0.2">
      <c r="A66" s="72"/>
      <c r="B66" s="72"/>
      <c r="C66" s="72"/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2"/>
      <c r="AB66" s="72"/>
      <c r="AC66" s="72"/>
      <c r="AD66" s="72"/>
      <c r="AE66" s="72"/>
    </row>
    <row r="67" spans="1:31" x14ac:dyDescent="0.2">
      <c r="A67" s="72"/>
      <c r="B67" s="72"/>
      <c r="C67" s="72"/>
      <c r="D67" s="72"/>
      <c r="E67" s="72"/>
      <c r="F67" s="72"/>
      <c r="G67" s="72"/>
      <c r="H67" s="72"/>
      <c r="I67" s="72"/>
      <c r="J67" s="72"/>
      <c r="K67" s="72"/>
      <c r="L67" s="72"/>
      <c r="M67" s="72"/>
      <c r="N67" s="72"/>
      <c r="O67" s="72"/>
      <c r="P67" s="72"/>
      <c r="Q67" s="72"/>
      <c r="R67" s="72"/>
      <c r="S67" s="72"/>
      <c r="T67" s="72"/>
      <c r="U67" s="72"/>
      <c r="V67" s="72"/>
      <c r="W67" s="72"/>
      <c r="X67" s="72"/>
      <c r="Y67" s="72"/>
      <c r="Z67" s="72"/>
      <c r="AA67" s="72"/>
      <c r="AB67" s="72"/>
      <c r="AC67" s="72"/>
      <c r="AD67" s="72"/>
      <c r="AE67" s="72"/>
    </row>
    <row r="68" spans="1:31" x14ac:dyDescent="0.2">
      <c r="A68" s="72"/>
      <c r="B68" s="72"/>
      <c r="C68" s="72"/>
      <c r="D68" s="72"/>
      <c r="E68" s="72"/>
      <c r="F68" s="72"/>
      <c r="G68" s="72"/>
      <c r="H68" s="72"/>
      <c r="I68" s="72"/>
      <c r="J68" s="72"/>
      <c r="K68" s="72"/>
      <c r="L68" s="72"/>
      <c r="M68" s="72"/>
      <c r="N68" s="72"/>
      <c r="O68" s="72"/>
      <c r="P68" s="72"/>
      <c r="Q68" s="72"/>
      <c r="R68" s="72"/>
      <c r="S68" s="72"/>
      <c r="T68" s="72"/>
      <c r="U68" s="72"/>
      <c r="V68" s="72"/>
      <c r="W68" s="72"/>
      <c r="X68" s="72"/>
      <c r="Y68" s="72"/>
      <c r="Z68" s="72"/>
      <c r="AA68" s="72"/>
      <c r="AB68" s="72"/>
      <c r="AC68" s="72"/>
      <c r="AD68" s="72"/>
      <c r="AE68" s="72"/>
    </row>
    <row r="69" spans="1:31" x14ac:dyDescent="0.2">
      <c r="A69" s="72"/>
      <c r="B69" s="72"/>
      <c r="C69" s="72"/>
      <c r="D69" s="72"/>
      <c r="E69" s="72"/>
      <c r="F69" s="72"/>
      <c r="G69" s="72"/>
      <c r="H69" s="72"/>
      <c r="I69" s="72"/>
      <c r="J69" s="72"/>
      <c r="K69" s="72"/>
      <c r="L69" s="72"/>
      <c r="M69" s="72"/>
      <c r="N69" s="72"/>
      <c r="O69" s="72"/>
      <c r="P69" s="72"/>
      <c r="Q69" s="72"/>
      <c r="R69" s="72"/>
      <c r="S69" s="72"/>
      <c r="T69" s="72"/>
      <c r="U69" s="72"/>
      <c r="V69" s="72"/>
      <c r="W69" s="72"/>
      <c r="X69" s="72"/>
      <c r="Y69" s="72"/>
      <c r="Z69" s="72"/>
      <c r="AA69" s="72"/>
      <c r="AB69" s="72"/>
      <c r="AC69" s="72"/>
      <c r="AD69" s="72"/>
      <c r="AE69" s="72"/>
    </row>
    <row r="70" spans="1:31" x14ac:dyDescent="0.2">
      <c r="A70" s="72"/>
      <c r="B70" s="72"/>
      <c r="C70" s="72"/>
      <c r="D70" s="72"/>
      <c r="E70" s="72"/>
      <c r="F70" s="72"/>
      <c r="G70" s="72"/>
      <c r="H70" s="72"/>
      <c r="I70" s="72"/>
      <c r="J70" s="72"/>
      <c r="K70" s="72"/>
      <c r="L70" s="72"/>
      <c r="M70" s="72"/>
      <c r="N70" s="72"/>
      <c r="O70" s="72"/>
      <c r="P70" s="72"/>
      <c r="Q70" s="72"/>
      <c r="R70" s="72"/>
      <c r="S70" s="72"/>
      <c r="T70" s="72"/>
      <c r="U70" s="72"/>
      <c r="V70" s="72"/>
      <c r="W70" s="72"/>
      <c r="X70" s="72"/>
      <c r="Y70" s="72"/>
      <c r="Z70" s="72"/>
      <c r="AA70" s="72"/>
      <c r="AB70" s="72"/>
      <c r="AC70" s="72"/>
      <c r="AD70" s="72"/>
      <c r="AE70" s="72"/>
    </row>
    <row r="71" spans="1:31" x14ac:dyDescent="0.2">
      <c r="A71" s="72"/>
      <c r="B71" s="72"/>
      <c r="C71" s="72"/>
      <c r="D71" s="72"/>
      <c r="E71" s="72"/>
      <c r="F71" s="72"/>
      <c r="G71" s="72"/>
      <c r="H71" s="72"/>
      <c r="I71" s="72"/>
      <c r="J71" s="72"/>
      <c r="K71" s="72"/>
      <c r="L71" s="72"/>
      <c r="M71" s="72"/>
      <c r="N71" s="72"/>
      <c r="O71" s="72"/>
      <c r="P71" s="72"/>
      <c r="Q71" s="72"/>
      <c r="R71" s="72"/>
      <c r="S71" s="72"/>
      <c r="T71" s="72"/>
      <c r="U71" s="72"/>
      <c r="V71" s="72"/>
      <c r="W71" s="72"/>
      <c r="X71" s="72"/>
      <c r="Y71" s="72"/>
      <c r="Z71" s="72"/>
      <c r="AA71" s="72"/>
      <c r="AB71" s="72"/>
      <c r="AC71" s="72"/>
      <c r="AD71" s="72"/>
      <c r="AE71" s="72"/>
    </row>
    <row r="72" spans="1:31" x14ac:dyDescent="0.2">
      <c r="A72" s="72"/>
      <c r="B72" s="72"/>
      <c r="C72" s="72"/>
      <c r="D72" s="72"/>
      <c r="E72" s="72"/>
      <c r="F72" s="72"/>
      <c r="G72" s="72"/>
      <c r="H72" s="72"/>
      <c r="I72" s="72"/>
      <c r="J72" s="72"/>
      <c r="K72" s="72"/>
      <c r="L72" s="72"/>
      <c r="M72" s="72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72"/>
      <c r="Y72" s="72"/>
      <c r="Z72" s="72"/>
      <c r="AA72" s="72"/>
      <c r="AB72" s="72"/>
      <c r="AC72" s="72"/>
      <c r="AD72" s="72"/>
      <c r="AE72" s="72"/>
    </row>
    <row r="73" spans="1:31" x14ac:dyDescent="0.2">
      <c r="A73" s="72"/>
      <c r="B73" s="72"/>
      <c r="C73" s="72"/>
      <c r="D73" s="72"/>
      <c r="E73" s="72"/>
      <c r="F73" s="72"/>
      <c r="G73" s="72"/>
      <c r="H73" s="72"/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2"/>
      <c r="Z73" s="72"/>
      <c r="AA73" s="72"/>
      <c r="AB73" s="72"/>
      <c r="AC73" s="72"/>
      <c r="AD73" s="72"/>
      <c r="AE73" s="72"/>
    </row>
    <row r="74" spans="1:31" x14ac:dyDescent="0.2">
      <c r="A74" s="72"/>
      <c r="B74" s="72"/>
      <c r="C74" s="72"/>
      <c r="D74" s="72"/>
      <c r="E74" s="72"/>
      <c r="F74" s="72"/>
      <c r="G74" s="72"/>
      <c r="H74" s="72"/>
      <c r="I74" s="72"/>
      <c r="J74" s="72"/>
      <c r="K74" s="72"/>
      <c r="L74" s="72"/>
      <c r="M74" s="72"/>
      <c r="N74" s="72"/>
      <c r="O74" s="72"/>
      <c r="P74" s="72"/>
      <c r="Q74" s="72"/>
      <c r="R74" s="72"/>
      <c r="S74" s="72"/>
      <c r="T74" s="72"/>
      <c r="U74" s="72"/>
      <c r="V74" s="72"/>
      <c r="W74" s="72"/>
      <c r="X74" s="72"/>
      <c r="Y74" s="72"/>
      <c r="Z74" s="72"/>
      <c r="AA74" s="72"/>
      <c r="AB74" s="72"/>
      <c r="AC74" s="72"/>
      <c r="AD74" s="72"/>
      <c r="AE74" s="72"/>
    </row>
    <row r="75" spans="1:31" x14ac:dyDescent="0.2">
      <c r="A75" s="72"/>
      <c r="B75" s="72"/>
      <c r="C75" s="72"/>
      <c r="D75" s="72"/>
      <c r="E75" s="72"/>
      <c r="F75" s="72"/>
      <c r="G75" s="72"/>
      <c r="H75" s="72"/>
      <c r="I75" s="72"/>
      <c r="J75" s="72"/>
      <c r="K75" s="72"/>
      <c r="L75" s="72"/>
      <c r="M75" s="72"/>
      <c r="N75" s="72"/>
      <c r="O75" s="72"/>
      <c r="P75" s="72"/>
      <c r="Q75" s="72"/>
      <c r="R75" s="72"/>
      <c r="S75" s="72"/>
      <c r="T75" s="72"/>
      <c r="U75" s="72"/>
      <c r="V75" s="72"/>
      <c r="W75" s="72"/>
      <c r="X75" s="72"/>
      <c r="Y75" s="72"/>
      <c r="Z75" s="72"/>
      <c r="AA75" s="72"/>
      <c r="AB75" s="72"/>
      <c r="AC75" s="72"/>
      <c r="AD75" s="72"/>
      <c r="AE75" s="72"/>
    </row>
    <row r="76" spans="1:31" x14ac:dyDescent="0.2">
      <c r="A76" s="72"/>
      <c r="B76" s="72"/>
      <c r="C76" s="72"/>
      <c r="D76" s="72"/>
      <c r="E76" s="72"/>
      <c r="F76" s="72"/>
      <c r="G76" s="72"/>
      <c r="H76" s="72"/>
      <c r="I76" s="72"/>
      <c r="J76" s="72"/>
      <c r="K76" s="72"/>
      <c r="L76" s="72"/>
      <c r="M76" s="72"/>
      <c r="N76" s="72"/>
      <c r="O76" s="72"/>
      <c r="P76" s="72"/>
      <c r="Q76" s="72"/>
      <c r="R76" s="72"/>
      <c r="S76" s="72"/>
      <c r="T76" s="72"/>
      <c r="U76" s="72"/>
      <c r="V76" s="72"/>
      <c r="W76" s="72"/>
      <c r="X76" s="72"/>
      <c r="Y76" s="72"/>
      <c r="Z76" s="72"/>
      <c r="AA76" s="72"/>
      <c r="AB76" s="72"/>
      <c r="AC76" s="72"/>
      <c r="AD76" s="72"/>
      <c r="AE76" s="72"/>
    </row>
    <row r="77" spans="1:31" x14ac:dyDescent="0.2">
      <c r="A77" s="72"/>
      <c r="B77" s="72"/>
      <c r="C77" s="72"/>
      <c r="D77" s="72"/>
      <c r="E77" s="72"/>
      <c r="F77" s="72"/>
      <c r="G77" s="72"/>
      <c r="H77" s="72"/>
      <c r="I77" s="72"/>
      <c r="J77" s="72"/>
      <c r="K77" s="72"/>
      <c r="L77" s="72"/>
      <c r="M77" s="72"/>
      <c r="N77" s="72"/>
      <c r="O77" s="72"/>
      <c r="P77" s="72"/>
      <c r="Q77" s="72"/>
      <c r="R77" s="72"/>
      <c r="S77" s="72"/>
      <c r="T77" s="72"/>
      <c r="U77" s="72"/>
      <c r="V77" s="72"/>
      <c r="W77" s="72"/>
      <c r="X77" s="72"/>
      <c r="Y77" s="72"/>
      <c r="Z77" s="72"/>
      <c r="AA77" s="72"/>
      <c r="AB77" s="72"/>
      <c r="AC77" s="72"/>
      <c r="AD77" s="72"/>
      <c r="AE77" s="72"/>
    </row>
    <row r="78" spans="1:31" x14ac:dyDescent="0.2">
      <c r="A78" s="72"/>
      <c r="B78" s="72"/>
      <c r="C78" s="72"/>
      <c r="D78" s="72"/>
      <c r="E78" s="72"/>
      <c r="F78" s="72"/>
      <c r="G78" s="72"/>
      <c r="H78" s="72"/>
      <c r="I78" s="72"/>
      <c r="J78" s="72"/>
      <c r="K78" s="72"/>
      <c r="L78" s="72"/>
      <c r="M78" s="72"/>
      <c r="N78" s="72"/>
      <c r="O78" s="72"/>
      <c r="P78" s="72"/>
      <c r="Q78" s="72"/>
      <c r="R78" s="72"/>
      <c r="S78" s="72"/>
      <c r="T78" s="72"/>
      <c r="U78" s="72"/>
      <c r="V78" s="72"/>
      <c r="W78" s="72"/>
      <c r="X78" s="72"/>
      <c r="Y78" s="72"/>
      <c r="Z78" s="72"/>
      <c r="AA78" s="72"/>
      <c r="AB78" s="72"/>
      <c r="AC78" s="72"/>
      <c r="AD78" s="72"/>
      <c r="AE78" s="72"/>
    </row>
    <row r="79" spans="1:31" x14ac:dyDescent="0.2">
      <c r="A79" s="72"/>
      <c r="B79" s="72"/>
      <c r="C79" s="72"/>
      <c r="D79" s="72"/>
      <c r="E79" s="72"/>
      <c r="F79" s="72"/>
      <c r="G79" s="72"/>
      <c r="H79" s="72"/>
      <c r="I79" s="72"/>
      <c r="J79" s="72"/>
      <c r="K79" s="72"/>
      <c r="L79" s="72"/>
      <c r="M79" s="72"/>
      <c r="N79" s="72"/>
      <c r="O79" s="72"/>
      <c r="P79" s="72"/>
      <c r="Q79" s="72"/>
      <c r="R79" s="72"/>
      <c r="S79" s="72"/>
      <c r="T79" s="72"/>
      <c r="U79" s="72"/>
      <c r="V79" s="72"/>
      <c r="W79" s="72"/>
      <c r="X79" s="72"/>
      <c r="Y79" s="72"/>
      <c r="Z79" s="72"/>
      <c r="AA79" s="72"/>
      <c r="AB79" s="72"/>
      <c r="AC79" s="72"/>
      <c r="AD79" s="72"/>
      <c r="AE79" s="72"/>
    </row>
    <row r="80" spans="1:31" x14ac:dyDescent="0.2">
      <c r="A80" s="72"/>
      <c r="B80" s="72"/>
      <c r="C80" s="72"/>
      <c r="D80" s="72"/>
      <c r="E80" s="72"/>
      <c r="F80" s="72"/>
      <c r="G80" s="72"/>
      <c r="H80" s="72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2"/>
      <c r="U80" s="72"/>
      <c r="V80" s="72"/>
      <c r="W80" s="72"/>
      <c r="X80" s="72"/>
      <c r="Y80" s="72"/>
      <c r="Z80" s="72"/>
      <c r="AA80" s="72"/>
      <c r="AB80" s="72"/>
      <c r="AC80" s="72"/>
      <c r="AD80" s="72"/>
      <c r="AE80" s="72"/>
    </row>
    <row r="81" spans="1:31" x14ac:dyDescent="0.2">
      <c r="A81" s="72"/>
      <c r="B81" s="72"/>
      <c r="C81" s="72"/>
      <c r="D81" s="72"/>
      <c r="E81" s="72"/>
      <c r="F81" s="72"/>
      <c r="G81" s="72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72"/>
      <c r="Z81" s="72"/>
      <c r="AA81" s="72"/>
      <c r="AB81" s="72"/>
      <c r="AC81" s="72"/>
      <c r="AD81" s="72"/>
      <c r="AE81" s="72"/>
    </row>
    <row r="82" spans="1:31" x14ac:dyDescent="0.2">
      <c r="A82" s="72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2"/>
      <c r="X82" s="72"/>
      <c r="Y82" s="72"/>
      <c r="Z82" s="72"/>
      <c r="AA82" s="72"/>
      <c r="AB82" s="72"/>
      <c r="AC82" s="72"/>
      <c r="AD82" s="72"/>
      <c r="AE82" s="72"/>
    </row>
    <row r="83" spans="1:31" x14ac:dyDescent="0.2">
      <c r="A83" s="72"/>
      <c r="B83" s="72"/>
      <c r="C83" s="72"/>
      <c r="D83" s="72"/>
      <c r="E83" s="72"/>
      <c r="F83" s="72"/>
      <c r="G83" s="72"/>
      <c r="H83" s="72"/>
      <c r="I83" s="72"/>
      <c r="J83" s="72"/>
      <c r="K83" s="72"/>
      <c r="L83" s="72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72"/>
      <c r="Y83" s="72"/>
      <c r="Z83" s="72"/>
      <c r="AA83" s="72"/>
      <c r="AB83" s="72"/>
      <c r="AC83" s="72"/>
      <c r="AD83" s="72"/>
      <c r="AE83" s="72"/>
    </row>
    <row r="84" spans="1:31" x14ac:dyDescent="0.2">
      <c r="A84" s="72"/>
      <c r="B84" s="72"/>
      <c r="C84" s="72"/>
      <c r="D84" s="72"/>
      <c r="E84" s="72"/>
      <c r="F84" s="72"/>
      <c r="G84" s="72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72"/>
      <c r="Z84" s="72"/>
      <c r="AA84" s="72"/>
      <c r="AB84" s="72"/>
      <c r="AC84" s="72"/>
      <c r="AD84" s="72"/>
      <c r="AE84" s="72"/>
    </row>
    <row r="85" spans="1:31" x14ac:dyDescent="0.2">
      <c r="A85" s="72"/>
      <c r="B85" s="72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72"/>
      <c r="Z85" s="72"/>
      <c r="AA85" s="72"/>
      <c r="AB85" s="72"/>
      <c r="AC85" s="72"/>
      <c r="AD85" s="72"/>
      <c r="AE85" s="72"/>
    </row>
    <row r="86" spans="1:31" x14ac:dyDescent="0.2">
      <c r="A86" s="72"/>
      <c r="B86" s="72"/>
      <c r="C86" s="72"/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72"/>
      <c r="Z86" s="72"/>
      <c r="AA86" s="72"/>
      <c r="AB86" s="72"/>
      <c r="AC86" s="72"/>
      <c r="AD86" s="72"/>
      <c r="AE86" s="72"/>
    </row>
    <row r="87" spans="1:31" x14ac:dyDescent="0.2">
      <c r="A87" s="72"/>
      <c r="B87" s="72"/>
      <c r="C87" s="72"/>
      <c r="D87" s="72"/>
      <c r="E87" s="72"/>
      <c r="F87" s="72"/>
      <c r="G87" s="72"/>
      <c r="H87" s="72"/>
      <c r="I87" s="72"/>
      <c r="J87" s="72"/>
      <c r="K87" s="72"/>
      <c r="L87" s="72"/>
      <c r="M87" s="72"/>
      <c r="N87" s="72"/>
      <c r="O87" s="72"/>
      <c r="P87" s="72"/>
      <c r="Q87" s="72"/>
      <c r="R87" s="72"/>
      <c r="S87" s="72"/>
      <c r="T87" s="72"/>
      <c r="U87" s="72"/>
      <c r="V87" s="72"/>
      <c r="W87" s="72"/>
      <c r="X87" s="72"/>
      <c r="Y87" s="72"/>
      <c r="Z87" s="72"/>
      <c r="AA87" s="72"/>
      <c r="AB87" s="72"/>
      <c r="AC87" s="72"/>
      <c r="AD87" s="72"/>
      <c r="AE87" s="72"/>
    </row>
    <row r="88" spans="1:31" x14ac:dyDescent="0.2">
      <c r="A88" s="72"/>
      <c r="B88" s="72"/>
      <c r="C88" s="72"/>
      <c r="D88" s="72"/>
      <c r="E88" s="72"/>
      <c r="F88" s="72"/>
      <c r="G88" s="72"/>
      <c r="H88" s="72"/>
      <c r="I88" s="72"/>
      <c r="J88" s="72"/>
      <c r="K88" s="72"/>
      <c r="L88" s="72"/>
      <c r="M88" s="72"/>
      <c r="N88" s="72"/>
      <c r="O88" s="72"/>
      <c r="P88" s="72"/>
      <c r="Q88" s="72"/>
      <c r="R88" s="72"/>
      <c r="S88" s="72"/>
      <c r="T88" s="72"/>
      <c r="U88" s="72"/>
      <c r="V88" s="72"/>
      <c r="W88" s="72"/>
      <c r="X88" s="72"/>
      <c r="Y88" s="72"/>
      <c r="Z88" s="72"/>
      <c r="AA88" s="72"/>
      <c r="AB88" s="72"/>
      <c r="AC88" s="72"/>
      <c r="AD88" s="72"/>
      <c r="AE88" s="72"/>
    </row>
    <row r="89" spans="1:31" x14ac:dyDescent="0.2">
      <c r="A89" s="72"/>
      <c r="B89" s="72"/>
      <c r="C89" s="72"/>
      <c r="D89" s="72"/>
      <c r="E89" s="72"/>
      <c r="F89" s="72"/>
      <c r="G89" s="72"/>
      <c r="H89" s="72"/>
      <c r="I89" s="72"/>
      <c r="J89" s="72"/>
      <c r="K89" s="72"/>
      <c r="L89" s="72"/>
      <c r="M89" s="72"/>
      <c r="N89" s="72"/>
      <c r="O89" s="72"/>
      <c r="P89" s="72"/>
      <c r="Q89" s="72"/>
      <c r="R89" s="72"/>
      <c r="S89" s="72"/>
      <c r="T89" s="72"/>
      <c r="U89" s="72"/>
      <c r="V89" s="72"/>
      <c r="W89" s="72"/>
      <c r="X89" s="72"/>
      <c r="Y89" s="72"/>
      <c r="Z89" s="72"/>
      <c r="AA89" s="72"/>
      <c r="AB89" s="72"/>
      <c r="AC89" s="72"/>
      <c r="AD89" s="72"/>
      <c r="AE89" s="72"/>
    </row>
    <row r="90" spans="1:31" x14ac:dyDescent="0.2">
      <c r="A90" s="72"/>
      <c r="B90" s="72"/>
      <c r="C90" s="72"/>
      <c r="D90" s="72"/>
      <c r="E90" s="72"/>
      <c r="F90" s="72"/>
      <c r="G90" s="72"/>
      <c r="H90" s="72"/>
      <c r="I90" s="72"/>
      <c r="J90" s="72"/>
      <c r="K90" s="72"/>
      <c r="L90" s="72"/>
      <c r="M90" s="72"/>
      <c r="N90" s="72"/>
      <c r="O90" s="72"/>
      <c r="P90" s="72"/>
      <c r="Q90" s="72"/>
      <c r="R90" s="72"/>
      <c r="S90" s="72"/>
      <c r="T90" s="72"/>
      <c r="U90" s="72"/>
      <c r="V90" s="72"/>
      <c r="W90" s="72"/>
      <c r="X90" s="72"/>
      <c r="Y90" s="72"/>
      <c r="Z90" s="72"/>
      <c r="AA90" s="72"/>
      <c r="AB90" s="72"/>
      <c r="AC90" s="72"/>
      <c r="AD90" s="72"/>
      <c r="AE90" s="72"/>
    </row>
    <row r="91" spans="1:31" x14ac:dyDescent="0.2">
      <c r="A91" s="72"/>
      <c r="B91" s="72"/>
      <c r="C91" s="72"/>
      <c r="D91" s="72"/>
      <c r="E91" s="72"/>
      <c r="F91" s="72"/>
      <c r="G91" s="72"/>
      <c r="H91" s="72"/>
      <c r="I91" s="72"/>
      <c r="J91" s="72"/>
      <c r="K91" s="72"/>
      <c r="L91" s="72"/>
      <c r="M91" s="72"/>
      <c r="N91" s="72"/>
      <c r="O91" s="72"/>
      <c r="P91" s="72"/>
      <c r="Q91" s="72"/>
      <c r="R91" s="72"/>
      <c r="S91" s="72"/>
      <c r="T91" s="72"/>
      <c r="U91" s="72"/>
      <c r="V91" s="72"/>
      <c r="W91" s="72"/>
      <c r="X91" s="72"/>
      <c r="Y91" s="72"/>
      <c r="Z91" s="72"/>
      <c r="AA91" s="72"/>
      <c r="AB91" s="72"/>
      <c r="AC91" s="72"/>
      <c r="AD91" s="72"/>
      <c r="AE91" s="72"/>
    </row>
    <row r="92" spans="1:31" x14ac:dyDescent="0.2">
      <c r="A92" s="72"/>
      <c r="B92" s="72"/>
      <c r="C92" s="72"/>
      <c r="D92" s="72"/>
      <c r="E92" s="72"/>
      <c r="F92" s="72"/>
      <c r="G92" s="72"/>
      <c r="H92" s="72"/>
      <c r="I92" s="72"/>
      <c r="J92" s="72"/>
      <c r="K92" s="72"/>
      <c r="L92" s="72"/>
      <c r="M92" s="72"/>
      <c r="N92" s="72"/>
      <c r="O92" s="72"/>
      <c r="P92" s="72"/>
      <c r="Q92" s="72"/>
      <c r="R92" s="72"/>
      <c r="S92" s="72"/>
      <c r="T92" s="72"/>
      <c r="U92" s="72"/>
      <c r="V92" s="72"/>
      <c r="W92" s="72"/>
      <c r="X92" s="72"/>
      <c r="Y92" s="72"/>
      <c r="Z92" s="72"/>
      <c r="AA92" s="72"/>
      <c r="AB92" s="72"/>
      <c r="AC92" s="72"/>
      <c r="AD92" s="72"/>
      <c r="AE92" s="72"/>
    </row>
    <row r="93" spans="1:31" x14ac:dyDescent="0.2">
      <c r="A93" s="72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2"/>
      <c r="X93" s="72"/>
      <c r="Y93" s="72"/>
      <c r="Z93" s="72"/>
      <c r="AA93" s="72"/>
      <c r="AB93" s="72"/>
      <c r="AC93" s="72"/>
      <c r="AD93" s="72"/>
      <c r="AE93" s="72"/>
    </row>
    <row r="94" spans="1:31" x14ac:dyDescent="0.2">
      <c r="A94" s="72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2"/>
      <c r="X94" s="72"/>
      <c r="Y94" s="72"/>
      <c r="Z94" s="72"/>
      <c r="AA94" s="72"/>
      <c r="AB94" s="72"/>
      <c r="AC94" s="72"/>
      <c r="AD94" s="72"/>
      <c r="AE94" s="72"/>
    </row>
    <row r="95" spans="1:31" x14ac:dyDescent="0.2">
      <c r="A95" s="72"/>
      <c r="B95" s="72"/>
      <c r="C95" s="72"/>
      <c r="D95" s="72"/>
      <c r="E95" s="72"/>
      <c r="F95" s="72"/>
      <c r="G95" s="72"/>
      <c r="H95" s="72"/>
      <c r="I95" s="72"/>
      <c r="J95" s="72"/>
      <c r="K95" s="72"/>
      <c r="L95" s="72"/>
      <c r="M95" s="72"/>
      <c r="N95" s="72"/>
      <c r="O95" s="72"/>
      <c r="P95" s="72"/>
      <c r="Q95" s="72"/>
      <c r="R95" s="72"/>
      <c r="S95" s="72"/>
      <c r="T95" s="72"/>
      <c r="U95" s="72"/>
      <c r="V95" s="72"/>
      <c r="W95" s="72"/>
      <c r="X95" s="72"/>
      <c r="Y95" s="72"/>
      <c r="Z95" s="72"/>
      <c r="AA95" s="72"/>
      <c r="AB95" s="72"/>
      <c r="AC95" s="72"/>
      <c r="AD95" s="72"/>
      <c r="AE95" s="72"/>
    </row>
    <row r="96" spans="1:31" x14ac:dyDescent="0.2">
      <c r="A96" s="72"/>
      <c r="B96" s="72"/>
      <c r="C96" s="72"/>
      <c r="D96" s="72"/>
      <c r="E96" s="72"/>
      <c r="F96" s="72"/>
      <c r="G96" s="72"/>
      <c r="H96" s="72"/>
      <c r="I96" s="72"/>
      <c r="J96" s="72"/>
      <c r="K96" s="72"/>
      <c r="L96" s="72"/>
      <c r="M96" s="72"/>
      <c r="N96" s="72"/>
      <c r="O96" s="72"/>
      <c r="P96" s="72"/>
      <c r="Q96" s="72"/>
      <c r="R96" s="72"/>
      <c r="S96" s="72"/>
      <c r="T96" s="72"/>
      <c r="U96" s="72"/>
      <c r="V96" s="72"/>
      <c r="W96" s="72"/>
      <c r="X96" s="72"/>
      <c r="Y96" s="72"/>
      <c r="Z96" s="72"/>
      <c r="AA96" s="72"/>
      <c r="AB96" s="72"/>
      <c r="AC96" s="72"/>
      <c r="AD96" s="72"/>
      <c r="AE96" s="72"/>
    </row>
    <row r="97" spans="1:31" x14ac:dyDescent="0.2">
      <c r="A97" s="72"/>
      <c r="B97" s="72"/>
      <c r="C97" s="72"/>
      <c r="D97" s="72"/>
      <c r="E97" s="72"/>
      <c r="F97" s="72"/>
      <c r="G97" s="72"/>
      <c r="H97" s="72"/>
      <c r="I97" s="72"/>
      <c r="J97" s="72"/>
      <c r="K97" s="72"/>
      <c r="L97" s="72"/>
      <c r="M97" s="72"/>
      <c r="N97" s="72"/>
      <c r="O97" s="72"/>
      <c r="P97" s="72"/>
      <c r="Q97" s="72"/>
      <c r="R97" s="72"/>
      <c r="S97" s="72"/>
      <c r="T97" s="72"/>
      <c r="U97" s="72"/>
      <c r="V97" s="72"/>
      <c r="W97" s="72"/>
      <c r="X97" s="72"/>
      <c r="Y97" s="72"/>
      <c r="Z97" s="72"/>
      <c r="AA97" s="72"/>
      <c r="AB97" s="72"/>
      <c r="AC97" s="72"/>
      <c r="AD97" s="72"/>
      <c r="AE97" s="72"/>
    </row>
    <row r="98" spans="1:31" x14ac:dyDescent="0.2">
      <c r="A98" s="72"/>
      <c r="B98" s="72"/>
      <c r="C98" s="72"/>
      <c r="D98" s="72"/>
      <c r="E98" s="72"/>
      <c r="F98" s="72"/>
      <c r="G98" s="72"/>
      <c r="H98" s="72"/>
      <c r="I98" s="72"/>
      <c r="J98" s="72"/>
      <c r="K98" s="72"/>
      <c r="L98" s="72"/>
      <c r="M98" s="72"/>
      <c r="N98" s="72"/>
      <c r="O98" s="72"/>
      <c r="P98" s="72"/>
      <c r="Q98" s="72"/>
      <c r="R98" s="72"/>
      <c r="S98" s="72"/>
      <c r="T98" s="72"/>
      <c r="U98" s="72"/>
      <c r="V98" s="72"/>
      <c r="W98" s="72"/>
      <c r="X98" s="72"/>
      <c r="Y98" s="72"/>
      <c r="Z98" s="72"/>
      <c r="AA98" s="72"/>
      <c r="AB98" s="72"/>
      <c r="AC98" s="72"/>
      <c r="AD98" s="72"/>
      <c r="AE98" s="72"/>
    </row>
    <row r="99" spans="1:31" x14ac:dyDescent="0.2">
      <c r="A99" s="72"/>
      <c r="B99" s="72"/>
      <c r="C99" s="72"/>
      <c r="D99" s="72"/>
      <c r="E99" s="72"/>
      <c r="F99" s="72"/>
      <c r="G99" s="72"/>
      <c r="H99" s="72"/>
      <c r="I99" s="72"/>
      <c r="J99" s="72"/>
      <c r="K99" s="72"/>
      <c r="L99" s="72"/>
      <c r="M99" s="72"/>
      <c r="N99" s="72"/>
      <c r="O99" s="72"/>
      <c r="P99" s="72"/>
      <c r="Q99" s="72"/>
      <c r="R99" s="72"/>
      <c r="S99" s="72"/>
      <c r="T99" s="72"/>
      <c r="U99" s="72"/>
      <c r="V99" s="72"/>
      <c r="W99" s="72"/>
      <c r="X99" s="72"/>
      <c r="Y99" s="72"/>
      <c r="Z99" s="72"/>
      <c r="AA99" s="72"/>
      <c r="AB99" s="72"/>
      <c r="AC99" s="72"/>
      <c r="AD99" s="72"/>
      <c r="AE99" s="72"/>
    </row>
    <row r="100" spans="1:31" x14ac:dyDescent="0.2">
      <c r="A100" s="72"/>
      <c r="B100" s="72"/>
      <c r="C100" s="72"/>
      <c r="D100" s="72"/>
      <c r="E100" s="72"/>
      <c r="F100" s="72"/>
      <c r="G100" s="72"/>
      <c r="H100" s="72"/>
      <c r="I100" s="72"/>
      <c r="J100" s="72"/>
      <c r="K100" s="72"/>
      <c r="L100" s="72"/>
      <c r="M100" s="72"/>
      <c r="N100" s="72"/>
      <c r="O100" s="72"/>
      <c r="P100" s="72"/>
      <c r="Q100" s="72"/>
      <c r="R100" s="72"/>
      <c r="S100" s="72"/>
      <c r="T100" s="72"/>
      <c r="U100" s="72"/>
      <c r="V100" s="72"/>
      <c r="W100" s="72"/>
      <c r="X100" s="72"/>
      <c r="Y100" s="72"/>
      <c r="Z100" s="72"/>
      <c r="AA100" s="72"/>
      <c r="AB100" s="72"/>
      <c r="AC100" s="72"/>
      <c r="AD100" s="72"/>
      <c r="AE100" s="72"/>
    </row>
    <row r="101" spans="1:31" x14ac:dyDescent="0.2">
      <c r="A101" s="72"/>
      <c r="B101" s="72"/>
      <c r="C101" s="72"/>
      <c r="D101" s="72"/>
      <c r="E101" s="72"/>
      <c r="F101" s="72"/>
      <c r="G101" s="72"/>
      <c r="H101" s="72"/>
      <c r="I101" s="72"/>
      <c r="J101" s="72"/>
      <c r="K101" s="72"/>
      <c r="L101" s="72"/>
      <c r="M101" s="72"/>
      <c r="N101" s="72"/>
      <c r="O101" s="72"/>
      <c r="P101" s="72"/>
      <c r="Q101" s="72"/>
      <c r="R101" s="72"/>
      <c r="S101" s="72"/>
      <c r="T101" s="72"/>
      <c r="U101" s="72"/>
      <c r="V101" s="72"/>
      <c r="W101" s="72"/>
      <c r="X101" s="72"/>
      <c r="Y101" s="72"/>
      <c r="Z101" s="72"/>
      <c r="AA101" s="72"/>
      <c r="AB101" s="72"/>
      <c r="AC101" s="72"/>
      <c r="AD101" s="72"/>
      <c r="AE101" s="72"/>
    </row>
    <row r="102" spans="1:31" x14ac:dyDescent="0.2">
      <c r="A102" s="72"/>
      <c r="B102" s="72"/>
      <c r="C102" s="72"/>
      <c r="D102" s="72"/>
      <c r="E102" s="72"/>
      <c r="F102" s="72"/>
      <c r="G102" s="72"/>
      <c r="H102" s="72"/>
      <c r="I102" s="72"/>
      <c r="J102" s="72"/>
      <c r="K102" s="72"/>
      <c r="L102" s="72"/>
      <c r="M102" s="72"/>
      <c r="N102" s="72"/>
      <c r="O102" s="72"/>
      <c r="P102" s="72"/>
      <c r="Q102" s="72"/>
      <c r="R102" s="72"/>
      <c r="S102" s="72"/>
      <c r="T102" s="72"/>
      <c r="U102" s="72"/>
      <c r="V102" s="72"/>
      <c r="W102" s="72"/>
      <c r="X102" s="72"/>
      <c r="Y102" s="72"/>
      <c r="Z102" s="72"/>
      <c r="AA102" s="72"/>
      <c r="AB102" s="72"/>
      <c r="AC102" s="72"/>
      <c r="AD102" s="72"/>
      <c r="AE102" s="72"/>
    </row>
    <row r="103" spans="1:31" x14ac:dyDescent="0.2">
      <c r="A103" s="72"/>
      <c r="B103" s="72"/>
      <c r="C103" s="72"/>
      <c r="D103" s="72"/>
      <c r="E103" s="72"/>
      <c r="F103" s="72"/>
      <c r="G103" s="72"/>
      <c r="H103" s="72"/>
      <c r="I103" s="72"/>
      <c r="J103" s="72"/>
      <c r="K103" s="72"/>
      <c r="L103" s="72"/>
      <c r="M103" s="72"/>
      <c r="N103" s="72"/>
      <c r="O103" s="72"/>
      <c r="P103" s="72"/>
      <c r="Q103" s="72"/>
      <c r="R103" s="72"/>
      <c r="S103" s="72"/>
      <c r="T103" s="72"/>
      <c r="U103" s="72"/>
      <c r="V103" s="72"/>
      <c r="W103" s="72"/>
      <c r="X103" s="72"/>
      <c r="Y103" s="72"/>
      <c r="Z103" s="72"/>
      <c r="AA103" s="72"/>
      <c r="AB103" s="72"/>
      <c r="AC103" s="72"/>
      <c r="AD103" s="72"/>
      <c r="AE103" s="72"/>
    </row>
    <row r="104" spans="1:31" x14ac:dyDescent="0.2">
      <c r="A104" s="72"/>
      <c r="B104" s="72"/>
      <c r="C104" s="72"/>
      <c r="D104" s="72"/>
      <c r="E104" s="72"/>
      <c r="F104" s="72"/>
      <c r="G104" s="72"/>
      <c r="H104" s="72"/>
      <c r="I104" s="72"/>
      <c r="J104" s="72"/>
      <c r="K104" s="72"/>
      <c r="L104" s="72"/>
      <c r="M104" s="72"/>
      <c r="N104" s="72"/>
      <c r="O104" s="72"/>
      <c r="P104" s="72"/>
      <c r="Q104" s="72"/>
      <c r="R104" s="72"/>
      <c r="S104" s="72"/>
      <c r="T104" s="72"/>
      <c r="U104" s="72"/>
      <c r="V104" s="72"/>
      <c r="W104" s="72"/>
      <c r="X104" s="72"/>
      <c r="Y104" s="72"/>
      <c r="Z104" s="72"/>
      <c r="AA104" s="72"/>
      <c r="AB104" s="72"/>
      <c r="AC104" s="72"/>
      <c r="AD104" s="72"/>
      <c r="AE104" s="72"/>
    </row>
    <row r="105" spans="1:31" x14ac:dyDescent="0.2">
      <c r="A105" s="72"/>
      <c r="B105" s="72"/>
      <c r="C105" s="72"/>
      <c r="D105" s="72"/>
      <c r="E105" s="72"/>
      <c r="F105" s="72"/>
      <c r="G105" s="72"/>
      <c r="H105" s="72"/>
      <c r="I105" s="72"/>
      <c r="J105" s="72"/>
      <c r="K105" s="72"/>
      <c r="L105" s="72"/>
      <c r="M105" s="72"/>
      <c r="N105" s="72"/>
      <c r="O105" s="72"/>
      <c r="P105" s="72"/>
      <c r="Q105" s="72"/>
      <c r="R105" s="72"/>
      <c r="S105" s="72"/>
      <c r="T105" s="72"/>
      <c r="U105" s="72"/>
      <c r="V105" s="72"/>
      <c r="W105" s="72"/>
      <c r="X105" s="72"/>
      <c r="Y105" s="72"/>
      <c r="Z105" s="72"/>
      <c r="AA105" s="72"/>
      <c r="AB105" s="72"/>
      <c r="AC105" s="72"/>
      <c r="AD105" s="72"/>
      <c r="AE105" s="72"/>
    </row>
    <row r="106" spans="1:31" x14ac:dyDescent="0.2">
      <c r="A106" s="72"/>
      <c r="B106" s="72"/>
      <c r="C106" s="72"/>
      <c r="D106" s="72"/>
      <c r="E106" s="72"/>
      <c r="F106" s="72"/>
      <c r="G106" s="72"/>
      <c r="H106" s="72"/>
      <c r="I106" s="72"/>
      <c r="J106" s="72"/>
      <c r="K106" s="72"/>
      <c r="L106" s="72"/>
      <c r="M106" s="72"/>
      <c r="N106" s="72"/>
      <c r="O106" s="72"/>
      <c r="P106" s="72"/>
      <c r="Q106" s="72"/>
      <c r="R106" s="72"/>
      <c r="S106" s="72"/>
      <c r="T106" s="72"/>
      <c r="U106" s="72"/>
      <c r="V106" s="72"/>
      <c r="W106" s="72"/>
      <c r="X106" s="72"/>
      <c r="Y106" s="72"/>
      <c r="Z106" s="72"/>
      <c r="AA106" s="72"/>
      <c r="AB106" s="72"/>
      <c r="AC106" s="72"/>
      <c r="AD106" s="72"/>
      <c r="AE106" s="72"/>
    </row>
    <row r="107" spans="1:31" x14ac:dyDescent="0.2">
      <c r="A107" s="72"/>
      <c r="B107" s="72"/>
      <c r="C107" s="72"/>
      <c r="D107" s="72"/>
      <c r="E107" s="72"/>
      <c r="F107" s="72"/>
      <c r="G107" s="72"/>
      <c r="H107" s="72"/>
      <c r="I107" s="72"/>
      <c r="J107" s="72"/>
      <c r="K107" s="72"/>
      <c r="L107" s="72"/>
      <c r="M107" s="72"/>
      <c r="N107" s="72"/>
      <c r="O107" s="72"/>
      <c r="P107" s="72"/>
      <c r="Q107" s="72"/>
      <c r="R107" s="72"/>
      <c r="S107" s="72"/>
      <c r="T107" s="72"/>
      <c r="U107" s="72"/>
      <c r="V107" s="72"/>
      <c r="W107" s="72"/>
      <c r="X107" s="72"/>
      <c r="Y107" s="72"/>
      <c r="Z107" s="72"/>
      <c r="AA107" s="72"/>
      <c r="AB107" s="72"/>
      <c r="AC107" s="72"/>
      <c r="AD107" s="72"/>
      <c r="AE107" s="72"/>
    </row>
    <row r="108" spans="1:31" x14ac:dyDescent="0.2">
      <c r="A108" s="72"/>
      <c r="B108" s="72"/>
      <c r="C108" s="72"/>
      <c r="D108" s="72"/>
      <c r="E108" s="72"/>
      <c r="F108" s="72"/>
      <c r="G108" s="72"/>
      <c r="H108" s="72"/>
      <c r="I108" s="72"/>
      <c r="J108" s="72"/>
      <c r="K108" s="72"/>
      <c r="L108" s="72"/>
      <c r="M108" s="72"/>
      <c r="N108" s="72"/>
      <c r="O108" s="72"/>
      <c r="P108" s="72"/>
      <c r="Q108" s="72"/>
      <c r="R108" s="72"/>
      <c r="S108" s="72"/>
      <c r="T108" s="72"/>
      <c r="U108" s="72"/>
      <c r="V108" s="72"/>
      <c r="W108" s="72"/>
      <c r="X108" s="72"/>
      <c r="Y108" s="72"/>
      <c r="Z108" s="72"/>
      <c r="AA108" s="72"/>
      <c r="AB108" s="72"/>
      <c r="AC108" s="72"/>
      <c r="AD108" s="72"/>
      <c r="AE108" s="72"/>
    </row>
    <row r="109" spans="1:31" x14ac:dyDescent="0.2">
      <c r="A109" s="72"/>
      <c r="B109" s="72"/>
      <c r="C109" s="72"/>
      <c r="D109" s="72"/>
      <c r="E109" s="72"/>
      <c r="F109" s="72"/>
      <c r="G109" s="72"/>
      <c r="H109" s="72"/>
      <c r="I109" s="72"/>
      <c r="J109" s="72"/>
      <c r="K109" s="72"/>
      <c r="L109" s="72"/>
      <c r="M109" s="72"/>
      <c r="N109" s="72"/>
      <c r="O109" s="72"/>
      <c r="P109" s="72"/>
      <c r="Q109" s="72"/>
      <c r="R109" s="72"/>
      <c r="S109" s="72"/>
      <c r="T109" s="72"/>
      <c r="U109" s="72"/>
      <c r="V109" s="72"/>
      <c r="W109" s="72"/>
      <c r="X109" s="72"/>
      <c r="Y109" s="72"/>
      <c r="Z109" s="72"/>
      <c r="AA109" s="72"/>
      <c r="AB109" s="72"/>
      <c r="AC109" s="72"/>
      <c r="AD109" s="72"/>
      <c r="AE109" s="72"/>
    </row>
    <row r="110" spans="1:31" x14ac:dyDescent="0.2">
      <c r="A110" s="72"/>
      <c r="B110" s="72"/>
      <c r="C110" s="72"/>
      <c r="D110" s="72"/>
      <c r="E110" s="72"/>
      <c r="F110" s="72"/>
      <c r="G110" s="72"/>
      <c r="H110" s="72"/>
      <c r="I110" s="72"/>
      <c r="J110" s="72"/>
      <c r="K110" s="72"/>
      <c r="L110" s="72"/>
      <c r="M110" s="72"/>
      <c r="N110" s="72"/>
      <c r="O110" s="72"/>
      <c r="P110" s="72"/>
      <c r="Q110" s="72"/>
      <c r="R110" s="72"/>
      <c r="S110" s="72"/>
      <c r="T110" s="72"/>
      <c r="U110" s="72"/>
      <c r="V110" s="72"/>
      <c r="W110" s="72"/>
      <c r="X110" s="72"/>
      <c r="Y110" s="72"/>
      <c r="Z110" s="72"/>
      <c r="AA110" s="72"/>
      <c r="AB110" s="72"/>
      <c r="AC110" s="72"/>
      <c r="AD110" s="72"/>
      <c r="AE110" s="72"/>
    </row>
    <row r="111" spans="1:31" x14ac:dyDescent="0.2">
      <c r="A111" s="72"/>
      <c r="B111" s="72"/>
      <c r="C111" s="72"/>
      <c r="D111" s="72"/>
      <c r="E111" s="72"/>
      <c r="F111" s="72"/>
      <c r="G111" s="72"/>
      <c r="H111" s="72"/>
      <c r="I111" s="72"/>
      <c r="J111" s="72"/>
      <c r="K111" s="72"/>
      <c r="L111" s="72"/>
      <c r="M111" s="72"/>
      <c r="N111" s="72"/>
      <c r="O111" s="72"/>
      <c r="P111" s="72"/>
      <c r="Q111" s="72"/>
      <c r="R111" s="72"/>
      <c r="S111" s="72"/>
      <c r="T111" s="72"/>
      <c r="U111" s="72"/>
      <c r="V111" s="72"/>
      <c r="W111" s="72"/>
      <c r="X111" s="72"/>
      <c r="Y111" s="72"/>
      <c r="Z111" s="72"/>
      <c r="AA111" s="72"/>
      <c r="AB111" s="72"/>
      <c r="AC111" s="72"/>
      <c r="AD111" s="72"/>
      <c r="AE111" s="72"/>
    </row>
    <row r="112" spans="1:31" x14ac:dyDescent="0.2">
      <c r="A112" s="72"/>
      <c r="B112" s="72"/>
      <c r="C112" s="72"/>
      <c r="D112" s="72"/>
      <c r="E112" s="72"/>
      <c r="F112" s="72"/>
      <c r="G112" s="72"/>
      <c r="H112" s="72"/>
      <c r="I112" s="72"/>
      <c r="J112" s="72"/>
      <c r="K112" s="72"/>
      <c r="L112" s="72"/>
      <c r="M112" s="72"/>
      <c r="N112" s="72"/>
      <c r="O112" s="72"/>
      <c r="P112" s="72"/>
      <c r="Q112" s="72"/>
      <c r="R112" s="72"/>
      <c r="S112" s="72"/>
      <c r="T112" s="72"/>
      <c r="U112" s="72"/>
      <c r="V112" s="72"/>
      <c r="W112" s="72"/>
      <c r="X112" s="72"/>
      <c r="Y112" s="72"/>
      <c r="Z112" s="72"/>
      <c r="AA112" s="72"/>
      <c r="AB112" s="72"/>
      <c r="AC112" s="72"/>
      <c r="AD112" s="72"/>
      <c r="AE112" s="72"/>
    </row>
    <row r="113" spans="1:31" x14ac:dyDescent="0.2">
      <c r="A113" s="72"/>
      <c r="B113" s="72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72"/>
      <c r="O113" s="72"/>
      <c r="P113" s="72"/>
      <c r="Q113" s="72"/>
      <c r="R113" s="72"/>
      <c r="S113" s="72"/>
      <c r="T113" s="72"/>
      <c r="U113" s="72"/>
      <c r="V113" s="72"/>
      <c r="W113" s="72"/>
      <c r="X113" s="72"/>
      <c r="Y113" s="72"/>
      <c r="Z113" s="72"/>
      <c r="AA113" s="72"/>
      <c r="AB113" s="72"/>
      <c r="AC113" s="72"/>
      <c r="AD113" s="72"/>
      <c r="AE113" s="72"/>
    </row>
    <row r="114" spans="1:31" x14ac:dyDescent="0.2">
      <c r="A114" s="72"/>
      <c r="B114" s="72"/>
      <c r="C114" s="72"/>
      <c r="D114" s="72"/>
      <c r="E114" s="72"/>
      <c r="F114" s="72"/>
      <c r="G114" s="72"/>
      <c r="H114" s="72"/>
      <c r="I114" s="72"/>
      <c r="J114" s="72"/>
      <c r="K114" s="72"/>
      <c r="L114" s="72"/>
      <c r="M114" s="72"/>
      <c r="N114" s="72"/>
      <c r="O114" s="72"/>
      <c r="P114" s="72"/>
      <c r="Q114" s="72"/>
      <c r="R114" s="72"/>
      <c r="S114" s="72"/>
      <c r="T114" s="72"/>
      <c r="U114" s="72"/>
      <c r="V114" s="72"/>
      <c r="W114" s="72"/>
      <c r="X114" s="72"/>
      <c r="Y114" s="72"/>
      <c r="Z114" s="72"/>
      <c r="AA114" s="72"/>
      <c r="AB114" s="72"/>
      <c r="AC114" s="72"/>
      <c r="AD114" s="72"/>
      <c r="AE114" s="72"/>
    </row>
    <row r="115" spans="1:31" x14ac:dyDescent="0.2">
      <c r="A115" s="72"/>
      <c r="B115" s="72"/>
      <c r="C115" s="72"/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2"/>
      <c r="O115" s="72"/>
      <c r="P115" s="72"/>
      <c r="Q115" s="72"/>
      <c r="R115" s="72"/>
      <c r="S115" s="72"/>
      <c r="T115" s="72"/>
      <c r="U115" s="72"/>
      <c r="V115" s="72"/>
      <c r="W115" s="72"/>
      <c r="X115" s="72"/>
      <c r="Y115" s="72"/>
      <c r="Z115" s="72"/>
      <c r="AA115" s="72"/>
      <c r="AB115" s="72"/>
      <c r="AC115" s="72"/>
      <c r="AD115" s="72"/>
      <c r="AE115" s="72"/>
    </row>
    <row r="116" spans="1:31" x14ac:dyDescent="0.2">
      <c r="A116" s="72"/>
      <c r="B116" s="72"/>
      <c r="C116" s="72"/>
      <c r="D116" s="72"/>
      <c r="E116" s="72"/>
      <c r="F116" s="72"/>
      <c r="G116" s="72"/>
      <c r="H116" s="72"/>
      <c r="I116" s="72"/>
      <c r="J116" s="72"/>
      <c r="K116" s="72"/>
      <c r="L116" s="72"/>
      <c r="M116" s="72"/>
      <c r="N116" s="72"/>
      <c r="O116" s="72"/>
      <c r="P116" s="72"/>
      <c r="Q116" s="72"/>
      <c r="R116" s="72"/>
      <c r="S116" s="72"/>
      <c r="T116" s="72"/>
      <c r="U116" s="72"/>
      <c r="V116" s="72"/>
      <c r="W116" s="72"/>
      <c r="X116" s="72"/>
      <c r="Y116" s="72"/>
      <c r="Z116" s="72"/>
      <c r="AA116" s="72"/>
      <c r="AB116" s="72"/>
      <c r="AC116" s="72"/>
      <c r="AD116" s="72"/>
      <c r="AE116" s="72"/>
    </row>
    <row r="117" spans="1:31" x14ac:dyDescent="0.2">
      <c r="A117" s="72"/>
      <c r="B117" s="72"/>
      <c r="C117" s="72"/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  <c r="P117" s="72"/>
      <c r="Q117" s="72"/>
      <c r="R117" s="72"/>
      <c r="S117" s="72"/>
      <c r="T117" s="72"/>
      <c r="U117" s="72"/>
      <c r="V117" s="72"/>
      <c r="W117" s="72"/>
      <c r="X117" s="72"/>
      <c r="Y117" s="72"/>
      <c r="Z117" s="72"/>
      <c r="AA117" s="72"/>
      <c r="AB117" s="72"/>
      <c r="AC117" s="72"/>
      <c r="AD117" s="72"/>
      <c r="AE117" s="72"/>
    </row>
    <row r="118" spans="1:31" x14ac:dyDescent="0.2">
      <c r="A118" s="72"/>
      <c r="B118" s="72"/>
      <c r="C118" s="72"/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2"/>
      <c r="P118" s="72"/>
      <c r="Q118" s="72"/>
      <c r="R118" s="72"/>
      <c r="S118" s="72"/>
      <c r="T118" s="72"/>
      <c r="U118" s="72"/>
      <c r="V118" s="72"/>
      <c r="W118" s="72"/>
      <c r="X118" s="72"/>
      <c r="Y118" s="72"/>
      <c r="Z118" s="72"/>
      <c r="AA118" s="72"/>
      <c r="AB118" s="72"/>
      <c r="AC118" s="72"/>
      <c r="AD118" s="72"/>
      <c r="AE118" s="72"/>
    </row>
    <row r="119" spans="1:31" x14ac:dyDescent="0.2">
      <c r="A119" s="72"/>
      <c r="B119" s="72"/>
      <c r="C119" s="72"/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2"/>
      <c r="S119" s="72"/>
      <c r="T119" s="72"/>
      <c r="U119" s="72"/>
      <c r="V119" s="72"/>
      <c r="W119" s="72"/>
      <c r="X119" s="72"/>
      <c r="Y119" s="72"/>
      <c r="Z119" s="72"/>
      <c r="AA119" s="72"/>
      <c r="AB119" s="72"/>
      <c r="AC119" s="72"/>
      <c r="AD119" s="72"/>
      <c r="AE119" s="72"/>
    </row>
    <row r="120" spans="1:31" x14ac:dyDescent="0.2">
      <c r="A120" s="72"/>
      <c r="B120" s="72"/>
      <c r="C120" s="72"/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  <c r="P120" s="72"/>
      <c r="Q120" s="72"/>
      <c r="R120" s="72"/>
      <c r="S120" s="72"/>
      <c r="T120" s="72"/>
      <c r="U120" s="72"/>
      <c r="V120" s="72"/>
      <c r="W120" s="72"/>
      <c r="X120" s="72"/>
      <c r="Y120" s="72"/>
      <c r="Z120" s="72"/>
      <c r="AA120" s="72"/>
      <c r="AB120" s="72"/>
      <c r="AC120" s="72"/>
      <c r="AD120" s="72"/>
      <c r="AE120" s="72"/>
    </row>
    <row r="121" spans="1:31" x14ac:dyDescent="0.2">
      <c r="A121" s="72"/>
      <c r="B121" s="72"/>
      <c r="C121" s="72"/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  <c r="O121" s="72"/>
      <c r="P121" s="72"/>
      <c r="Q121" s="72"/>
      <c r="R121" s="72"/>
      <c r="S121" s="72"/>
      <c r="T121" s="72"/>
      <c r="U121" s="72"/>
      <c r="V121" s="72"/>
      <c r="W121" s="72"/>
      <c r="X121" s="72"/>
      <c r="Y121" s="72"/>
      <c r="Z121" s="72"/>
      <c r="AA121" s="72"/>
      <c r="AB121" s="72"/>
      <c r="AC121" s="72"/>
      <c r="AD121" s="72"/>
      <c r="AE121" s="72"/>
    </row>
    <row r="122" spans="1:31" x14ac:dyDescent="0.2">
      <c r="A122" s="72"/>
      <c r="B122" s="72"/>
      <c r="C122" s="72"/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  <c r="P122" s="72"/>
      <c r="Q122" s="72"/>
      <c r="R122" s="72"/>
      <c r="S122" s="72"/>
      <c r="T122" s="72"/>
      <c r="U122" s="72"/>
      <c r="V122" s="72"/>
      <c r="W122" s="72"/>
      <c r="X122" s="72"/>
      <c r="Y122" s="72"/>
      <c r="Z122" s="72"/>
      <c r="AA122" s="72"/>
      <c r="AB122" s="72"/>
      <c r="AC122" s="72"/>
      <c r="AD122" s="72"/>
      <c r="AE122" s="72"/>
    </row>
    <row r="123" spans="1:31" x14ac:dyDescent="0.2">
      <c r="A123" s="72"/>
      <c r="B123" s="72"/>
      <c r="C123" s="72"/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  <c r="P123" s="72"/>
      <c r="Q123" s="72"/>
      <c r="R123" s="72"/>
      <c r="S123" s="72"/>
      <c r="T123" s="72"/>
      <c r="U123" s="72"/>
      <c r="V123" s="72"/>
      <c r="W123" s="72"/>
      <c r="X123" s="72"/>
      <c r="Y123" s="72"/>
      <c r="Z123" s="72"/>
      <c r="AA123" s="72"/>
      <c r="AB123" s="72"/>
      <c r="AC123" s="72"/>
      <c r="AD123" s="72"/>
      <c r="AE123" s="72"/>
    </row>
    <row r="124" spans="1:31" x14ac:dyDescent="0.2">
      <c r="A124" s="72"/>
      <c r="B124" s="72"/>
      <c r="C124" s="72"/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  <c r="O124" s="72"/>
      <c r="P124" s="72"/>
      <c r="Q124" s="72"/>
      <c r="R124" s="72"/>
      <c r="S124" s="72"/>
      <c r="T124" s="72"/>
      <c r="U124" s="72"/>
      <c r="V124" s="72"/>
      <c r="W124" s="72"/>
      <c r="X124" s="72"/>
      <c r="Y124" s="72"/>
      <c r="Z124" s="72"/>
      <c r="AA124" s="72"/>
      <c r="AB124" s="72"/>
      <c r="AC124" s="72"/>
      <c r="AD124" s="72"/>
      <c r="AE124" s="72"/>
    </row>
    <row r="125" spans="1:31" x14ac:dyDescent="0.2">
      <c r="A125" s="72"/>
      <c r="B125" s="72"/>
      <c r="C125" s="72"/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  <c r="O125" s="72"/>
      <c r="P125" s="72"/>
      <c r="Q125" s="72"/>
      <c r="R125" s="72"/>
      <c r="S125" s="72"/>
      <c r="T125" s="72"/>
      <c r="U125" s="72"/>
      <c r="V125" s="72"/>
      <c r="W125" s="72"/>
      <c r="X125" s="72"/>
      <c r="Y125" s="72"/>
      <c r="Z125" s="72"/>
      <c r="AA125" s="72"/>
      <c r="AB125" s="72"/>
      <c r="AC125" s="72"/>
      <c r="AD125" s="72"/>
      <c r="AE125" s="72"/>
    </row>
    <row r="126" spans="1:31" x14ac:dyDescent="0.2">
      <c r="A126" s="72"/>
      <c r="B126" s="72"/>
      <c r="C126" s="72"/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2"/>
      <c r="P126" s="72"/>
      <c r="Q126" s="72"/>
      <c r="R126" s="72"/>
      <c r="S126" s="72"/>
      <c r="T126" s="72"/>
      <c r="U126" s="72"/>
      <c r="V126" s="72"/>
      <c r="W126" s="72"/>
      <c r="X126" s="72"/>
      <c r="Y126" s="72"/>
      <c r="Z126" s="72"/>
      <c r="AA126" s="72"/>
      <c r="AB126" s="72"/>
      <c r="AC126" s="72"/>
      <c r="AD126" s="72"/>
      <c r="AE126" s="72"/>
    </row>
    <row r="127" spans="1:31" x14ac:dyDescent="0.2">
      <c r="A127" s="72"/>
      <c r="B127" s="72"/>
      <c r="C127" s="72"/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  <c r="O127" s="72"/>
      <c r="P127" s="72"/>
      <c r="Q127" s="72"/>
      <c r="R127" s="72"/>
      <c r="S127" s="72"/>
      <c r="T127" s="72"/>
      <c r="U127" s="72"/>
      <c r="V127" s="72"/>
      <c r="W127" s="72"/>
      <c r="X127" s="72"/>
      <c r="Y127" s="72"/>
      <c r="Z127" s="72"/>
      <c r="AA127" s="72"/>
      <c r="AB127" s="72"/>
      <c r="AC127" s="72"/>
      <c r="AD127" s="72"/>
      <c r="AE127" s="72"/>
    </row>
    <row r="128" spans="1:31" x14ac:dyDescent="0.2">
      <c r="A128" s="72"/>
      <c r="B128" s="72"/>
      <c r="C128" s="72"/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  <c r="O128" s="72"/>
      <c r="P128" s="72"/>
      <c r="Q128" s="72"/>
      <c r="R128" s="72"/>
      <c r="S128" s="72"/>
      <c r="T128" s="72"/>
      <c r="U128" s="72"/>
      <c r="V128" s="72"/>
      <c r="W128" s="72"/>
      <c r="X128" s="72"/>
      <c r="Y128" s="72"/>
      <c r="Z128" s="72"/>
      <c r="AA128" s="72"/>
      <c r="AB128" s="72"/>
      <c r="AC128" s="72"/>
      <c r="AD128" s="72"/>
      <c r="AE128" s="72"/>
    </row>
    <row r="129" spans="1:31" x14ac:dyDescent="0.2">
      <c r="A129" s="72"/>
      <c r="B129" s="72"/>
      <c r="C129" s="72"/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  <c r="P129" s="72"/>
      <c r="Q129" s="72"/>
      <c r="R129" s="72"/>
      <c r="S129" s="72"/>
      <c r="T129" s="72"/>
      <c r="U129" s="72"/>
      <c r="V129" s="72"/>
      <c r="W129" s="72"/>
      <c r="X129" s="72"/>
      <c r="Y129" s="72"/>
      <c r="Z129" s="72"/>
      <c r="AA129" s="72"/>
      <c r="AB129" s="72"/>
      <c r="AC129" s="72"/>
      <c r="AD129" s="72"/>
      <c r="AE129" s="72"/>
    </row>
    <row r="130" spans="1:31" x14ac:dyDescent="0.2">
      <c r="A130" s="72"/>
      <c r="B130" s="72"/>
      <c r="C130" s="72"/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2"/>
      <c r="P130" s="72"/>
      <c r="Q130" s="72"/>
      <c r="R130" s="72"/>
      <c r="S130" s="72"/>
      <c r="T130" s="72"/>
      <c r="U130" s="72"/>
      <c r="V130" s="72"/>
      <c r="W130" s="72"/>
      <c r="X130" s="72"/>
      <c r="Y130" s="72"/>
      <c r="Z130" s="72"/>
      <c r="AA130" s="72"/>
      <c r="AB130" s="72"/>
      <c r="AC130" s="72"/>
      <c r="AD130" s="72"/>
      <c r="AE130" s="72"/>
    </row>
    <row r="131" spans="1:31" x14ac:dyDescent="0.2">
      <c r="A131" s="72"/>
      <c r="B131" s="72"/>
      <c r="C131" s="72"/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2"/>
      <c r="P131" s="72"/>
      <c r="Q131" s="72"/>
      <c r="R131" s="72"/>
      <c r="S131" s="72"/>
      <c r="T131" s="72"/>
      <c r="U131" s="72"/>
      <c r="V131" s="72"/>
      <c r="W131" s="72"/>
      <c r="X131" s="72"/>
      <c r="Y131" s="72"/>
      <c r="Z131" s="72"/>
      <c r="AA131" s="72"/>
      <c r="AB131" s="72"/>
      <c r="AC131" s="72"/>
      <c r="AD131" s="72"/>
      <c r="AE131" s="72"/>
    </row>
    <row r="132" spans="1:31" x14ac:dyDescent="0.2">
      <c r="A132" s="72"/>
      <c r="B132" s="72"/>
      <c r="C132" s="72"/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  <c r="O132" s="72"/>
      <c r="P132" s="72"/>
      <c r="Q132" s="72"/>
      <c r="R132" s="72"/>
      <c r="S132" s="72"/>
      <c r="T132" s="72"/>
      <c r="U132" s="72"/>
      <c r="V132" s="72"/>
      <c r="W132" s="72"/>
      <c r="X132" s="72"/>
      <c r="Y132" s="72"/>
      <c r="Z132" s="72"/>
      <c r="AA132" s="72"/>
      <c r="AB132" s="72"/>
      <c r="AC132" s="72"/>
      <c r="AD132" s="72"/>
      <c r="AE132" s="72"/>
    </row>
    <row r="133" spans="1:31" x14ac:dyDescent="0.2">
      <c r="A133" s="72"/>
      <c r="B133" s="72"/>
      <c r="C133" s="72"/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  <c r="P133" s="72"/>
      <c r="Q133" s="72"/>
      <c r="R133" s="72"/>
      <c r="S133" s="72"/>
      <c r="T133" s="72"/>
      <c r="U133" s="72"/>
      <c r="V133" s="72"/>
      <c r="W133" s="72"/>
      <c r="X133" s="72"/>
      <c r="Y133" s="72"/>
      <c r="Z133" s="72"/>
      <c r="AA133" s="72"/>
      <c r="AB133" s="72"/>
      <c r="AC133" s="72"/>
      <c r="AD133" s="72"/>
      <c r="AE133" s="72"/>
    </row>
    <row r="134" spans="1:31" x14ac:dyDescent="0.2">
      <c r="A134" s="72"/>
      <c r="B134" s="72"/>
      <c r="C134" s="72"/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  <c r="P134" s="72"/>
      <c r="Q134" s="72"/>
      <c r="R134" s="72"/>
      <c r="S134" s="72"/>
      <c r="T134" s="72"/>
      <c r="U134" s="72"/>
      <c r="V134" s="72"/>
      <c r="W134" s="72"/>
      <c r="X134" s="72"/>
      <c r="Y134" s="72"/>
      <c r="Z134" s="72"/>
      <c r="AA134" s="72"/>
      <c r="AB134" s="72"/>
      <c r="AC134" s="72"/>
      <c r="AD134" s="72"/>
      <c r="AE134" s="72"/>
    </row>
    <row r="135" spans="1:31" x14ac:dyDescent="0.2">
      <c r="A135" s="72"/>
      <c r="B135" s="72"/>
      <c r="C135" s="72"/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  <c r="O135" s="72"/>
      <c r="P135" s="72"/>
      <c r="Q135" s="72"/>
      <c r="R135" s="72"/>
      <c r="S135" s="72"/>
      <c r="T135" s="72"/>
      <c r="U135" s="72"/>
      <c r="V135" s="72"/>
      <c r="W135" s="72"/>
      <c r="X135" s="72"/>
      <c r="Y135" s="72"/>
      <c r="Z135" s="72"/>
      <c r="AA135" s="72"/>
      <c r="AB135" s="72"/>
      <c r="AC135" s="72"/>
      <c r="AD135" s="72"/>
      <c r="AE135" s="72"/>
    </row>
    <row r="136" spans="1:31" x14ac:dyDescent="0.2">
      <c r="A136" s="72"/>
      <c r="B136" s="72"/>
      <c r="C136" s="72"/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  <c r="P136" s="72"/>
      <c r="Q136" s="72"/>
      <c r="R136" s="72"/>
      <c r="S136" s="72"/>
      <c r="T136" s="72"/>
      <c r="U136" s="72"/>
      <c r="V136" s="72"/>
      <c r="W136" s="72"/>
      <c r="X136" s="72"/>
      <c r="Y136" s="72"/>
      <c r="Z136" s="72"/>
      <c r="AA136" s="72"/>
      <c r="AB136" s="72"/>
      <c r="AC136" s="72"/>
      <c r="AD136" s="72"/>
      <c r="AE136" s="72"/>
    </row>
    <row r="137" spans="1:31" x14ac:dyDescent="0.2">
      <c r="A137" s="72"/>
      <c r="B137" s="72"/>
      <c r="C137" s="72"/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  <c r="O137" s="72"/>
      <c r="P137" s="72"/>
      <c r="Q137" s="72"/>
      <c r="R137" s="72"/>
      <c r="S137" s="72"/>
      <c r="T137" s="72"/>
      <c r="U137" s="72"/>
      <c r="V137" s="72"/>
      <c r="W137" s="72"/>
      <c r="X137" s="72"/>
      <c r="Y137" s="72"/>
      <c r="Z137" s="72"/>
      <c r="AA137" s="72"/>
      <c r="AB137" s="72"/>
      <c r="AC137" s="72"/>
      <c r="AD137" s="72"/>
      <c r="AE137" s="72"/>
    </row>
    <row r="138" spans="1:31" x14ac:dyDescent="0.2">
      <c r="A138" s="72"/>
      <c r="B138" s="72"/>
      <c r="C138" s="72"/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  <c r="O138" s="72"/>
      <c r="P138" s="72"/>
      <c r="Q138" s="72"/>
      <c r="R138" s="72"/>
      <c r="S138" s="72"/>
      <c r="T138" s="72"/>
      <c r="U138" s="72"/>
      <c r="V138" s="72"/>
      <c r="W138" s="72"/>
      <c r="X138" s="72"/>
      <c r="Y138" s="72"/>
      <c r="Z138" s="72"/>
      <c r="AA138" s="72"/>
      <c r="AB138" s="72"/>
      <c r="AC138" s="72"/>
      <c r="AD138" s="72"/>
      <c r="AE138" s="72"/>
    </row>
    <row r="139" spans="1:31" x14ac:dyDescent="0.2">
      <c r="A139" s="72"/>
      <c r="B139" s="72"/>
      <c r="C139" s="72"/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  <c r="O139" s="72"/>
      <c r="P139" s="72"/>
      <c r="Q139" s="72"/>
      <c r="R139" s="72"/>
      <c r="S139" s="72"/>
      <c r="T139" s="72"/>
      <c r="U139" s="72"/>
      <c r="V139" s="72"/>
      <c r="W139" s="72"/>
      <c r="X139" s="72"/>
      <c r="Y139" s="72"/>
      <c r="Z139" s="72"/>
      <c r="AA139" s="72"/>
      <c r="AB139" s="72"/>
      <c r="AC139" s="72"/>
      <c r="AD139" s="72"/>
      <c r="AE139" s="72"/>
    </row>
    <row r="140" spans="1:31" x14ac:dyDescent="0.2">
      <c r="A140" s="72"/>
      <c r="B140" s="72"/>
      <c r="C140" s="72"/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  <c r="P140" s="72"/>
      <c r="Q140" s="72"/>
      <c r="R140" s="72"/>
      <c r="S140" s="72"/>
      <c r="T140" s="72"/>
      <c r="U140" s="72"/>
      <c r="V140" s="72"/>
      <c r="W140" s="72"/>
      <c r="X140" s="72"/>
      <c r="Y140" s="72"/>
      <c r="Z140" s="72"/>
      <c r="AA140" s="72"/>
      <c r="AB140" s="72"/>
      <c r="AC140" s="72"/>
      <c r="AD140" s="72"/>
      <c r="AE140" s="72"/>
    </row>
    <row r="141" spans="1:31" x14ac:dyDescent="0.2">
      <c r="A141" s="72"/>
      <c r="B141" s="72"/>
      <c r="C141" s="72"/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2"/>
      <c r="P141" s="72"/>
      <c r="Q141" s="72"/>
      <c r="R141" s="72"/>
      <c r="S141" s="72"/>
      <c r="T141" s="72"/>
      <c r="U141" s="72"/>
      <c r="V141" s="72"/>
      <c r="W141" s="72"/>
      <c r="X141" s="72"/>
      <c r="Y141" s="72"/>
      <c r="Z141" s="72"/>
      <c r="AA141" s="72"/>
      <c r="AB141" s="72"/>
      <c r="AC141" s="72"/>
      <c r="AD141" s="72"/>
      <c r="AE141" s="72"/>
    </row>
    <row r="142" spans="1:31" x14ac:dyDescent="0.2">
      <c r="A142" s="72"/>
      <c r="B142" s="72"/>
      <c r="C142" s="72"/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  <c r="O142" s="72"/>
      <c r="P142" s="72"/>
      <c r="Q142" s="72"/>
      <c r="R142" s="72"/>
      <c r="S142" s="72"/>
      <c r="T142" s="72"/>
      <c r="U142" s="72"/>
      <c r="V142" s="72"/>
      <c r="W142" s="72"/>
      <c r="X142" s="72"/>
      <c r="Y142" s="72"/>
      <c r="Z142" s="72"/>
      <c r="AA142" s="72"/>
      <c r="AB142" s="72"/>
      <c r="AC142" s="72"/>
      <c r="AD142" s="72"/>
      <c r="AE142" s="72"/>
    </row>
    <row r="143" spans="1:31" x14ac:dyDescent="0.2">
      <c r="A143" s="72"/>
      <c r="B143" s="72"/>
      <c r="C143" s="72"/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  <c r="O143" s="72"/>
      <c r="P143" s="72"/>
      <c r="Q143" s="72"/>
      <c r="R143" s="72"/>
      <c r="S143" s="72"/>
      <c r="T143" s="72"/>
      <c r="U143" s="72"/>
      <c r="V143" s="72"/>
      <c r="W143" s="72"/>
      <c r="X143" s="72"/>
      <c r="Y143" s="72"/>
      <c r="Z143" s="72"/>
      <c r="AA143" s="72"/>
      <c r="AB143" s="72"/>
      <c r="AC143" s="72"/>
      <c r="AD143" s="72"/>
      <c r="AE143" s="72"/>
    </row>
    <row r="144" spans="1:31" x14ac:dyDescent="0.2">
      <c r="A144" s="72"/>
      <c r="B144" s="72"/>
      <c r="C144" s="72"/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  <c r="O144" s="72"/>
      <c r="P144" s="72"/>
      <c r="Q144" s="72"/>
      <c r="R144" s="72"/>
      <c r="S144" s="72"/>
      <c r="T144" s="72"/>
      <c r="U144" s="72"/>
      <c r="V144" s="72"/>
      <c r="W144" s="72"/>
      <c r="X144" s="72"/>
      <c r="Y144" s="72"/>
      <c r="Z144" s="72"/>
      <c r="AA144" s="72"/>
      <c r="AB144" s="72"/>
      <c r="AC144" s="72"/>
      <c r="AD144" s="72"/>
      <c r="AE144" s="72"/>
    </row>
    <row r="145" spans="1:31" x14ac:dyDescent="0.2">
      <c r="A145" s="72"/>
      <c r="B145" s="72"/>
      <c r="C145" s="72"/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  <c r="O145" s="72"/>
      <c r="P145" s="72"/>
      <c r="Q145" s="72"/>
      <c r="R145" s="72"/>
      <c r="S145" s="72"/>
      <c r="T145" s="72"/>
      <c r="U145" s="72"/>
      <c r="V145" s="72"/>
      <c r="W145" s="72"/>
      <c r="X145" s="72"/>
      <c r="Y145" s="72"/>
      <c r="Z145" s="72"/>
      <c r="AA145" s="72"/>
      <c r="AB145" s="72"/>
      <c r="AC145" s="72"/>
      <c r="AD145" s="72"/>
      <c r="AE145" s="72"/>
    </row>
    <row r="146" spans="1:31" x14ac:dyDescent="0.2">
      <c r="A146" s="72"/>
      <c r="B146" s="72"/>
      <c r="C146" s="72"/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2"/>
      <c r="P146" s="72"/>
      <c r="Q146" s="72"/>
      <c r="R146" s="72"/>
      <c r="S146" s="72"/>
      <c r="T146" s="72"/>
      <c r="U146" s="72"/>
      <c r="V146" s="72"/>
      <c r="W146" s="72"/>
      <c r="X146" s="72"/>
      <c r="Y146" s="72"/>
      <c r="Z146" s="72"/>
      <c r="AA146" s="72"/>
      <c r="AB146" s="72"/>
      <c r="AC146" s="72"/>
      <c r="AD146" s="72"/>
      <c r="AE146" s="72"/>
    </row>
    <row r="147" spans="1:31" x14ac:dyDescent="0.2">
      <c r="A147" s="72"/>
      <c r="B147" s="72"/>
      <c r="C147" s="72"/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  <c r="O147" s="72"/>
      <c r="P147" s="72"/>
      <c r="Q147" s="72"/>
      <c r="R147" s="72"/>
      <c r="S147" s="72"/>
      <c r="T147" s="72"/>
      <c r="U147" s="72"/>
      <c r="V147" s="72"/>
      <c r="W147" s="72"/>
      <c r="X147" s="72"/>
      <c r="Y147" s="72"/>
      <c r="Z147" s="72"/>
      <c r="AA147" s="72"/>
      <c r="AB147" s="72"/>
      <c r="AC147" s="72"/>
      <c r="AD147" s="72"/>
      <c r="AE147" s="72"/>
    </row>
    <row r="148" spans="1:31" x14ac:dyDescent="0.2">
      <c r="A148" s="72"/>
      <c r="B148" s="72"/>
      <c r="C148" s="72"/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  <c r="O148" s="72"/>
      <c r="P148" s="72"/>
      <c r="Q148" s="72"/>
      <c r="R148" s="72"/>
      <c r="S148" s="72"/>
      <c r="T148" s="72"/>
      <c r="U148" s="72"/>
      <c r="V148" s="72"/>
      <c r="W148" s="72"/>
      <c r="X148" s="72"/>
      <c r="Y148" s="72"/>
      <c r="Z148" s="72"/>
      <c r="AA148" s="72"/>
      <c r="AB148" s="72"/>
      <c r="AC148" s="72"/>
      <c r="AD148" s="72"/>
      <c r="AE148" s="72"/>
    </row>
    <row r="149" spans="1:31" x14ac:dyDescent="0.2">
      <c r="A149" s="72"/>
      <c r="B149" s="72"/>
      <c r="C149" s="72"/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  <c r="O149" s="72"/>
      <c r="P149" s="72"/>
      <c r="Q149" s="72"/>
      <c r="R149" s="72"/>
      <c r="S149" s="72"/>
      <c r="T149" s="72"/>
      <c r="U149" s="72"/>
      <c r="V149" s="72"/>
      <c r="W149" s="72"/>
      <c r="X149" s="72"/>
      <c r="Y149" s="72"/>
      <c r="Z149" s="72"/>
      <c r="AA149" s="72"/>
      <c r="AB149" s="72"/>
      <c r="AC149" s="72"/>
      <c r="AD149" s="72"/>
      <c r="AE149" s="72"/>
    </row>
    <row r="150" spans="1:31" x14ac:dyDescent="0.2">
      <c r="A150" s="72"/>
      <c r="B150" s="72"/>
      <c r="C150" s="72"/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  <c r="O150" s="72"/>
      <c r="P150" s="72"/>
      <c r="Q150" s="72"/>
      <c r="R150" s="72"/>
      <c r="S150" s="72"/>
      <c r="T150" s="72"/>
      <c r="U150" s="72"/>
      <c r="V150" s="72"/>
      <c r="W150" s="72"/>
      <c r="X150" s="72"/>
      <c r="Y150" s="72"/>
      <c r="Z150" s="72"/>
      <c r="AA150" s="72"/>
      <c r="AB150" s="72"/>
      <c r="AC150" s="72"/>
      <c r="AD150" s="72"/>
      <c r="AE150" s="72"/>
    </row>
    <row r="151" spans="1:31" x14ac:dyDescent="0.2">
      <c r="A151" s="72"/>
      <c r="B151" s="72"/>
      <c r="C151" s="72"/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  <c r="O151" s="72"/>
      <c r="P151" s="72"/>
      <c r="Q151" s="72"/>
      <c r="R151" s="72"/>
      <c r="S151" s="72"/>
      <c r="T151" s="72"/>
      <c r="U151" s="72"/>
      <c r="V151" s="72"/>
      <c r="W151" s="72"/>
      <c r="X151" s="72"/>
      <c r="Y151" s="72"/>
      <c r="Z151" s="72"/>
      <c r="AA151" s="72"/>
      <c r="AB151" s="72"/>
      <c r="AC151" s="72"/>
      <c r="AD151" s="72"/>
      <c r="AE151" s="72"/>
    </row>
    <row r="152" spans="1:31" x14ac:dyDescent="0.2">
      <c r="A152" s="72"/>
      <c r="B152" s="72"/>
      <c r="C152" s="72"/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  <c r="P152" s="72"/>
      <c r="Q152" s="72"/>
      <c r="R152" s="72"/>
      <c r="S152" s="72"/>
      <c r="T152" s="72"/>
      <c r="U152" s="72"/>
      <c r="V152" s="72"/>
      <c r="W152" s="72"/>
      <c r="X152" s="72"/>
      <c r="Y152" s="72"/>
      <c r="Z152" s="72"/>
      <c r="AA152" s="72"/>
      <c r="AB152" s="72"/>
      <c r="AC152" s="72"/>
      <c r="AD152" s="72"/>
      <c r="AE152" s="72"/>
    </row>
    <row r="153" spans="1:31" x14ac:dyDescent="0.2">
      <c r="A153" s="72"/>
      <c r="B153" s="72"/>
      <c r="C153" s="72"/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  <c r="O153" s="72"/>
      <c r="P153" s="72"/>
      <c r="Q153" s="72"/>
      <c r="R153" s="72"/>
      <c r="S153" s="72"/>
      <c r="T153" s="72"/>
      <c r="U153" s="72"/>
      <c r="V153" s="72"/>
      <c r="W153" s="72"/>
      <c r="X153" s="72"/>
      <c r="Y153" s="72"/>
      <c r="Z153" s="72"/>
      <c r="AA153" s="72"/>
      <c r="AB153" s="72"/>
      <c r="AC153" s="72"/>
      <c r="AD153" s="72"/>
      <c r="AE153" s="72"/>
    </row>
    <row r="154" spans="1:31" x14ac:dyDescent="0.2">
      <c r="A154" s="72"/>
      <c r="B154" s="72"/>
      <c r="C154" s="72"/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  <c r="O154" s="72"/>
      <c r="P154" s="72"/>
      <c r="Q154" s="72"/>
      <c r="R154" s="72"/>
      <c r="S154" s="72"/>
      <c r="T154" s="72"/>
      <c r="U154" s="72"/>
      <c r="V154" s="72"/>
      <c r="W154" s="72"/>
      <c r="X154" s="72"/>
      <c r="Y154" s="72"/>
      <c r="Z154" s="72"/>
      <c r="AA154" s="72"/>
      <c r="AB154" s="72"/>
      <c r="AC154" s="72"/>
      <c r="AD154" s="72"/>
      <c r="AE154" s="72"/>
    </row>
    <row r="155" spans="1:31" x14ac:dyDescent="0.2">
      <c r="A155" s="72"/>
      <c r="B155" s="72"/>
      <c r="C155" s="72"/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  <c r="O155" s="72"/>
      <c r="P155" s="72"/>
      <c r="Q155" s="72"/>
      <c r="R155" s="72"/>
      <c r="S155" s="72"/>
      <c r="T155" s="72"/>
      <c r="U155" s="72"/>
      <c r="V155" s="72"/>
      <c r="W155" s="72"/>
      <c r="X155" s="72"/>
      <c r="Y155" s="72"/>
      <c r="Z155" s="72"/>
      <c r="AA155" s="72"/>
      <c r="AB155" s="72"/>
      <c r="AC155" s="72"/>
      <c r="AD155" s="72"/>
      <c r="AE155" s="72"/>
    </row>
    <row r="156" spans="1:31" x14ac:dyDescent="0.2">
      <c r="A156" s="72"/>
      <c r="B156" s="72"/>
      <c r="C156" s="72"/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  <c r="O156" s="72"/>
      <c r="P156" s="72"/>
      <c r="Q156" s="72"/>
      <c r="R156" s="72"/>
      <c r="S156" s="72"/>
      <c r="T156" s="72"/>
      <c r="U156" s="72"/>
      <c r="V156" s="72"/>
      <c r="W156" s="72"/>
      <c r="X156" s="72"/>
      <c r="Y156" s="72"/>
      <c r="Z156" s="72"/>
      <c r="AA156" s="72"/>
      <c r="AB156" s="72"/>
      <c r="AC156" s="72"/>
      <c r="AD156" s="72"/>
      <c r="AE156" s="72"/>
    </row>
    <row r="157" spans="1:31" x14ac:dyDescent="0.2">
      <c r="A157" s="72"/>
      <c r="B157" s="72"/>
      <c r="C157" s="72"/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  <c r="O157" s="72"/>
      <c r="P157" s="72"/>
      <c r="Q157" s="72"/>
      <c r="R157" s="72"/>
      <c r="S157" s="72"/>
      <c r="T157" s="72"/>
      <c r="U157" s="72"/>
      <c r="V157" s="72"/>
      <c r="W157" s="72"/>
      <c r="X157" s="72"/>
      <c r="Y157" s="72"/>
      <c r="Z157" s="72"/>
      <c r="AA157" s="72"/>
      <c r="AB157" s="72"/>
      <c r="AC157" s="72"/>
      <c r="AD157" s="72"/>
      <c r="AE157" s="72"/>
    </row>
    <row r="158" spans="1:31" x14ac:dyDescent="0.2">
      <c r="A158" s="72"/>
      <c r="B158" s="72"/>
      <c r="C158" s="72"/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  <c r="O158" s="72"/>
      <c r="P158" s="72"/>
      <c r="Q158" s="72"/>
      <c r="R158" s="72"/>
      <c r="S158" s="72"/>
      <c r="T158" s="72"/>
      <c r="U158" s="72"/>
      <c r="V158" s="72"/>
      <c r="W158" s="72"/>
      <c r="X158" s="72"/>
      <c r="Y158" s="72"/>
      <c r="Z158" s="72"/>
      <c r="AA158" s="72"/>
      <c r="AB158" s="72"/>
      <c r="AC158" s="72"/>
      <c r="AD158" s="72"/>
      <c r="AE158" s="72"/>
    </row>
    <row r="159" spans="1:31" x14ac:dyDescent="0.2">
      <c r="A159" s="72"/>
      <c r="B159" s="72"/>
      <c r="C159" s="72"/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  <c r="O159" s="72"/>
      <c r="P159" s="72"/>
      <c r="Q159" s="72"/>
      <c r="R159" s="72"/>
      <c r="S159" s="72"/>
      <c r="T159" s="72"/>
      <c r="U159" s="72"/>
      <c r="V159" s="72"/>
      <c r="W159" s="72"/>
      <c r="X159" s="72"/>
      <c r="Y159" s="72"/>
      <c r="Z159" s="72"/>
      <c r="AA159" s="72"/>
      <c r="AB159" s="72"/>
      <c r="AC159" s="72"/>
      <c r="AD159" s="72"/>
      <c r="AE159" s="72"/>
    </row>
    <row r="160" spans="1:31" x14ac:dyDescent="0.2">
      <c r="A160" s="72"/>
      <c r="B160" s="72"/>
      <c r="C160" s="72"/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  <c r="O160" s="72"/>
      <c r="P160" s="72"/>
      <c r="Q160" s="72"/>
      <c r="R160" s="72"/>
      <c r="S160" s="72"/>
      <c r="T160" s="72"/>
      <c r="U160" s="72"/>
      <c r="V160" s="72"/>
      <c r="W160" s="72"/>
      <c r="X160" s="72"/>
      <c r="Y160" s="72"/>
      <c r="Z160" s="72"/>
      <c r="AA160" s="72"/>
      <c r="AB160" s="72"/>
      <c r="AC160" s="72"/>
      <c r="AD160" s="72"/>
      <c r="AE160" s="72"/>
    </row>
    <row r="161" spans="1:31" x14ac:dyDescent="0.2">
      <c r="A161" s="72"/>
      <c r="B161" s="72"/>
      <c r="C161" s="72"/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  <c r="O161" s="72"/>
      <c r="P161" s="72"/>
      <c r="Q161" s="72"/>
      <c r="R161" s="72"/>
      <c r="S161" s="72"/>
      <c r="T161" s="72"/>
      <c r="U161" s="72"/>
      <c r="V161" s="72"/>
      <c r="W161" s="72"/>
      <c r="X161" s="72"/>
      <c r="Y161" s="72"/>
      <c r="Z161" s="72"/>
      <c r="AA161" s="72"/>
      <c r="AB161" s="72"/>
      <c r="AC161" s="72"/>
      <c r="AD161" s="72"/>
      <c r="AE161" s="72"/>
    </row>
    <row r="162" spans="1:31" x14ac:dyDescent="0.2">
      <c r="A162" s="72"/>
      <c r="B162" s="72"/>
      <c r="C162" s="72"/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  <c r="O162" s="72"/>
      <c r="P162" s="72"/>
      <c r="Q162" s="72"/>
      <c r="R162" s="72"/>
      <c r="S162" s="72"/>
      <c r="T162" s="72"/>
      <c r="U162" s="72"/>
      <c r="V162" s="72"/>
      <c r="W162" s="72"/>
      <c r="X162" s="72"/>
      <c r="Y162" s="72"/>
      <c r="Z162" s="72"/>
      <c r="AA162" s="72"/>
      <c r="AB162" s="72"/>
      <c r="AC162" s="72"/>
      <c r="AD162" s="72"/>
      <c r="AE162" s="72"/>
    </row>
    <row r="163" spans="1:31" x14ac:dyDescent="0.2">
      <c r="G163" s="72"/>
      <c r="H163" s="72"/>
      <c r="I163" s="72"/>
      <c r="J163" s="72"/>
      <c r="K163" s="72"/>
      <c r="L163" s="72"/>
      <c r="M163" s="72"/>
      <c r="N163" s="72"/>
      <c r="O163" s="72"/>
      <c r="P163" s="72"/>
      <c r="Q163" s="72"/>
      <c r="R163" s="72"/>
      <c r="S163" s="72"/>
      <c r="T163" s="72"/>
      <c r="U163" s="72"/>
      <c r="V163" s="72"/>
      <c r="W163" s="72"/>
      <c r="X163" s="72"/>
      <c r="Y163" s="72"/>
      <c r="Z163" s="72"/>
      <c r="AA163" s="72"/>
      <c r="AB163" s="72"/>
      <c r="AC163" s="72"/>
      <c r="AD163" s="72"/>
      <c r="AE163" s="72"/>
    </row>
    <row r="164" spans="1:31" x14ac:dyDescent="0.2">
      <c r="G164" s="72"/>
      <c r="H164" s="72"/>
      <c r="I164" s="72"/>
      <c r="J164" s="72"/>
      <c r="K164" s="72"/>
      <c r="L164" s="72"/>
      <c r="M164" s="72"/>
      <c r="N164" s="72"/>
      <c r="O164" s="72"/>
      <c r="P164" s="72"/>
      <c r="Q164" s="72"/>
      <c r="R164" s="72"/>
      <c r="S164" s="72"/>
      <c r="T164" s="72"/>
      <c r="U164" s="72"/>
      <c r="V164" s="72"/>
      <c r="W164" s="72"/>
      <c r="X164" s="72"/>
      <c r="Y164" s="72"/>
      <c r="Z164" s="72"/>
      <c r="AA164" s="72"/>
      <c r="AB164" s="72"/>
      <c r="AC164" s="72"/>
      <c r="AD164" s="72"/>
      <c r="AE164" s="72"/>
    </row>
  </sheetData>
  <mergeCells count="8">
    <mergeCell ref="A28:F28"/>
    <mergeCell ref="A30:F30"/>
    <mergeCell ref="A3:F3"/>
    <mergeCell ref="A6:C6"/>
    <mergeCell ref="A9:F9"/>
    <mergeCell ref="A24:E24"/>
    <mergeCell ref="B25:C25"/>
    <mergeCell ref="B26:C26"/>
  </mergeCells>
  <pageMargins left="0.511811024" right="0.511811024" top="0.78740157499999996" bottom="0.78740157499999996" header="0.31496062000000002" footer="0.31496062000000002"/>
  <pageSetup scale="8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26"/>
  <sheetViews>
    <sheetView workbookViewId="0">
      <selection activeCell="L15" sqref="L15"/>
    </sheetView>
  </sheetViews>
  <sheetFormatPr defaultColWidth="8.85546875" defaultRowHeight="15" x14ac:dyDescent="0.2"/>
  <cols>
    <col min="1" max="1" width="11.7109375" style="119" bestFit="1" customWidth="1"/>
    <col min="2" max="2" width="57.42578125" style="141" customWidth="1"/>
    <col min="3" max="3" width="8.85546875" style="131" customWidth="1"/>
    <col min="4" max="4" width="10.7109375" style="142" customWidth="1"/>
    <col min="5" max="6" width="12.7109375" style="142" customWidth="1"/>
    <col min="7" max="7" width="0.140625" style="120" customWidth="1"/>
    <col min="8" max="16384" width="8.85546875" style="120"/>
  </cols>
  <sheetData>
    <row r="1" spans="1:7" ht="16.5" x14ac:dyDescent="0.2">
      <c r="B1" s="225" t="s">
        <v>137</v>
      </c>
      <c r="C1" s="225"/>
      <c r="D1" s="225"/>
      <c r="E1" s="225"/>
      <c r="F1" s="225"/>
    </row>
    <row r="2" spans="1:7" ht="16.5" x14ac:dyDescent="0.2">
      <c r="A2" s="225" t="s">
        <v>138</v>
      </c>
      <c r="B2" s="225"/>
      <c r="C2" s="225"/>
      <c r="D2" s="225"/>
      <c r="E2" s="225"/>
      <c r="F2" s="225"/>
    </row>
    <row r="3" spans="1:7" x14ac:dyDescent="0.2">
      <c r="A3" s="226" t="s">
        <v>139</v>
      </c>
      <c r="B3" s="226"/>
      <c r="C3" s="226"/>
      <c r="D3" s="226"/>
      <c r="E3" s="226"/>
      <c r="F3" s="226"/>
    </row>
    <row r="4" spans="1:7" ht="15.75" x14ac:dyDescent="0.2">
      <c r="A4" s="227" t="s">
        <v>140</v>
      </c>
      <c r="B4" s="227"/>
      <c r="C4" s="227"/>
      <c r="D4" s="227"/>
      <c r="E4" s="227"/>
      <c r="F4" s="227"/>
    </row>
    <row r="5" spans="1:7" x14ac:dyDescent="0.25">
      <c r="A5" s="45"/>
      <c r="B5" s="121"/>
      <c r="C5" s="121"/>
      <c r="D5" s="122"/>
      <c r="E5" s="123"/>
      <c r="F5" s="124" t="s">
        <v>8856</v>
      </c>
    </row>
    <row r="6" spans="1:7" x14ac:dyDescent="0.2">
      <c r="A6" s="45"/>
      <c r="B6" s="46"/>
      <c r="C6" s="47"/>
      <c r="D6" s="122"/>
      <c r="E6" s="125" t="s">
        <v>141</v>
      </c>
      <c r="F6" s="126" t="s">
        <v>8857</v>
      </c>
    </row>
    <row r="7" spans="1:7" x14ac:dyDescent="0.2">
      <c r="A7" s="45"/>
      <c r="B7" s="46"/>
      <c r="C7" s="48" t="s">
        <v>142</v>
      </c>
      <c r="D7" s="49">
        <v>0</v>
      </c>
      <c r="E7" s="50" t="s">
        <v>143</v>
      </c>
      <c r="F7" s="49">
        <v>1.2823</v>
      </c>
    </row>
    <row r="8" spans="1:7" s="131" customFormat="1" x14ac:dyDescent="0.2">
      <c r="A8" s="127" t="s">
        <v>144</v>
      </c>
      <c r="B8" s="128" t="s">
        <v>145</v>
      </c>
      <c r="C8" s="129" t="s">
        <v>146</v>
      </c>
      <c r="D8" s="130" t="s">
        <v>147</v>
      </c>
      <c r="E8" s="130" t="s">
        <v>148</v>
      </c>
      <c r="F8" s="130" t="s">
        <v>149</v>
      </c>
    </row>
    <row r="9" spans="1:7" x14ac:dyDescent="0.2">
      <c r="A9" s="132" t="s">
        <v>150</v>
      </c>
      <c r="B9" s="133" t="s">
        <v>151</v>
      </c>
      <c r="C9" s="134"/>
      <c r="D9" s="135"/>
      <c r="E9" s="135"/>
      <c r="F9" s="135"/>
      <c r="G9" s="120">
        <f>LEN(A9)</f>
        <v>2</v>
      </c>
    </row>
    <row r="10" spans="1:7" x14ac:dyDescent="0.2">
      <c r="A10" s="136" t="s">
        <v>152</v>
      </c>
      <c r="B10" s="137" t="s">
        <v>153</v>
      </c>
      <c r="C10" s="138"/>
      <c r="D10" s="139"/>
      <c r="E10" s="139"/>
      <c r="F10" s="139"/>
      <c r="G10" s="120">
        <f t="shared" ref="G10:G73" si="0">LEN(A10)</f>
        <v>5</v>
      </c>
    </row>
    <row r="11" spans="1:7" ht="45" x14ac:dyDescent="0.2">
      <c r="A11" s="136" t="s">
        <v>154</v>
      </c>
      <c r="B11" s="137" t="s">
        <v>155</v>
      </c>
      <c r="C11" s="138" t="s">
        <v>42</v>
      </c>
      <c r="D11" s="139"/>
      <c r="E11" s="139">
        <v>6504.46</v>
      </c>
      <c r="F11" s="139">
        <v>6504.46</v>
      </c>
      <c r="G11" s="120">
        <f t="shared" si="0"/>
        <v>9</v>
      </c>
    </row>
    <row r="12" spans="1:7" ht="45" x14ac:dyDescent="0.2">
      <c r="A12" s="136" t="s">
        <v>156</v>
      </c>
      <c r="B12" s="137" t="s">
        <v>157</v>
      </c>
      <c r="C12" s="138" t="s">
        <v>42</v>
      </c>
      <c r="D12" s="139"/>
      <c r="E12" s="139">
        <v>8649.66</v>
      </c>
      <c r="F12" s="139">
        <v>8649.66</v>
      </c>
      <c r="G12" s="120">
        <f t="shared" si="0"/>
        <v>9</v>
      </c>
    </row>
    <row r="13" spans="1:7" ht="45" x14ac:dyDescent="0.2">
      <c r="A13" s="136" t="s">
        <v>158</v>
      </c>
      <c r="B13" s="137" t="s">
        <v>159</v>
      </c>
      <c r="C13" s="138" t="s">
        <v>42</v>
      </c>
      <c r="D13" s="139"/>
      <c r="E13" s="139">
        <v>14775.55</v>
      </c>
      <c r="F13" s="139">
        <v>14775.55</v>
      </c>
      <c r="G13" s="120">
        <f t="shared" si="0"/>
        <v>9</v>
      </c>
    </row>
    <row r="14" spans="1:7" ht="45" x14ac:dyDescent="0.2">
      <c r="A14" s="136" t="s">
        <v>160</v>
      </c>
      <c r="B14" s="137" t="s">
        <v>161</v>
      </c>
      <c r="C14" s="138" t="s">
        <v>42</v>
      </c>
      <c r="D14" s="139"/>
      <c r="E14" s="139">
        <v>20259.02</v>
      </c>
      <c r="F14" s="139">
        <v>20259.02</v>
      </c>
      <c r="G14" s="120">
        <f t="shared" si="0"/>
        <v>9</v>
      </c>
    </row>
    <row r="15" spans="1:7" ht="45" x14ac:dyDescent="0.2">
      <c r="A15" s="136" t="s">
        <v>162</v>
      </c>
      <c r="B15" s="137" t="s">
        <v>163</v>
      </c>
      <c r="C15" s="138" t="s">
        <v>42</v>
      </c>
      <c r="D15" s="139"/>
      <c r="E15" s="139">
        <v>23608.75</v>
      </c>
      <c r="F15" s="139">
        <v>23608.75</v>
      </c>
      <c r="G15" s="120">
        <f t="shared" si="0"/>
        <v>9</v>
      </c>
    </row>
    <row r="16" spans="1:7" x14ac:dyDescent="0.2">
      <c r="A16" s="136" t="s">
        <v>164</v>
      </c>
      <c r="B16" s="137" t="s">
        <v>165</v>
      </c>
      <c r="C16" s="138"/>
      <c r="D16" s="139"/>
      <c r="E16" s="139"/>
      <c r="F16" s="139"/>
      <c r="G16" s="120">
        <f t="shared" si="0"/>
        <v>5</v>
      </c>
    </row>
    <row r="17" spans="1:7" ht="45" x14ac:dyDescent="0.2">
      <c r="A17" s="136" t="s">
        <v>166</v>
      </c>
      <c r="B17" s="137" t="s">
        <v>167</v>
      </c>
      <c r="C17" s="138" t="s">
        <v>42</v>
      </c>
      <c r="D17" s="139"/>
      <c r="E17" s="139">
        <v>8308.24</v>
      </c>
      <c r="F17" s="139">
        <v>8308.24</v>
      </c>
      <c r="G17" s="120">
        <f t="shared" si="0"/>
        <v>9</v>
      </c>
    </row>
    <row r="18" spans="1:7" ht="60" x14ac:dyDescent="0.2">
      <c r="A18" s="136" t="s">
        <v>168</v>
      </c>
      <c r="B18" s="137" t="s">
        <v>169</v>
      </c>
      <c r="C18" s="138" t="s">
        <v>42</v>
      </c>
      <c r="D18" s="139"/>
      <c r="E18" s="139">
        <v>14072.5</v>
      </c>
      <c r="F18" s="139">
        <v>14072.5</v>
      </c>
      <c r="G18" s="120">
        <f t="shared" si="0"/>
        <v>9</v>
      </c>
    </row>
    <row r="19" spans="1:7" ht="45" x14ac:dyDescent="0.2">
      <c r="A19" s="136" t="s">
        <v>170</v>
      </c>
      <c r="B19" s="137" t="s">
        <v>171</v>
      </c>
      <c r="C19" s="138" t="s">
        <v>42</v>
      </c>
      <c r="D19" s="139"/>
      <c r="E19" s="139">
        <v>19042.759999999998</v>
      </c>
      <c r="F19" s="139">
        <v>19042.759999999998</v>
      </c>
      <c r="G19" s="120">
        <f t="shared" si="0"/>
        <v>9</v>
      </c>
    </row>
    <row r="20" spans="1:7" ht="45" x14ac:dyDescent="0.2">
      <c r="A20" s="136" t="s">
        <v>172</v>
      </c>
      <c r="B20" s="137" t="s">
        <v>173</v>
      </c>
      <c r="C20" s="138" t="s">
        <v>42</v>
      </c>
      <c r="D20" s="139"/>
      <c r="E20" s="139">
        <v>25329.1</v>
      </c>
      <c r="F20" s="139">
        <v>25329.1</v>
      </c>
      <c r="G20" s="120">
        <f t="shared" si="0"/>
        <v>9</v>
      </c>
    </row>
    <row r="21" spans="1:7" x14ac:dyDescent="0.2">
      <c r="A21" s="136" t="s">
        <v>174</v>
      </c>
      <c r="B21" s="137" t="s">
        <v>175</v>
      </c>
      <c r="C21" s="138"/>
      <c r="D21" s="139"/>
      <c r="E21" s="139"/>
      <c r="F21" s="139"/>
      <c r="G21" s="120">
        <f t="shared" si="0"/>
        <v>5</v>
      </c>
    </row>
    <row r="22" spans="1:7" x14ac:dyDescent="0.2">
      <c r="A22" s="136" t="s">
        <v>176</v>
      </c>
      <c r="B22" s="137" t="s">
        <v>177</v>
      </c>
      <c r="C22" s="138" t="s">
        <v>42</v>
      </c>
      <c r="D22" s="139"/>
      <c r="E22" s="139">
        <v>3272.73</v>
      </c>
      <c r="F22" s="139">
        <v>3272.73</v>
      </c>
      <c r="G22" s="120">
        <f t="shared" si="0"/>
        <v>9</v>
      </c>
    </row>
    <row r="23" spans="1:7" x14ac:dyDescent="0.2">
      <c r="A23" s="136" t="s">
        <v>178</v>
      </c>
      <c r="B23" s="137" t="s">
        <v>179</v>
      </c>
      <c r="C23" s="138" t="s">
        <v>42</v>
      </c>
      <c r="D23" s="139"/>
      <c r="E23" s="139">
        <v>4424.38</v>
      </c>
      <c r="F23" s="139">
        <v>4424.38</v>
      </c>
      <c r="G23" s="120">
        <f t="shared" si="0"/>
        <v>9</v>
      </c>
    </row>
    <row r="24" spans="1:7" x14ac:dyDescent="0.2">
      <c r="A24" s="136" t="s">
        <v>180</v>
      </c>
      <c r="B24" s="137" t="s">
        <v>181</v>
      </c>
      <c r="C24" s="138" t="s">
        <v>42</v>
      </c>
      <c r="D24" s="139"/>
      <c r="E24" s="139">
        <v>2400.17</v>
      </c>
      <c r="F24" s="139">
        <v>2400.17</v>
      </c>
      <c r="G24" s="120">
        <f t="shared" si="0"/>
        <v>9</v>
      </c>
    </row>
    <row r="25" spans="1:7" x14ac:dyDescent="0.2">
      <c r="A25" s="136" t="s">
        <v>182</v>
      </c>
      <c r="B25" s="137" t="s">
        <v>183</v>
      </c>
      <c r="C25" s="138" t="s">
        <v>42</v>
      </c>
      <c r="D25" s="139"/>
      <c r="E25" s="139">
        <v>3283.86</v>
      </c>
      <c r="F25" s="139">
        <v>3283.86</v>
      </c>
      <c r="G25" s="120">
        <f t="shared" si="0"/>
        <v>9</v>
      </c>
    </row>
    <row r="26" spans="1:7" x14ac:dyDescent="0.2">
      <c r="A26" s="136" t="s">
        <v>184</v>
      </c>
      <c r="B26" s="137" t="s">
        <v>185</v>
      </c>
      <c r="C26" s="138" t="s">
        <v>42</v>
      </c>
      <c r="D26" s="139"/>
      <c r="E26" s="139">
        <v>1030.3900000000001</v>
      </c>
      <c r="F26" s="139">
        <v>1030.3900000000001</v>
      </c>
      <c r="G26" s="120">
        <f t="shared" si="0"/>
        <v>9</v>
      </c>
    </row>
    <row r="27" spans="1:7" x14ac:dyDescent="0.2">
      <c r="A27" s="136" t="s">
        <v>186</v>
      </c>
      <c r="B27" s="137" t="s">
        <v>187</v>
      </c>
      <c r="C27" s="138" t="s">
        <v>42</v>
      </c>
      <c r="D27" s="139"/>
      <c r="E27" s="139">
        <v>1371.58</v>
      </c>
      <c r="F27" s="139">
        <v>1371.58</v>
      </c>
      <c r="G27" s="120">
        <f t="shared" si="0"/>
        <v>9</v>
      </c>
    </row>
    <row r="28" spans="1:7" x14ac:dyDescent="0.2">
      <c r="A28" s="136" t="s">
        <v>188</v>
      </c>
      <c r="B28" s="137" t="s">
        <v>189</v>
      </c>
      <c r="C28" s="138" t="s">
        <v>42</v>
      </c>
      <c r="D28" s="139"/>
      <c r="E28" s="139">
        <v>1144.21</v>
      </c>
      <c r="F28" s="139">
        <v>1144.21</v>
      </c>
      <c r="G28" s="120">
        <f t="shared" si="0"/>
        <v>9</v>
      </c>
    </row>
    <row r="29" spans="1:7" x14ac:dyDescent="0.2">
      <c r="A29" s="136" t="s">
        <v>190</v>
      </c>
      <c r="B29" s="137" t="s">
        <v>191</v>
      </c>
      <c r="C29" s="138" t="s">
        <v>42</v>
      </c>
      <c r="D29" s="139"/>
      <c r="E29" s="139">
        <v>1586.51</v>
      </c>
      <c r="F29" s="139">
        <v>1586.51</v>
      </c>
      <c r="G29" s="120">
        <f t="shared" si="0"/>
        <v>9</v>
      </c>
    </row>
    <row r="30" spans="1:7" x14ac:dyDescent="0.2">
      <c r="A30" s="136" t="s">
        <v>192</v>
      </c>
      <c r="B30" s="137" t="s">
        <v>193</v>
      </c>
      <c r="C30" s="138" t="s">
        <v>42</v>
      </c>
      <c r="D30" s="139"/>
      <c r="E30" s="139">
        <v>2202.38</v>
      </c>
      <c r="F30" s="139">
        <v>2202.38</v>
      </c>
      <c r="G30" s="120">
        <f t="shared" si="0"/>
        <v>9</v>
      </c>
    </row>
    <row r="31" spans="1:7" x14ac:dyDescent="0.2">
      <c r="A31" s="136" t="s">
        <v>194</v>
      </c>
      <c r="B31" s="137" t="s">
        <v>195</v>
      </c>
      <c r="C31" s="138" t="s">
        <v>42</v>
      </c>
      <c r="D31" s="139"/>
      <c r="E31" s="139">
        <v>3002.07</v>
      </c>
      <c r="F31" s="139">
        <v>3002.07</v>
      </c>
      <c r="G31" s="120">
        <f t="shared" si="0"/>
        <v>9</v>
      </c>
    </row>
    <row r="32" spans="1:7" x14ac:dyDescent="0.2">
      <c r="A32" s="136" t="s">
        <v>196</v>
      </c>
      <c r="B32" s="137" t="s">
        <v>197</v>
      </c>
      <c r="C32" s="138" t="s">
        <v>42</v>
      </c>
      <c r="D32" s="139"/>
      <c r="E32" s="139">
        <v>1901.28</v>
      </c>
      <c r="F32" s="139">
        <v>1901.28</v>
      </c>
      <c r="G32" s="120">
        <f t="shared" si="0"/>
        <v>9</v>
      </c>
    </row>
    <row r="33" spans="1:7" x14ac:dyDescent="0.2">
      <c r="A33" s="136" t="s">
        <v>198</v>
      </c>
      <c r="B33" s="137" t="s">
        <v>199</v>
      </c>
      <c r="C33" s="138" t="s">
        <v>42</v>
      </c>
      <c r="D33" s="139"/>
      <c r="E33" s="139">
        <v>2457.4699999999998</v>
      </c>
      <c r="F33" s="139">
        <v>2457.4699999999998</v>
      </c>
      <c r="G33" s="120">
        <f t="shared" si="0"/>
        <v>9</v>
      </c>
    </row>
    <row r="34" spans="1:7" x14ac:dyDescent="0.2">
      <c r="A34" s="136" t="s">
        <v>200</v>
      </c>
      <c r="B34" s="137" t="s">
        <v>201</v>
      </c>
      <c r="C34" s="138"/>
      <c r="D34" s="139"/>
      <c r="E34" s="139"/>
      <c r="F34" s="139"/>
      <c r="G34" s="120">
        <f t="shared" si="0"/>
        <v>5</v>
      </c>
    </row>
    <row r="35" spans="1:7" ht="30" x14ac:dyDescent="0.2">
      <c r="A35" s="136" t="s">
        <v>202</v>
      </c>
      <c r="B35" s="137" t="s">
        <v>203</v>
      </c>
      <c r="C35" s="138" t="s">
        <v>204</v>
      </c>
      <c r="D35" s="139">
        <v>1183.9100000000001</v>
      </c>
      <c r="E35" s="139"/>
      <c r="F35" s="139">
        <v>1183.9100000000001</v>
      </c>
      <c r="G35" s="120">
        <f t="shared" si="0"/>
        <v>9</v>
      </c>
    </row>
    <row r="36" spans="1:7" ht="30" x14ac:dyDescent="0.2">
      <c r="A36" s="136" t="s">
        <v>205</v>
      </c>
      <c r="B36" s="137" t="s">
        <v>206</v>
      </c>
      <c r="C36" s="138" t="s">
        <v>7</v>
      </c>
      <c r="D36" s="139">
        <v>0.04</v>
      </c>
      <c r="E36" s="139">
        <v>0.16</v>
      </c>
      <c r="F36" s="139">
        <v>0.2</v>
      </c>
      <c r="G36" s="120">
        <f t="shared" si="0"/>
        <v>9</v>
      </c>
    </row>
    <row r="37" spans="1:7" ht="45" x14ac:dyDescent="0.2">
      <c r="A37" s="136" t="s">
        <v>207</v>
      </c>
      <c r="B37" s="137" t="s">
        <v>208</v>
      </c>
      <c r="C37" s="138" t="s">
        <v>7</v>
      </c>
      <c r="D37" s="139">
        <v>0.4</v>
      </c>
      <c r="E37" s="139">
        <v>0.53</v>
      </c>
      <c r="F37" s="139">
        <v>0.93</v>
      </c>
      <c r="G37" s="120">
        <f t="shared" si="0"/>
        <v>9</v>
      </c>
    </row>
    <row r="38" spans="1:7" ht="45" x14ac:dyDescent="0.2">
      <c r="A38" s="136" t="s">
        <v>209</v>
      </c>
      <c r="B38" s="137" t="s">
        <v>210</v>
      </c>
      <c r="C38" s="138" t="s">
        <v>7</v>
      </c>
      <c r="D38" s="139">
        <v>0.31</v>
      </c>
      <c r="E38" s="139">
        <v>0.42</v>
      </c>
      <c r="F38" s="139">
        <v>0.73</v>
      </c>
      <c r="G38" s="120">
        <f t="shared" si="0"/>
        <v>9</v>
      </c>
    </row>
    <row r="39" spans="1:7" ht="45" x14ac:dyDescent="0.2">
      <c r="A39" s="136" t="s">
        <v>211</v>
      </c>
      <c r="B39" s="137" t="s">
        <v>212</v>
      </c>
      <c r="C39" s="138" t="s">
        <v>7</v>
      </c>
      <c r="D39" s="139">
        <v>0.25</v>
      </c>
      <c r="E39" s="139">
        <v>0.35</v>
      </c>
      <c r="F39" s="139">
        <v>0.6</v>
      </c>
      <c r="G39" s="120">
        <f t="shared" si="0"/>
        <v>9</v>
      </c>
    </row>
    <row r="40" spans="1:7" ht="30" x14ac:dyDescent="0.2">
      <c r="A40" s="136" t="s">
        <v>213</v>
      </c>
      <c r="B40" s="137" t="s">
        <v>214</v>
      </c>
      <c r="C40" s="138" t="s">
        <v>7</v>
      </c>
      <c r="D40" s="139">
        <v>0.34</v>
      </c>
      <c r="E40" s="139">
        <v>0.46</v>
      </c>
      <c r="F40" s="139">
        <v>0.8</v>
      </c>
      <c r="G40" s="120">
        <f t="shared" si="0"/>
        <v>9</v>
      </c>
    </row>
    <row r="41" spans="1:7" ht="30" x14ac:dyDescent="0.2">
      <c r="A41" s="136" t="s">
        <v>215</v>
      </c>
      <c r="B41" s="137" t="s">
        <v>216</v>
      </c>
      <c r="C41" s="138" t="s">
        <v>7</v>
      </c>
      <c r="D41" s="139">
        <v>0.16</v>
      </c>
      <c r="E41" s="139">
        <v>0.51</v>
      </c>
      <c r="F41" s="139">
        <v>0.67</v>
      </c>
      <c r="G41" s="120">
        <f t="shared" si="0"/>
        <v>9</v>
      </c>
    </row>
    <row r="42" spans="1:7" ht="30" x14ac:dyDescent="0.2">
      <c r="A42" s="136" t="s">
        <v>217</v>
      </c>
      <c r="B42" s="137" t="s">
        <v>218</v>
      </c>
      <c r="C42" s="138" t="s">
        <v>7</v>
      </c>
      <c r="D42" s="139">
        <v>0.22</v>
      </c>
      <c r="E42" s="139">
        <v>0.28999999999999998</v>
      </c>
      <c r="F42" s="139">
        <v>0.51</v>
      </c>
      <c r="G42" s="120">
        <f t="shared" si="0"/>
        <v>9</v>
      </c>
    </row>
    <row r="43" spans="1:7" ht="30" x14ac:dyDescent="0.2">
      <c r="A43" s="136" t="s">
        <v>219</v>
      </c>
      <c r="B43" s="137" t="s">
        <v>220</v>
      </c>
      <c r="C43" s="138" t="s">
        <v>7</v>
      </c>
      <c r="D43" s="139">
        <v>0.3</v>
      </c>
      <c r="E43" s="139">
        <v>0.42</v>
      </c>
      <c r="F43" s="139">
        <v>0.72</v>
      </c>
      <c r="G43" s="120">
        <f t="shared" si="0"/>
        <v>9</v>
      </c>
    </row>
    <row r="44" spans="1:7" ht="30" x14ac:dyDescent="0.2">
      <c r="A44" s="136" t="s">
        <v>221</v>
      </c>
      <c r="B44" s="137" t="s">
        <v>222</v>
      </c>
      <c r="C44" s="138" t="s">
        <v>7</v>
      </c>
      <c r="D44" s="139">
        <v>0.26</v>
      </c>
      <c r="E44" s="139">
        <v>0.35</v>
      </c>
      <c r="F44" s="139">
        <v>0.61</v>
      </c>
      <c r="G44" s="120">
        <f t="shared" si="0"/>
        <v>9</v>
      </c>
    </row>
    <row r="45" spans="1:7" ht="30" x14ac:dyDescent="0.2">
      <c r="A45" s="136" t="s">
        <v>223</v>
      </c>
      <c r="B45" s="137" t="s">
        <v>224</v>
      </c>
      <c r="C45" s="138" t="s">
        <v>7</v>
      </c>
      <c r="D45" s="139">
        <v>0.25</v>
      </c>
      <c r="E45" s="139">
        <v>0.35</v>
      </c>
      <c r="F45" s="139">
        <v>0.6</v>
      </c>
      <c r="G45" s="120">
        <f t="shared" si="0"/>
        <v>9</v>
      </c>
    </row>
    <row r="46" spans="1:7" ht="45" x14ac:dyDescent="0.2">
      <c r="A46" s="136" t="s">
        <v>225</v>
      </c>
      <c r="B46" s="137" t="s">
        <v>226</v>
      </c>
      <c r="C46" s="138" t="s">
        <v>7</v>
      </c>
      <c r="D46" s="139">
        <v>0.43</v>
      </c>
      <c r="E46" s="139">
        <v>0.56000000000000005</v>
      </c>
      <c r="F46" s="139">
        <v>0.99</v>
      </c>
      <c r="G46" s="120">
        <f t="shared" si="0"/>
        <v>9</v>
      </c>
    </row>
    <row r="47" spans="1:7" ht="45" x14ac:dyDescent="0.2">
      <c r="A47" s="136" t="s">
        <v>227</v>
      </c>
      <c r="B47" s="137" t="s">
        <v>228</v>
      </c>
      <c r="C47" s="138" t="s">
        <v>7</v>
      </c>
      <c r="D47" s="139">
        <v>0.34</v>
      </c>
      <c r="E47" s="139">
        <v>0.45</v>
      </c>
      <c r="F47" s="139">
        <v>0.79</v>
      </c>
      <c r="G47" s="120">
        <f t="shared" si="0"/>
        <v>9</v>
      </c>
    </row>
    <row r="48" spans="1:7" ht="45" x14ac:dyDescent="0.2">
      <c r="A48" s="136" t="s">
        <v>229</v>
      </c>
      <c r="B48" s="137" t="s">
        <v>230</v>
      </c>
      <c r="C48" s="138" t="s">
        <v>7</v>
      </c>
      <c r="D48" s="139">
        <v>0.26</v>
      </c>
      <c r="E48" s="139">
        <v>0.35</v>
      </c>
      <c r="F48" s="139">
        <v>0.61</v>
      </c>
      <c r="G48" s="120">
        <f t="shared" si="0"/>
        <v>9</v>
      </c>
    </row>
    <row r="49" spans="1:7" ht="30" x14ac:dyDescent="0.2">
      <c r="A49" s="136" t="s">
        <v>231</v>
      </c>
      <c r="B49" s="137" t="s">
        <v>232</v>
      </c>
      <c r="C49" s="138" t="s">
        <v>7</v>
      </c>
      <c r="D49" s="139">
        <v>0.35</v>
      </c>
      <c r="E49" s="139">
        <v>0.49</v>
      </c>
      <c r="F49" s="139">
        <v>0.84</v>
      </c>
      <c r="G49" s="120">
        <f t="shared" si="0"/>
        <v>9</v>
      </c>
    </row>
    <row r="50" spans="1:7" ht="30" x14ac:dyDescent="0.2">
      <c r="A50" s="136" t="s">
        <v>233</v>
      </c>
      <c r="B50" s="137" t="s">
        <v>234</v>
      </c>
      <c r="C50" s="138" t="s">
        <v>7</v>
      </c>
      <c r="D50" s="139">
        <v>0.28999999999999998</v>
      </c>
      <c r="E50" s="139">
        <v>0.39</v>
      </c>
      <c r="F50" s="139">
        <v>0.68</v>
      </c>
      <c r="G50" s="120">
        <f t="shared" si="0"/>
        <v>9</v>
      </c>
    </row>
    <row r="51" spans="1:7" ht="30" x14ac:dyDescent="0.2">
      <c r="A51" s="136" t="s">
        <v>235</v>
      </c>
      <c r="B51" s="137" t="s">
        <v>236</v>
      </c>
      <c r="C51" s="138" t="s">
        <v>7</v>
      </c>
      <c r="D51" s="139">
        <v>0.25</v>
      </c>
      <c r="E51" s="139">
        <v>0.34</v>
      </c>
      <c r="F51" s="139">
        <v>0.59</v>
      </c>
      <c r="G51" s="120">
        <f t="shared" si="0"/>
        <v>9</v>
      </c>
    </row>
    <row r="52" spans="1:7" ht="30" x14ac:dyDescent="0.2">
      <c r="A52" s="136" t="s">
        <v>237</v>
      </c>
      <c r="B52" s="137" t="s">
        <v>238</v>
      </c>
      <c r="C52" s="138" t="s">
        <v>7</v>
      </c>
      <c r="D52" s="139">
        <v>0.42</v>
      </c>
      <c r="E52" s="139">
        <v>0.56000000000000005</v>
      </c>
      <c r="F52" s="139">
        <v>0.98</v>
      </c>
      <c r="G52" s="120">
        <f t="shared" si="0"/>
        <v>9</v>
      </c>
    </row>
    <row r="53" spans="1:7" ht="30" x14ac:dyDescent="0.2">
      <c r="A53" s="136" t="s">
        <v>239</v>
      </c>
      <c r="B53" s="137" t="s">
        <v>240</v>
      </c>
      <c r="C53" s="138" t="s">
        <v>7</v>
      </c>
      <c r="D53" s="139">
        <v>0.27</v>
      </c>
      <c r="E53" s="139">
        <v>0.37</v>
      </c>
      <c r="F53" s="139">
        <v>0.64</v>
      </c>
      <c r="G53" s="120">
        <f t="shared" si="0"/>
        <v>9</v>
      </c>
    </row>
    <row r="54" spans="1:7" ht="30" x14ac:dyDescent="0.2">
      <c r="A54" s="136" t="s">
        <v>241</v>
      </c>
      <c r="B54" s="137" t="s">
        <v>242</v>
      </c>
      <c r="C54" s="138" t="s">
        <v>7</v>
      </c>
      <c r="D54" s="139">
        <v>0.16</v>
      </c>
      <c r="E54" s="139">
        <v>0.39</v>
      </c>
      <c r="F54" s="139">
        <v>0.55000000000000004</v>
      </c>
      <c r="G54" s="120">
        <f t="shared" si="0"/>
        <v>9</v>
      </c>
    </row>
    <row r="55" spans="1:7" ht="30" x14ac:dyDescent="0.2">
      <c r="A55" s="136" t="s">
        <v>243</v>
      </c>
      <c r="B55" s="137" t="s">
        <v>244</v>
      </c>
      <c r="C55" s="138" t="s">
        <v>7</v>
      </c>
      <c r="D55" s="139">
        <v>0.17</v>
      </c>
      <c r="E55" s="139">
        <v>0.23</v>
      </c>
      <c r="F55" s="139">
        <v>0.4</v>
      </c>
      <c r="G55" s="120">
        <f t="shared" si="0"/>
        <v>9</v>
      </c>
    </row>
    <row r="56" spans="1:7" ht="30" x14ac:dyDescent="0.2">
      <c r="A56" s="136" t="s">
        <v>245</v>
      </c>
      <c r="B56" s="137" t="s">
        <v>246</v>
      </c>
      <c r="C56" s="138" t="s">
        <v>7</v>
      </c>
      <c r="D56" s="139">
        <v>0.12</v>
      </c>
      <c r="E56" s="139">
        <v>0.16</v>
      </c>
      <c r="F56" s="139">
        <v>0.28000000000000003</v>
      </c>
      <c r="G56" s="120">
        <f t="shared" si="0"/>
        <v>9</v>
      </c>
    </row>
    <row r="57" spans="1:7" ht="30" x14ac:dyDescent="0.2">
      <c r="A57" s="136" t="s">
        <v>247</v>
      </c>
      <c r="B57" s="137" t="s">
        <v>248</v>
      </c>
      <c r="C57" s="138" t="s">
        <v>7</v>
      </c>
      <c r="D57" s="139">
        <v>0.09</v>
      </c>
      <c r="E57" s="139">
        <v>0.14000000000000001</v>
      </c>
      <c r="F57" s="139">
        <v>0.23</v>
      </c>
      <c r="G57" s="120">
        <f t="shared" si="0"/>
        <v>9</v>
      </c>
    </row>
    <row r="58" spans="1:7" ht="30" x14ac:dyDescent="0.2">
      <c r="A58" s="136" t="s">
        <v>249</v>
      </c>
      <c r="B58" s="137" t="s">
        <v>250</v>
      </c>
      <c r="C58" s="138" t="s">
        <v>7</v>
      </c>
      <c r="D58" s="139">
        <v>0.08</v>
      </c>
      <c r="E58" s="139">
        <v>0.12</v>
      </c>
      <c r="F58" s="139">
        <v>0.2</v>
      </c>
      <c r="G58" s="120">
        <f t="shared" si="0"/>
        <v>9</v>
      </c>
    </row>
    <row r="59" spans="1:7" ht="30" x14ac:dyDescent="0.2">
      <c r="A59" s="136" t="s">
        <v>251</v>
      </c>
      <c r="B59" s="137" t="s">
        <v>252</v>
      </c>
      <c r="C59" s="138" t="s">
        <v>253</v>
      </c>
      <c r="D59" s="139">
        <v>623.35</v>
      </c>
      <c r="E59" s="139">
        <v>677.69</v>
      </c>
      <c r="F59" s="139">
        <v>1301.04</v>
      </c>
      <c r="G59" s="120">
        <f t="shared" si="0"/>
        <v>9</v>
      </c>
    </row>
    <row r="60" spans="1:7" ht="30" x14ac:dyDescent="0.2">
      <c r="A60" s="136" t="s">
        <v>254</v>
      </c>
      <c r="B60" s="137" t="s">
        <v>255</v>
      </c>
      <c r="C60" s="138" t="s">
        <v>42</v>
      </c>
      <c r="D60" s="139">
        <v>733.8</v>
      </c>
      <c r="E60" s="139">
        <v>463.21</v>
      </c>
      <c r="F60" s="139">
        <v>1197.01</v>
      </c>
      <c r="G60" s="120">
        <f t="shared" si="0"/>
        <v>9</v>
      </c>
    </row>
    <row r="61" spans="1:7" x14ac:dyDescent="0.2">
      <c r="A61" s="136" t="s">
        <v>256</v>
      </c>
      <c r="B61" s="137" t="s">
        <v>257</v>
      </c>
      <c r="C61" s="138"/>
      <c r="D61" s="139"/>
      <c r="E61" s="139"/>
      <c r="F61" s="139"/>
      <c r="G61" s="120">
        <f t="shared" si="0"/>
        <v>5</v>
      </c>
    </row>
    <row r="62" spans="1:7" ht="30" x14ac:dyDescent="0.2">
      <c r="A62" s="136" t="s">
        <v>258</v>
      </c>
      <c r="B62" s="137" t="s">
        <v>259</v>
      </c>
      <c r="C62" s="138" t="s">
        <v>204</v>
      </c>
      <c r="D62" s="139">
        <v>1238.33</v>
      </c>
      <c r="E62" s="139"/>
      <c r="F62" s="139">
        <v>1238.33</v>
      </c>
      <c r="G62" s="120">
        <f t="shared" si="0"/>
        <v>9</v>
      </c>
    </row>
    <row r="63" spans="1:7" ht="30" x14ac:dyDescent="0.2">
      <c r="A63" s="136" t="s">
        <v>260</v>
      </c>
      <c r="B63" s="137" t="s">
        <v>261</v>
      </c>
      <c r="C63" s="138" t="s">
        <v>204</v>
      </c>
      <c r="D63" s="139">
        <v>6455.09</v>
      </c>
      <c r="E63" s="139"/>
      <c r="F63" s="139">
        <v>6455.09</v>
      </c>
      <c r="G63" s="120">
        <f t="shared" si="0"/>
        <v>9</v>
      </c>
    </row>
    <row r="64" spans="1:7" x14ac:dyDescent="0.2">
      <c r="A64" s="136" t="s">
        <v>262</v>
      </c>
      <c r="B64" s="137" t="s">
        <v>263</v>
      </c>
      <c r="C64" s="138" t="s">
        <v>18</v>
      </c>
      <c r="D64" s="139">
        <v>92.89</v>
      </c>
      <c r="E64" s="139"/>
      <c r="F64" s="139">
        <v>92.89</v>
      </c>
      <c r="G64" s="120">
        <f t="shared" si="0"/>
        <v>9</v>
      </c>
    </row>
    <row r="65" spans="1:7" x14ac:dyDescent="0.2">
      <c r="A65" s="136" t="s">
        <v>264</v>
      </c>
      <c r="B65" s="137" t="s">
        <v>265</v>
      </c>
      <c r="C65" s="138" t="s">
        <v>18</v>
      </c>
      <c r="D65" s="139">
        <v>87.39</v>
      </c>
      <c r="E65" s="139"/>
      <c r="F65" s="139">
        <v>87.39</v>
      </c>
      <c r="G65" s="120">
        <f t="shared" si="0"/>
        <v>9</v>
      </c>
    </row>
    <row r="66" spans="1:7" x14ac:dyDescent="0.2">
      <c r="A66" s="136" t="s">
        <v>266</v>
      </c>
      <c r="B66" s="137" t="s">
        <v>267</v>
      </c>
      <c r="C66" s="138" t="s">
        <v>18</v>
      </c>
      <c r="D66" s="139">
        <v>375.11</v>
      </c>
      <c r="E66" s="139"/>
      <c r="F66" s="139">
        <v>375.11</v>
      </c>
      <c r="G66" s="120">
        <f t="shared" si="0"/>
        <v>9</v>
      </c>
    </row>
    <row r="67" spans="1:7" x14ac:dyDescent="0.2">
      <c r="A67" s="136" t="s">
        <v>268</v>
      </c>
      <c r="B67" s="137" t="s">
        <v>269</v>
      </c>
      <c r="C67" s="138" t="s">
        <v>18</v>
      </c>
      <c r="D67" s="139">
        <v>609.46</v>
      </c>
      <c r="E67" s="139"/>
      <c r="F67" s="139">
        <v>609.46</v>
      </c>
      <c r="G67" s="120">
        <f t="shared" si="0"/>
        <v>9</v>
      </c>
    </row>
    <row r="68" spans="1:7" ht="30" x14ac:dyDescent="0.2">
      <c r="A68" s="136" t="s">
        <v>270</v>
      </c>
      <c r="B68" s="137" t="s">
        <v>271</v>
      </c>
      <c r="C68" s="138" t="s">
        <v>18</v>
      </c>
      <c r="D68" s="139">
        <v>92.05</v>
      </c>
      <c r="E68" s="139"/>
      <c r="F68" s="139">
        <v>92.05</v>
      </c>
      <c r="G68" s="120">
        <f t="shared" si="0"/>
        <v>9</v>
      </c>
    </row>
    <row r="69" spans="1:7" x14ac:dyDescent="0.2">
      <c r="A69" s="136" t="s">
        <v>272</v>
      </c>
      <c r="B69" s="137" t="s">
        <v>273</v>
      </c>
      <c r="C69" s="138"/>
      <c r="D69" s="139"/>
      <c r="E69" s="139"/>
      <c r="F69" s="139"/>
      <c r="G69" s="120">
        <f t="shared" si="0"/>
        <v>5</v>
      </c>
    </row>
    <row r="70" spans="1:7" ht="30" x14ac:dyDescent="0.2">
      <c r="A70" s="136" t="s">
        <v>274</v>
      </c>
      <c r="B70" s="137" t="s">
        <v>275</v>
      </c>
      <c r="C70" s="138" t="s">
        <v>204</v>
      </c>
      <c r="D70" s="139">
        <v>334.37</v>
      </c>
      <c r="E70" s="139"/>
      <c r="F70" s="139">
        <v>334.37</v>
      </c>
      <c r="G70" s="120">
        <f t="shared" si="0"/>
        <v>9</v>
      </c>
    </row>
    <row r="71" spans="1:7" x14ac:dyDescent="0.2">
      <c r="A71" s="136" t="s">
        <v>276</v>
      </c>
      <c r="B71" s="137" t="s">
        <v>277</v>
      </c>
      <c r="C71" s="138" t="s">
        <v>7</v>
      </c>
      <c r="D71" s="139">
        <v>2.58</v>
      </c>
      <c r="E71" s="139">
        <v>6.11</v>
      </c>
      <c r="F71" s="139">
        <v>8.69</v>
      </c>
      <c r="G71" s="120">
        <f t="shared" si="0"/>
        <v>9</v>
      </c>
    </row>
    <row r="72" spans="1:7" x14ac:dyDescent="0.2">
      <c r="A72" s="136" t="s">
        <v>278</v>
      </c>
      <c r="B72" s="137" t="s">
        <v>279</v>
      </c>
      <c r="C72" s="138" t="s">
        <v>7</v>
      </c>
      <c r="D72" s="139">
        <v>113.35</v>
      </c>
      <c r="E72" s="139">
        <v>45.15</v>
      </c>
      <c r="F72" s="139">
        <v>158.5</v>
      </c>
      <c r="G72" s="120">
        <f t="shared" si="0"/>
        <v>9</v>
      </c>
    </row>
    <row r="73" spans="1:7" ht="30" x14ac:dyDescent="0.2">
      <c r="A73" s="136" t="s">
        <v>280</v>
      </c>
      <c r="B73" s="137" t="s">
        <v>281</v>
      </c>
      <c r="C73" s="138" t="s">
        <v>7</v>
      </c>
      <c r="D73" s="139">
        <v>25.33</v>
      </c>
      <c r="E73" s="139">
        <v>43.04</v>
      </c>
      <c r="F73" s="139">
        <v>68.37</v>
      </c>
      <c r="G73" s="120">
        <f t="shared" si="0"/>
        <v>9</v>
      </c>
    </row>
    <row r="74" spans="1:7" x14ac:dyDescent="0.2">
      <c r="A74" s="136" t="s">
        <v>282</v>
      </c>
      <c r="B74" s="137" t="s">
        <v>283</v>
      </c>
      <c r="C74" s="138" t="s">
        <v>7</v>
      </c>
      <c r="D74" s="139"/>
      <c r="E74" s="139">
        <v>30.54</v>
      </c>
      <c r="F74" s="139">
        <v>30.54</v>
      </c>
      <c r="G74" s="120">
        <f t="shared" ref="G74:G137" si="1">LEN(A74)</f>
        <v>9</v>
      </c>
    </row>
    <row r="75" spans="1:7" x14ac:dyDescent="0.2">
      <c r="A75" s="136" t="s">
        <v>284</v>
      </c>
      <c r="B75" s="137" t="s">
        <v>285</v>
      </c>
      <c r="C75" s="138" t="s">
        <v>18</v>
      </c>
      <c r="D75" s="139">
        <v>1.05</v>
      </c>
      <c r="E75" s="139">
        <v>4.5199999999999996</v>
      </c>
      <c r="F75" s="139">
        <v>5.57</v>
      </c>
      <c r="G75" s="120">
        <f t="shared" si="1"/>
        <v>9</v>
      </c>
    </row>
    <row r="76" spans="1:7" ht="30" x14ac:dyDescent="0.2">
      <c r="A76" s="136" t="s">
        <v>286</v>
      </c>
      <c r="B76" s="137" t="s">
        <v>287</v>
      </c>
      <c r="C76" s="138" t="s">
        <v>44</v>
      </c>
      <c r="D76" s="139"/>
      <c r="E76" s="139">
        <v>460.95</v>
      </c>
      <c r="F76" s="139">
        <v>460.95</v>
      </c>
      <c r="G76" s="120">
        <f t="shared" si="1"/>
        <v>9</v>
      </c>
    </row>
    <row r="77" spans="1:7" x14ac:dyDescent="0.2">
      <c r="A77" s="136" t="s">
        <v>288</v>
      </c>
      <c r="B77" s="137" t="s">
        <v>289</v>
      </c>
      <c r="C77" s="138" t="s">
        <v>18</v>
      </c>
      <c r="D77" s="139">
        <v>207.07</v>
      </c>
      <c r="E77" s="139"/>
      <c r="F77" s="139">
        <v>207.07</v>
      </c>
      <c r="G77" s="120">
        <f t="shared" si="1"/>
        <v>9</v>
      </c>
    </row>
    <row r="78" spans="1:7" x14ac:dyDescent="0.2">
      <c r="A78" s="136" t="s">
        <v>290</v>
      </c>
      <c r="B78" s="137" t="s">
        <v>291</v>
      </c>
      <c r="C78" s="138" t="s">
        <v>18</v>
      </c>
      <c r="D78" s="139">
        <v>247.2</v>
      </c>
      <c r="E78" s="139"/>
      <c r="F78" s="139">
        <v>247.2</v>
      </c>
      <c r="G78" s="120">
        <f t="shared" si="1"/>
        <v>9</v>
      </c>
    </row>
    <row r="79" spans="1:7" x14ac:dyDescent="0.2">
      <c r="A79" s="136" t="s">
        <v>292</v>
      </c>
      <c r="B79" s="137" t="s">
        <v>293</v>
      </c>
      <c r="C79" s="138" t="s">
        <v>18</v>
      </c>
      <c r="D79" s="139">
        <v>323.24</v>
      </c>
      <c r="E79" s="139"/>
      <c r="F79" s="139">
        <v>323.24</v>
      </c>
      <c r="G79" s="120">
        <f t="shared" si="1"/>
        <v>9</v>
      </c>
    </row>
    <row r="80" spans="1:7" x14ac:dyDescent="0.2">
      <c r="A80" s="136" t="s">
        <v>294</v>
      </c>
      <c r="B80" s="137" t="s">
        <v>295</v>
      </c>
      <c r="C80" s="138" t="s">
        <v>18</v>
      </c>
      <c r="D80" s="139">
        <v>330.76</v>
      </c>
      <c r="E80" s="139"/>
      <c r="F80" s="139">
        <v>330.76</v>
      </c>
      <c r="G80" s="120">
        <f t="shared" si="1"/>
        <v>9</v>
      </c>
    </row>
    <row r="81" spans="1:7" ht="30" x14ac:dyDescent="0.2">
      <c r="A81" s="136" t="s">
        <v>296</v>
      </c>
      <c r="B81" s="137" t="s">
        <v>297</v>
      </c>
      <c r="C81" s="138" t="s">
        <v>204</v>
      </c>
      <c r="D81" s="139">
        <v>249.02</v>
      </c>
      <c r="E81" s="139"/>
      <c r="F81" s="139">
        <v>249.02</v>
      </c>
      <c r="G81" s="120">
        <f t="shared" si="1"/>
        <v>9</v>
      </c>
    </row>
    <row r="82" spans="1:7" ht="30" x14ac:dyDescent="0.2">
      <c r="A82" s="136" t="s">
        <v>298</v>
      </c>
      <c r="B82" s="137" t="s">
        <v>299</v>
      </c>
      <c r="C82" s="138" t="s">
        <v>42</v>
      </c>
      <c r="D82" s="139">
        <v>13.11</v>
      </c>
      <c r="E82" s="139"/>
      <c r="F82" s="139">
        <v>13.11</v>
      </c>
      <c r="G82" s="120">
        <f t="shared" si="1"/>
        <v>9</v>
      </c>
    </row>
    <row r="83" spans="1:7" ht="30" x14ac:dyDescent="0.2">
      <c r="A83" s="136" t="s">
        <v>300</v>
      </c>
      <c r="B83" s="137" t="s">
        <v>301</v>
      </c>
      <c r="C83" s="138" t="s">
        <v>42</v>
      </c>
      <c r="D83" s="139">
        <v>14.12</v>
      </c>
      <c r="E83" s="139"/>
      <c r="F83" s="139">
        <v>14.12</v>
      </c>
      <c r="G83" s="120">
        <f t="shared" si="1"/>
        <v>9</v>
      </c>
    </row>
    <row r="84" spans="1:7" ht="30" x14ac:dyDescent="0.2">
      <c r="A84" s="136" t="s">
        <v>302</v>
      </c>
      <c r="B84" s="137" t="s">
        <v>303</v>
      </c>
      <c r="C84" s="138" t="s">
        <v>42</v>
      </c>
      <c r="D84" s="139">
        <v>16.079999999999998</v>
      </c>
      <c r="E84" s="139"/>
      <c r="F84" s="139">
        <v>16.079999999999998</v>
      </c>
      <c r="G84" s="120">
        <f t="shared" si="1"/>
        <v>9</v>
      </c>
    </row>
    <row r="85" spans="1:7" ht="30" x14ac:dyDescent="0.2">
      <c r="A85" s="136" t="s">
        <v>304</v>
      </c>
      <c r="B85" s="137" t="s">
        <v>305</v>
      </c>
      <c r="C85" s="138" t="s">
        <v>42</v>
      </c>
      <c r="D85" s="139">
        <v>19.670000000000002</v>
      </c>
      <c r="E85" s="139"/>
      <c r="F85" s="139">
        <v>19.670000000000002</v>
      </c>
      <c r="G85" s="120">
        <f t="shared" si="1"/>
        <v>9</v>
      </c>
    </row>
    <row r="86" spans="1:7" ht="30" x14ac:dyDescent="0.2">
      <c r="A86" s="136" t="s">
        <v>306</v>
      </c>
      <c r="B86" s="137" t="s">
        <v>307</v>
      </c>
      <c r="C86" s="138" t="s">
        <v>42</v>
      </c>
      <c r="D86" s="139">
        <v>20.81</v>
      </c>
      <c r="E86" s="139"/>
      <c r="F86" s="139">
        <v>20.81</v>
      </c>
      <c r="G86" s="120">
        <f t="shared" si="1"/>
        <v>9</v>
      </c>
    </row>
    <row r="87" spans="1:7" ht="30" x14ac:dyDescent="0.2">
      <c r="A87" s="136" t="s">
        <v>308</v>
      </c>
      <c r="B87" s="137" t="s">
        <v>309</v>
      </c>
      <c r="C87" s="138" t="s">
        <v>42</v>
      </c>
      <c r="D87" s="139">
        <v>23.72</v>
      </c>
      <c r="E87" s="139"/>
      <c r="F87" s="139">
        <v>23.72</v>
      </c>
      <c r="G87" s="120">
        <f t="shared" si="1"/>
        <v>9</v>
      </c>
    </row>
    <row r="88" spans="1:7" ht="30" x14ac:dyDescent="0.2">
      <c r="A88" s="136" t="s">
        <v>310</v>
      </c>
      <c r="B88" s="137" t="s">
        <v>311</v>
      </c>
      <c r="C88" s="138" t="s">
        <v>42</v>
      </c>
      <c r="D88" s="139">
        <v>25.35</v>
      </c>
      <c r="E88" s="139"/>
      <c r="F88" s="139">
        <v>25.35</v>
      </c>
      <c r="G88" s="120">
        <f t="shared" si="1"/>
        <v>9</v>
      </c>
    </row>
    <row r="89" spans="1:7" ht="30" x14ac:dyDescent="0.2">
      <c r="A89" s="136" t="s">
        <v>312</v>
      </c>
      <c r="B89" s="137" t="s">
        <v>313</v>
      </c>
      <c r="C89" s="138" t="s">
        <v>42</v>
      </c>
      <c r="D89" s="139">
        <v>26.23</v>
      </c>
      <c r="E89" s="139"/>
      <c r="F89" s="139">
        <v>26.23</v>
      </c>
      <c r="G89" s="120">
        <f t="shared" si="1"/>
        <v>9</v>
      </c>
    </row>
    <row r="90" spans="1:7" ht="30" x14ac:dyDescent="0.2">
      <c r="A90" s="136" t="s">
        <v>314</v>
      </c>
      <c r="B90" s="137" t="s">
        <v>315</v>
      </c>
      <c r="C90" s="138" t="s">
        <v>42</v>
      </c>
      <c r="D90" s="139">
        <v>27.75</v>
      </c>
      <c r="E90" s="139"/>
      <c r="F90" s="139">
        <v>27.75</v>
      </c>
      <c r="G90" s="120">
        <f t="shared" si="1"/>
        <v>9</v>
      </c>
    </row>
    <row r="91" spans="1:7" ht="30" x14ac:dyDescent="0.2">
      <c r="A91" s="136" t="s">
        <v>316</v>
      </c>
      <c r="B91" s="137" t="s">
        <v>317</v>
      </c>
      <c r="C91" s="138" t="s">
        <v>42</v>
      </c>
      <c r="D91" s="139">
        <v>31.62</v>
      </c>
      <c r="E91" s="139"/>
      <c r="F91" s="139">
        <v>31.62</v>
      </c>
      <c r="G91" s="120">
        <f t="shared" si="1"/>
        <v>9</v>
      </c>
    </row>
    <row r="92" spans="1:7" ht="30" x14ac:dyDescent="0.2">
      <c r="A92" s="136" t="s">
        <v>318</v>
      </c>
      <c r="B92" s="137" t="s">
        <v>319</v>
      </c>
      <c r="C92" s="138" t="s">
        <v>42</v>
      </c>
      <c r="D92" s="139">
        <v>33.799999999999997</v>
      </c>
      <c r="E92" s="139"/>
      <c r="F92" s="139">
        <v>33.799999999999997</v>
      </c>
      <c r="G92" s="120">
        <f t="shared" si="1"/>
        <v>9</v>
      </c>
    </row>
    <row r="93" spans="1:7" x14ac:dyDescent="0.2">
      <c r="A93" s="136" t="s">
        <v>320</v>
      </c>
      <c r="B93" s="137" t="s">
        <v>321</v>
      </c>
      <c r="C93" s="138" t="s">
        <v>18</v>
      </c>
      <c r="D93" s="139">
        <v>240.72</v>
      </c>
      <c r="E93" s="139"/>
      <c r="F93" s="139">
        <v>240.72</v>
      </c>
      <c r="G93" s="120">
        <f t="shared" si="1"/>
        <v>9</v>
      </c>
    </row>
    <row r="94" spans="1:7" x14ac:dyDescent="0.2">
      <c r="A94" s="136" t="s">
        <v>322</v>
      </c>
      <c r="B94" s="137" t="s">
        <v>323</v>
      </c>
      <c r="C94" s="138" t="s">
        <v>18</v>
      </c>
      <c r="D94" s="139">
        <v>352.21</v>
      </c>
      <c r="E94" s="139"/>
      <c r="F94" s="139">
        <v>352.21</v>
      </c>
      <c r="G94" s="120">
        <f t="shared" si="1"/>
        <v>9</v>
      </c>
    </row>
    <row r="95" spans="1:7" x14ac:dyDescent="0.2">
      <c r="A95" s="136" t="s">
        <v>324</v>
      </c>
      <c r="B95" s="137" t="s">
        <v>325</v>
      </c>
      <c r="C95" s="138" t="s">
        <v>18</v>
      </c>
      <c r="D95" s="139">
        <v>387.79</v>
      </c>
      <c r="E95" s="139"/>
      <c r="F95" s="139">
        <v>387.79</v>
      </c>
      <c r="G95" s="120">
        <f t="shared" si="1"/>
        <v>9</v>
      </c>
    </row>
    <row r="96" spans="1:7" x14ac:dyDescent="0.2">
      <c r="A96" s="136" t="s">
        <v>326</v>
      </c>
      <c r="B96" s="137" t="s">
        <v>327</v>
      </c>
      <c r="C96" s="138" t="s">
        <v>18</v>
      </c>
      <c r="D96" s="139">
        <v>400.12</v>
      </c>
      <c r="E96" s="139"/>
      <c r="F96" s="139">
        <v>400.12</v>
      </c>
      <c r="G96" s="120">
        <f t="shared" si="1"/>
        <v>9</v>
      </c>
    </row>
    <row r="97" spans="1:7" x14ac:dyDescent="0.2">
      <c r="A97" s="136" t="s">
        <v>328</v>
      </c>
      <c r="B97" s="137" t="s">
        <v>329</v>
      </c>
      <c r="C97" s="138" t="s">
        <v>18</v>
      </c>
      <c r="D97" s="139">
        <v>432.19</v>
      </c>
      <c r="E97" s="139"/>
      <c r="F97" s="139">
        <v>432.19</v>
      </c>
      <c r="G97" s="120">
        <f t="shared" si="1"/>
        <v>9</v>
      </c>
    </row>
    <row r="98" spans="1:7" x14ac:dyDescent="0.2">
      <c r="A98" s="136" t="s">
        <v>330</v>
      </c>
      <c r="B98" s="137" t="s">
        <v>331</v>
      </c>
      <c r="C98" s="138" t="s">
        <v>18</v>
      </c>
      <c r="D98" s="139">
        <v>481.98</v>
      </c>
      <c r="E98" s="139"/>
      <c r="F98" s="139">
        <v>481.98</v>
      </c>
      <c r="G98" s="120">
        <f t="shared" si="1"/>
        <v>9</v>
      </c>
    </row>
    <row r="99" spans="1:7" x14ac:dyDescent="0.2">
      <c r="A99" s="136" t="s">
        <v>332</v>
      </c>
      <c r="B99" s="137" t="s">
        <v>333</v>
      </c>
      <c r="C99" s="138" t="s">
        <v>18</v>
      </c>
      <c r="D99" s="139">
        <v>196.59</v>
      </c>
      <c r="E99" s="139"/>
      <c r="F99" s="139">
        <v>196.59</v>
      </c>
      <c r="G99" s="120">
        <f t="shared" si="1"/>
        <v>9</v>
      </c>
    </row>
    <row r="100" spans="1:7" ht="30" x14ac:dyDescent="0.2">
      <c r="A100" s="136" t="s">
        <v>334</v>
      </c>
      <c r="B100" s="137" t="s">
        <v>335</v>
      </c>
      <c r="C100" s="138" t="s">
        <v>204</v>
      </c>
      <c r="D100" s="139">
        <v>1396.32</v>
      </c>
      <c r="E100" s="139">
        <v>4150.84</v>
      </c>
      <c r="F100" s="139">
        <v>5547.16</v>
      </c>
      <c r="G100" s="120">
        <f t="shared" si="1"/>
        <v>9</v>
      </c>
    </row>
    <row r="101" spans="1:7" ht="30" x14ac:dyDescent="0.2">
      <c r="A101" s="136" t="s">
        <v>336</v>
      </c>
      <c r="B101" s="137" t="s">
        <v>337</v>
      </c>
      <c r="C101" s="138" t="s">
        <v>7</v>
      </c>
      <c r="D101" s="139">
        <v>6.67</v>
      </c>
      <c r="E101" s="139">
        <v>44.13</v>
      </c>
      <c r="F101" s="139">
        <v>50.8</v>
      </c>
      <c r="G101" s="120">
        <f t="shared" si="1"/>
        <v>9</v>
      </c>
    </row>
    <row r="102" spans="1:7" ht="30" x14ac:dyDescent="0.2">
      <c r="A102" s="136" t="s">
        <v>338</v>
      </c>
      <c r="B102" s="137" t="s">
        <v>339</v>
      </c>
      <c r="C102" s="138" t="s">
        <v>7</v>
      </c>
      <c r="D102" s="139">
        <v>283.02999999999997</v>
      </c>
      <c r="E102" s="139">
        <v>314.82</v>
      </c>
      <c r="F102" s="139">
        <v>597.85</v>
      </c>
      <c r="G102" s="120">
        <f t="shared" si="1"/>
        <v>9</v>
      </c>
    </row>
    <row r="103" spans="1:7" x14ac:dyDescent="0.2">
      <c r="A103" s="136" t="s">
        <v>340</v>
      </c>
      <c r="B103" s="137" t="s">
        <v>341</v>
      </c>
      <c r="C103" s="138"/>
      <c r="D103" s="139"/>
      <c r="E103" s="139"/>
      <c r="F103" s="139"/>
      <c r="G103" s="120">
        <f t="shared" si="1"/>
        <v>5</v>
      </c>
    </row>
    <row r="104" spans="1:7" ht="30" x14ac:dyDescent="0.2">
      <c r="A104" s="136" t="s">
        <v>342</v>
      </c>
      <c r="B104" s="137" t="s">
        <v>343</v>
      </c>
      <c r="C104" s="138" t="s">
        <v>42</v>
      </c>
      <c r="D104" s="139">
        <v>214.65</v>
      </c>
      <c r="E104" s="139">
        <v>9220.65</v>
      </c>
      <c r="F104" s="139">
        <v>9435.2999999999993</v>
      </c>
      <c r="G104" s="120">
        <f t="shared" si="1"/>
        <v>9</v>
      </c>
    </row>
    <row r="105" spans="1:7" x14ac:dyDescent="0.2">
      <c r="A105" s="136" t="s">
        <v>344</v>
      </c>
      <c r="B105" s="137" t="s">
        <v>345</v>
      </c>
      <c r="C105" s="138" t="s">
        <v>42</v>
      </c>
      <c r="D105" s="139">
        <v>214.65</v>
      </c>
      <c r="E105" s="139">
        <v>12351.08</v>
      </c>
      <c r="F105" s="139">
        <v>12565.73</v>
      </c>
      <c r="G105" s="120">
        <f t="shared" si="1"/>
        <v>9</v>
      </c>
    </row>
    <row r="106" spans="1:7" x14ac:dyDescent="0.2">
      <c r="A106" s="136" t="s">
        <v>346</v>
      </c>
      <c r="B106" s="137" t="s">
        <v>347</v>
      </c>
      <c r="C106" s="138" t="s">
        <v>42</v>
      </c>
      <c r="D106" s="139">
        <v>214.65</v>
      </c>
      <c r="E106" s="139">
        <v>10928.7</v>
      </c>
      <c r="F106" s="139">
        <v>11143.35</v>
      </c>
      <c r="G106" s="120">
        <f t="shared" si="1"/>
        <v>9</v>
      </c>
    </row>
    <row r="107" spans="1:7" x14ac:dyDescent="0.2">
      <c r="A107" s="136" t="s">
        <v>348</v>
      </c>
      <c r="B107" s="137" t="s">
        <v>349</v>
      </c>
      <c r="C107" s="138" t="s">
        <v>42</v>
      </c>
      <c r="D107" s="139">
        <v>620.65</v>
      </c>
      <c r="E107" s="139">
        <v>25450.43</v>
      </c>
      <c r="F107" s="139">
        <v>26071.08</v>
      </c>
      <c r="G107" s="120">
        <f t="shared" si="1"/>
        <v>9</v>
      </c>
    </row>
    <row r="108" spans="1:7" x14ac:dyDescent="0.2">
      <c r="A108" s="136" t="s">
        <v>350</v>
      </c>
      <c r="B108" s="137" t="s">
        <v>351</v>
      </c>
      <c r="C108" s="138" t="s">
        <v>42</v>
      </c>
      <c r="D108" s="139">
        <v>620.65</v>
      </c>
      <c r="E108" s="139">
        <v>39053.14</v>
      </c>
      <c r="F108" s="139">
        <v>39673.79</v>
      </c>
      <c r="G108" s="120">
        <f t="shared" si="1"/>
        <v>9</v>
      </c>
    </row>
    <row r="109" spans="1:7" ht="30" x14ac:dyDescent="0.2">
      <c r="A109" s="136" t="s">
        <v>352</v>
      </c>
      <c r="B109" s="137" t="s">
        <v>353</v>
      </c>
      <c r="C109" s="138" t="s">
        <v>42</v>
      </c>
      <c r="D109" s="139">
        <v>620.65</v>
      </c>
      <c r="E109" s="139">
        <v>15481.62</v>
      </c>
      <c r="F109" s="139">
        <v>16102.27</v>
      </c>
      <c r="G109" s="120">
        <f t="shared" si="1"/>
        <v>9</v>
      </c>
    </row>
    <row r="110" spans="1:7" x14ac:dyDescent="0.2">
      <c r="A110" s="136" t="s">
        <v>354</v>
      </c>
      <c r="B110" s="137" t="s">
        <v>355</v>
      </c>
      <c r="C110" s="138" t="s">
        <v>42</v>
      </c>
      <c r="D110" s="139">
        <v>504.65</v>
      </c>
      <c r="E110" s="139">
        <v>18581.52</v>
      </c>
      <c r="F110" s="139">
        <v>19086.169999999998</v>
      </c>
      <c r="G110" s="120">
        <f t="shared" si="1"/>
        <v>9</v>
      </c>
    </row>
    <row r="111" spans="1:7" ht="30" x14ac:dyDescent="0.2">
      <c r="A111" s="136" t="s">
        <v>356</v>
      </c>
      <c r="B111" s="137" t="s">
        <v>357</v>
      </c>
      <c r="C111" s="138" t="s">
        <v>42</v>
      </c>
      <c r="D111" s="139">
        <v>307.45</v>
      </c>
      <c r="E111" s="139">
        <v>30096.51</v>
      </c>
      <c r="F111" s="139">
        <v>30403.96</v>
      </c>
      <c r="G111" s="120">
        <f t="shared" si="1"/>
        <v>9</v>
      </c>
    </row>
    <row r="112" spans="1:7" x14ac:dyDescent="0.2">
      <c r="A112" s="136" t="s">
        <v>358</v>
      </c>
      <c r="B112" s="137" t="s">
        <v>359</v>
      </c>
      <c r="C112" s="138"/>
      <c r="D112" s="139"/>
      <c r="E112" s="139"/>
      <c r="F112" s="139"/>
      <c r="G112" s="120">
        <f t="shared" si="1"/>
        <v>5</v>
      </c>
    </row>
    <row r="113" spans="1:7" ht="45" x14ac:dyDescent="0.2">
      <c r="A113" s="136" t="s">
        <v>360</v>
      </c>
      <c r="B113" s="137" t="s">
        <v>361</v>
      </c>
      <c r="C113" s="138" t="s">
        <v>204</v>
      </c>
      <c r="D113" s="139">
        <v>8439.11</v>
      </c>
      <c r="E113" s="139"/>
      <c r="F113" s="139">
        <v>8439.11</v>
      </c>
      <c r="G113" s="120">
        <f t="shared" si="1"/>
        <v>9</v>
      </c>
    </row>
    <row r="114" spans="1:7" ht="45" x14ac:dyDescent="0.2">
      <c r="A114" s="136" t="s">
        <v>362</v>
      </c>
      <c r="B114" s="137" t="s">
        <v>363</v>
      </c>
      <c r="C114" s="138" t="s">
        <v>204</v>
      </c>
      <c r="D114" s="139">
        <v>12630</v>
      </c>
      <c r="E114" s="139"/>
      <c r="F114" s="139">
        <v>12630</v>
      </c>
      <c r="G114" s="120">
        <f t="shared" si="1"/>
        <v>9</v>
      </c>
    </row>
    <row r="115" spans="1:7" ht="45" x14ac:dyDescent="0.2">
      <c r="A115" s="136" t="s">
        <v>364</v>
      </c>
      <c r="B115" s="137" t="s">
        <v>365</v>
      </c>
      <c r="C115" s="138" t="s">
        <v>204</v>
      </c>
      <c r="D115" s="139">
        <v>13000.31</v>
      </c>
      <c r="E115" s="139"/>
      <c r="F115" s="139">
        <v>13000.31</v>
      </c>
      <c r="G115" s="120">
        <f t="shared" si="1"/>
        <v>9</v>
      </c>
    </row>
    <row r="116" spans="1:7" ht="30" x14ac:dyDescent="0.2">
      <c r="A116" s="136" t="s">
        <v>366</v>
      </c>
      <c r="B116" s="137" t="s">
        <v>367</v>
      </c>
      <c r="C116" s="138" t="s">
        <v>18</v>
      </c>
      <c r="D116" s="139">
        <v>583.79999999999995</v>
      </c>
      <c r="E116" s="139"/>
      <c r="F116" s="139">
        <v>583.79999999999995</v>
      </c>
      <c r="G116" s="120">
        <f t="shared" si="1"/>
        <v>9</v>
      </c>
    </row>
    <row r="117" spans="1:7" ht="30" x14ac:dyDescent="0.2">
      <c r="A117" s="136" t="s">
        <v>368</v>
      </c>
      <c r="B117" s="137" t="s">
        <v>369</v>
      </c>
      <c r="C117" s="138" t="s">
        <v>18</v>
      </c>
      <c r="D117" s="139">
        <v>480.68</v>
      </c>
      <c r="E117" s="139"/>
      <c r="F117" s="139">
        <v>480.68</v>
      </c>
      <c r="G117" s="120">
        <f t="shared" si="1"/>
        <v>9</v>
      </c>
    </row>
    <row r="118" spans="1:7" ht="30" x14ac:dyDescent="0.2">
      <c r="A118" s="136" t="s">
        <v>370</v>
      </c>
      <c r="B118" s="137" t="s">
        <v>371</v>
      </c>
      <c r="C118" s="138" t="s">
        <v>18</v>
      </c>
      <c r="D118" s="139">
        <v>1172.03</v>
      </c>
      <c r="E118" s="139"/>
      <c r="F118" s="139">
        <v>1172.03</v>
      </c>
      <c r="G118" s="120">
        <f t="shared" si="1"/>
        <v>9</v>
      </c>
    </row>
    <row r="119" spans="1:7" ht="30" x14ac:dyDescent="0.2">
      <c r="A119" s="136" t="s">
        <v>372</v>
      </c>
      <c r="B119" s="137" t="s">
        <v>373</v>
      </c>
      <c r="C119" s="138" t="s">
        <v>18</v>
      </c>
      <c r="D119" s="139">
        <v>1240.33</v>
      </c>
      <c r="E119" s="139"/>
      <c r="F119" s="139">
        <v>1240.33</v>
      </c>
      <c r="G119" s="120">
        <f t="shared" si="1"/>
        <v>9</v>
      </c>
    </row>
    <row r="120" spans="1:7" ht="30" x14ac:dyDescent="0.2">
      <c r="A120" s="136" t="s">
        <v>374</v>
      </c>
      <c r="B120" s="137" t="s">
        <v>375</v>
      </c>
      <c r="C120" s="138" t="s">
        <v>18</v>
      </c>
      <c r="D120" s="139">
        <v>1543.56</v>
      </c>
      <c r="E120" s="139"/>
      <c r="F120" s="139">
        <v>1543.56</v>
      </c>
      <c r="G120" s="120">
        <f t="shared" si="1"/>
        <v>9</v>
      </c>
    </row>
    <row r="121" spans="1:7" ht="30" x14ac:dyDescent="0.2">
      <c r="A121" s="136" t="s">
        <v>376</v>
      </c>
      <c r="B121" s="137" t="s">
        <v>377</v>
      </c>
      <c r="C121" s="138" t="s">
        <v>18</v>
      </c>
      <c r="D121" s="139">
        <v>1959.12</v>
      </c>
      <c r="E121" s="139"/>
      <c r="F121" s="139">
        <v>1959.12</v>
      </c>
      <c r="G121" s="120">
        <f t="shared" si="1"/>
        <v>9</v>
      </c>
    </row>
    <row r="122" spans="1:7" ht="30" x14ac:dyDescent="0.2">
      <c r="A122" s="136" t="s">
        <v>378</v>
      </c>
      <c r="B122" s="137" t="s">
        <v>379</v>
      </c>
      <c r="C122" s="138" t="s">
        <v>18</v>
      </c>
      <c r="D122" s="139">
        <v>2208.7399999999998</v>
      </c>
      <c r="E122" s="139"/>
      <c r="F122" s="139">
        <v>2208.7399999999998</v>
      </c>
      <c r="G122" s="120">
        <f t="shared" si="1"/>
        <v>9</v>
      </c>
    </row>
    <row r="123" spans="1:7" ht="30" x14ac:dyDescent="0.2">
      <c r="A123" s="136" t="s">
        <v>380</v>
      </c>
      <c r="B123" s="137" t="s">
        <v>381</v>
      </c>
      <c r="C123" s="138" t="s">
        <v>18</v>
      </c>
      <c r="D123" s="139">
        <v>2437.86</v>
      </c>
      <c r="E123" s="139"/>
      <c r="F123" s="139">
        <v>2437.86</v>
      </c>
      <c r="G123" s="120">
        <f t="shared" si="1"/>
        <v>9</v>
      </c>
    </row>
    <row r="124" spans="1:7" ht="30" x14ac:dyDescent="0.2">
      <c r="A124" s="136" t="s">
        <v>382</v>
      </c>
      <c r="B124" s="137" t="s">
        <v>383</v>
      </c>
      <c r="C124" s="138" t="s">
        <v>18</v>
      </c>
      <c r="D124" s="139">
        <v>2963.75</v>
      </c>
      <c r="E124" s="139"/>
      <c r="F124" s="139">
        <v>2963.75</v>
      </c>
      <c r="G124" s="120">
        <f t="shared" si="1"/>
        <v>9</v>
      </c>
    </row>
    <row r="125" spans="1:7" ht="45" x14ac:dyDescent="0.2">
      <c r="A125" s="136" t="s">
        <v>384</v>
      </c>
      <c r="B125" s="137" t="s">
        <v>385</v>
      </c>
      <c r="C125" s="138" t="s">
        <v>18</v>
      </c>
      <c r="D125" s="139">
        <v>362.8</v>
      </c>
      <c r="E125" s="139"/>
      <c r="F125" s="139">
        <v>362.8</v>
      </c>
      <c r="G125" s="120">
        <f t="shared" si="1"/>
        <v>9</v>
      </c>
    </row>
    <row r="126" spans="1:7" ht="30" x14ac:dyDescent="0.2">
      <c r="A126" s="136" t="s">
        <v>386</v>
      </c>
      <c r="B126" s="137" t="s">
        <v>387</v>
      </c>
      <c r="C126" s="138" t="s">
        <v>18</v>
      </c>
      <c r="D126" s="139">
        <v>1656.51</v>
      </c>
      <c r="E126" s="139"/>
      <c r="F126" s="139">
        <v>1656.51</v>
      </c>
      <c r="G126" s="120">
        <f t="shared" si="1"/>
        <v>9</v>
      </c>
    </row>
    <row r="127" spans="1:7" ht="30" x14ac:dyDescent="0.2">
      <c r="A127" s="136" t="s">
        <v>388</v>
      </c>
      <c r="B127" s="137" t="s">
        <v>389</v>
      </c>
      <c r="C127" s="138" t="s">
        <v>18</v>
      </c>
      <c r="D127" s="139">
        <v>6209.2</v>
      </c>
      <c r="E127" s="139"/>
      <c r="F127" s="139">
        <v>6209.2</v>
      </c>
      <c r="G127" s="120">
        <f t="shared" si="1"/>
        <v>9</v>
      </c>
    </row>
    <row r="128" spans="1:7" ht="30" x14ac:dyDescent="0.2">
      <c r="A128" s="136" t="s">
        <v>390</v>
      </c>
      <c r="B128" s="137" t="s">
        <v>391</v>
      </c>
      <c r="C128" s="138" t="s">
        <v>18</v>
      </c>
      <c r="D128" s="139">
        <v>360.41</v>
      </c>
      <c r="E128" s="139"/>
      <c r="F128" s="139">
        <v>360.41</v>
      </c>
      <c r="G128" s="120">
        <f t="shared" si="1"/>
        <v>9</v>
      </c>
    </row>
    <row r="129" spans="1:7" ht="30" x14ac:dyDescent="0.2">
      <c r="A129" s="136" t="s">
        <v>392</v>
      </c>
      <c r="B129" s="137" t="s">
        <v>393</v>
      </c>
      <c r="C129" s="138" t="s">
        <v>18</v>
      </c>
      <c r="D129" s="139">
        <v>459.05</v>
      </c>
      <c r="E129" s="139"/>
      <c r="F129" s="139">
        <v>459.05</v>
      </c>
      <c r="G129" s="120">
        <f t="shared" si="1"/>
        <v>9</v>
      </c>
    </row>
    <row r="130" spans="1:7" ht="30" x14ac:dyDescent="0.2">
      <c r="A130" s="136" t="s">
        <v>394</v>
      </c>
      <c r="B130" s="137" t="s">
        <v>395</v>
      </c>
      <c r="C130" s="138" t="s">
        <v>18</v>
      </c>
      <c r="D130" s="139">
        <v>563.9</v>
      </c>
      <c r="E130" s="139"/>
      <c r="F130" s="139">
        <v>563.9</v>
      </c>
      <c r="G130" s="120">
        <f t="shared" si="1"/>
        <v>9</v>
      </c>
    </row>
    <row r="131" spans="1:7" ht="30" x14ac:dyDescent="0.2">
      <c r="A131" s="136" t="s">
        <v>396</v>
      </c>
      <c r="B131" s="137" t="s">
        <v>397</v>
      </c>
      <c r="C131" s="138" t="s">
        <v>18</v>
      </c>
      <c r="D131" s="139">
        <v>315.93</v>
      </c>
      <c r="E131" s="139"/>
      <c r="F131" s="139">
        <v>315.93</v>
      </c>
      <c r="G131" s="120">
        <f t="shared" si="1"/>
        <v>9</v>
      </c>
    </row>
    <row r="132" spans="1:7" ht="30" x14ac:dyDescent="0.2">
      <c r="A132" s="136" t="s">
        <v>398</v>
      </c>
      <c r="B132" s="137" t="s">
        <v>399</v>
      </c>
      <c r="C132" s="138" t="s">
        <v>18</v>
      </c>
      <c r="D132" s="139">
        <v>513.80999999999995</v>
      </c>
      <c r="E132" s="139"/>
      <c r="F132" s="139">
        <v>513.80999999999995</v>
      </c>
      <c r="G132" s="120">
        <f t="shared" si="1"/>
        <v>9</v>
      </c>
    </row>
    <row r="133" spans="1:7" ht="30" x14ac:dyDescent="0.2">
      <c r="A133" s="136" t="s">
        <v>400</v>
      </c>
      <c r="B133" s="137" t="s">
        <v>401</v>
      </c>
      <c r="C133" s="138" t="s">
        <v>18</v>
      </c>
      <c r="D133" s="139">
        <v>760.81</v>
      </c>
      <c r="E133" s="139"/>
      <c r="F133" s="139">
        <v>760.81</v>
      </c>
      <c r="G133" s="120">
        <f t="shared" si="1"/>
        <v>9</v>
      </c>
    </row>
    <row r="134" spans="1:7" ht="30" x14ac:dyDescent="0.2">
      <c r="A134" s="136" t="s">
        <v>402</v>
      </c>
      <c r="B134" s="137" t="s">
        <v>403</v>
      </c>
      <c r="C134" s="138" t="s">
        <v>18</v>
      </c>
      <c r="D134" s="139">
        <v>1713.61</v>
      </c>
      <c r="E134" s="139"/>
      <c r="F134" s="139">
        <v>1713.61</v>
      </c>
      <c r="G134" s="120">
        <f t="shared" si="1"/>
        <v>9</v>
      </c>
    </row>
    <row r="135" spans="1:7" ht="30" x14ac:dyDescent="0.2">
      <c r="A135" s="136" t="s">
        <v>404</v>
      </c>
      <c r="B135" s="137" t="s">
        <v>405</v>
      </c>
      <c r="C135" s="138" t="s">
        <v>18</v>
      </c>
      <c r="D135" s="139">
        <v>2296.4699999999998</v>
      </c>
      <c r="E135" s="139"/>
      <c r="F135" s="139">
        <v>2296.4699999999998</v>
      </c>
      <c r="G135" s="120">
        <f t="shared" si="1"/>
        <v>9</v>
      </c>
    </row>
    <row r="136" spans="1:7" ht="30" x14ac:dyDescent="0.2">
      <c r="A136" s="136" t="s">
        <v>406</v>
      </c>
      <c r="B136" s="137" t="s">
        <v>407</v>
      </c>
      <c r="C136" s="138" t="s">
        <v>18</v>
      </c>
      <c r="D136" s="139">
        <v>2837.6</v>
      </c>
      <c r="E136" s="139"/>
      <c r="F136" s="139">
        <v>2837.6</v>
      </c>
      <c r="G136" s="120">
        <f t="shared" si="1"/>
        <v>9</v>
      </c>
    </row>
    <row r="137" spans="1:7" ht="30" x14ac:dyDescent="0.2">
      <c r="A137" s="136" t="s">
        <v>408</v>
      </c>
      <c r="B137" s="137" t="s">
        <v>409</v>
      </c>
      <c r="C137" s="138" t="s">
        <v>18</v>
      </c>
      <c r="D137" s="139">
        <v>713.47</v>
      </c>
      <c r="E137" s="139"/>
      <c r="F137" s="139">
        <v>713.47</v>
      </c>
      <c r="G137" s="120">
        <f t="shared" si="1"/>
        <v>9</v>
      </c>
    </row>
    <row r="138" spans="1:7" ht="30" x14ac:dyDescent="0.2">
      <c r="A138" s="136" t="s">
        <v>410</v>
      </c>
      <c r="B138" s="137" t="s">
        <v>411</v>
      </c>
      <c r="C138" s="138" t="s">
        <v>18</v>
      </c>
      <c r="D138" s="139">
        <v>366.34</v>
      </c>
      <c r="E138" s="139"/>
      <c r="F138" s="139">
        <v>366.34</v>
      </c>
      <c r="G138" s="120">
        <f t="shared" ref="G138:G201" si="2">LEN(A138)</f>
        <v>9</v>
      </c>
    </row>
    <row r="139" spans="1:7" ht="30" x14ac:dyDescent="0.2">
      <c r="A139" s="136" t="s">
        <v>412</v>
      </c>
      <c r="B139" s="137" t="s">
        <v>413</v>
      </c>
      <c r="C139" s="138" t="s">
        <v>18</v>
      </c>
      <c r="D139" s="139">
        <v>742.28</v>
      </c>
      <c r="E139" s="139"/>
      <c r="F139" s="139">
        <v>742.28</v>
      </c>
      <c r="G139" s="120">
        <f t="shared" si="2"/>
        <v>9</v>
      </c>
    </row>
    <row r="140" spans="1:7" ht="30" x14ac:dyDescent="0.2">
      <c r="A140" s="136" t="s">
        <v>414</v>
      </c>
      <c r="B140" s="137" t="s">
        <v>415</v>
      </c>
      <c r="C140" s="138" t="s">
        <v>18</v>
      </c>
      <c r="D140" s="139">
        <v>742.27</v>
      </c>
      <c r="E140" s="139"/>
      <c r="F140" s="139">
        <v>742.27</v>
      </c>
      <c r="G140" s="120">
        <f t="shared" si="2"/>
        <v>9</v>
      </c>
    </row>
    <row r="141" spans="1:7" ht="30" x14ac:dyDescent="0.2">
      <c r="A141" s="136" t="s">
        <v>416</v>
      </c>
      <c r="B141" s="137" t="s">
        <v>417</v>
      </c>
      <c r="C141" s="138" t="s">
        <v>18</v>
      </c>
      <c r="D141" s="139">
        <v>584.44000000000005</v>
      </c>
      <c r="E141" s="139"/>
      <c r="F141" s="139">
        <v>584.44000000000005</v>
      </c>
      <c r="G141" s="120">
        <f t="shared" si="2"/>
        <v>9</v>
      </c>
    </row>
    <row r="142" spans="1:7" ht="30" x14ac:dyDescent="0.2">
      <c r="A142" s="136" t="s">
        <v>418</v>
      </c>
      <c r="B142" s="137" t="s">
        <v>419</v>
      </c>
      <c r="C142" s="138" t="s">
        <v>18</v>
      </c>
      <c r="D142" s="139">
        <v>956.78</v>
      </c>
      <c r="E142" s="139"/>
      <c r="F142" s="139">
        <v>956.78</v>
      </c>
      <c r="G142" s="120">
        <f t="shared" si="2"/>
        <v>9</v>
      </c>
    </row>
    <row r="143" spans="1:7" ht="30" x14ac:dyDescent="0.2">
      <c r="A143" s="136" t="s">
        <v>420</v>
      </c>
      <c r="B143" s="137" t="s">
        <v>421</v>
      </c>
      <c r="C143" s="138" t="s">
        <v>18</v>
      </c>
      <c r="D143" s="139">
        <v>2209.54</v>
      </c>
      <c r="E143" s="139"/>
      <c r="F143" s="139">
        <v>2209.54</v>
      </c>
      <c r="G143" s="120">
        <f t="shared" si="2"/>
        <v>9</v>
      </c>
    </row>
    <row r="144" spans="1:7" ht="30" x14ac:dyDescent="0.2">
      <c r="A144" s="136" t="s">
        <v>422</v>
      </c>
      <c r="B144" s="137" t="s">
        <v>423</v>
      </c>
      <c r="C144" s="138" t="s">
        <v>18</v>
      </c>
      <c r="D144" s="139">
        <v>1443.16</v>
      </c>
      <c r="E144" s="139"/>
      <c r="F144" s="139">
        <v>1443.16</v>
      </c>
      <c r="G144" s="120">
        <f t="shared" si="2"/>
        <v>9</v>
      </c>
    </row>
    <row r="145" spans="1:7" ht="30" x14ac:dyDescent="0.2">
      <c r="A145" s="136" t="s">
        <v>424</v>
      </c>
      <c r="B145" s="137" t="s">
        <v>425</v>
      </c>
      <c r="C145" s="138" t="s">
        <v>18</v>
      </c>
      <c r="D145" s="139">
        <v>1581.83</v>
      </c>
      <c r="E145" s="139"/>
      <c r="F145" s="139">
        <v>1581.83</v>
      </c>
      <c r="G145" s="120">
        <f t="shared" si="2"/>
        <v>9</v>
      </c>
    </row>
    <row r="146" spans="1:7" ht="30" x14ac:dyDescent="0.2">
      <c r="A146" s="136" t="s">
        <v>426</v>
      </c>
      <c r="B146" s="137" t="s">
        <v>427</v>
      </c>
      <c r="C146" s="138" t="s">
        <v>18</v>
      </c>
      <c r="D146" s="139">
        <v>2049.31</v>
      </c>
      <c r="E146" s="139"/>
      <c r="F146" s="139">
        <v>2049.31</v>
      </c>
      <c r="G146" s="120">
        <f t="shared" si="2"/>
        <v>9</v>
      </c>
    </row>
    <row r="147" spans="1:7" ht="30" x14ac:dyDescent="0.2">
      <c r="A147" s="136" t="s">
        <v>428</v>
      </c>
      <c r="B147" s="137" t="s">
        <v>429</v>
      </c>
      <c r="C147" s="138" t="s">
        <v>18</v>
      </c>
      <c r="D147" s="139">
        <v>2009.65</v>
      </c>
      <c r="E147" s="139"/>
      <c r="F147" s="139">
        <v>2009.65</v>
      </c>
      <c r="G147" s="120">
        <f t="shared" si="2"/>
        <v>9</v>
      </c>
    </row>
    <row r="148" spans="1:7" ht="30" x14ac:dyDescent="0.2">
      <c r="A148" s="136" t="s">
        <v>430</v>
      </c>
      <c r="B148" s="137" t="s">
        <v>431</v>
      </c>
      <c r="C148" s="138" t="s">
        <v>18</v>
      </c>
      <c r="D148" s="139">
        <v>495.76</v>
      </c>
      <c r="E148" s="139"/>
      <c r="F148" s="139">
        <v>495.76</v>
      </c>
      <c r="G148" s="120">
        <f t="shared" si="2"/>
        <v>9</v>
      </c>
    </row>
    <row r="149" spans="1:7" ht="30" x14ac:dyDescent="0.2">
      <c r="A149" s="136" t="s">
        <v>432</v>
      </c>
      <c r="B149" s="137" t="s">
        <v>433</v>
      </c>
      <c r="C149" s="138" t="s">
        <v>18</v>
      </c>
      <c r="D149" s="139">
        <v>822.7</v>
      </c>
      <c r="E149" s="139"/>
      <c r="F149" s="139">
        <v>822.7</v>
      </c>
      <c r="G149" s="120">
        <f t="shared" si="2"/>
        <v>9</v>
      </c>
    </row>
    <row r="150" spans="1:7" ht="30" x14ac:dyDescent="0.2">
      <c r="A150" s="136" t="s">
        <v>434</v>
      </c>
      <c r="B150" s="137" t="s">
        <v>435</v>
      </c>
      <c r="C150" s="138" t="s">
        <v>18</v>
      </c>
      <c r="D150" s="139">
        <v>1235.9000000000001</v>
      </c>
      <c r="E150" s="139"/>
      <c r="F150" s="139">
        <v>1235.9000000000001</v>
      </c>
      <c r="G150" s="120">
        <f t="shared" si="2"/>
        <v>9</v>
      </c>
    </row>
    <row r="151" spans="1:7" ht="30" x14ac:dyDescent="0.2">
      <c r="A151" s="136" t="s">
        <v>436</v>
      </c>
      <c r="B151" s="137" t="s">
        <v>437</v>
      </c>
      <c r="C151" s="138" t="s">
        <v>18</v>
      </c>
      <c r="D151" s="139">
        <v>1407.04</v>
      </c>
      <c r="E151" s="139"/>
      <c r="F151" s="139">
        <v>1407.04</v>
      </c>
      <c r="G151" s="120">
        <f t="shared" si="2"/>
        <v>9</v>
      </c>
    </row>
    <row r="152" spans="1:7" ht="30" x14ac:dyDescent="0.2">
      <c r="A152" s="136" t="s">
        <v>438</v>
      </c>
      <c r="B152" s="137" t="s">
        <v>439</v>
      </c>
      <c r="C152" s="138" t="s">
        <v>18</v>
      </c>
      <c r="D152" s="139">
        <v>2528.64</v>
      </c>
      <c r="E152" s="139"/>
      <c r="F152" s="139">
        <v>2528.64</v>
      </c>
      <c r="G152" s="120">
        <f t="shared" si="2"/>
        <v>9</v>
      </c>
    </row>
    <row r="153" spans="1:7" ht="30" x14ac:dyDescent="0.2">
      <c r="A153" s="136" t="s">
        <v>440</v>
      </c>
      <c r="B153" s="137" t="s">
        <v>441</v>
      </c>
      <c r="C153" s="138" t="s">
        <v>18</v>
      </c>
      <c r="D153" s="139">
        <v>1012.37</v>
      </c>
      <c r="E153" s="139"/>
      <c r="F153" s="139">
        <v>1012.37</v>
      </c>
      <c r="G153" s="120">
        <f t="shared" si="2"/>
        <v>9</v>
      </c>
    </row>
    <row r="154" spans="1:7" x14ac:dyDescent="0.2">
      <c r="A154" s="136" t="s">
        <v>442</v>
      </c>
      <c r="B154" s="137" t="s">
        <v>443</v>
      </c>
      <c r="C154" s="138" t="s">
        <v>44</v>
      </c>
      <c r="D154" s="139">
        <v>1696.89</v>
      </c>
      <c r="E154" s="139"/>
      <c r="F154" s="139">
        <v>1696.89</v>
      </c>
      <c r="G154" s="120">
        <f t="shared" si="2"/>
        <v>9</v>
      </c>
    </row>
    <row r="155" spans="1:7" x14ac:dyDescent="0.2">
      <c r="A155" s="136" t="s">
        <v>444</v>
      </c>
      <c r="B155" s="137" t="s">
        <v>445</v>
      </c>
      <c r="C155" s="138" t="s">
        <v>44</v>
      </c>
      <c r="D155" s="139">
        <v>2157.5100000000002</v>
      </c>
      <c r="E155" s="139"/>
      <c r="F155" s="139">
        <v>2157.5100000000002</v>
      </c>
      <c r="G155" s="120">
        <f t="shared" si="2"/>
        <v>9</v>
      </c>
    </row>
    <row r="156" spans="1:7" x14ac:dyDescent="0.2">
      <c r="A156" s="136" t="s">
        <v>446</v>
      </c>
      <c r="B156" s="137" t="s">
        <v>447</v>
      </c>
      <c r="C156" s="138" t="s">
        <v>18</v>
      </c>
      <c r="D156" s="139">
        <v>85.01</v>
      </c>
      <c r="E156" s="139"/>
      <c r="F156" s="139">
        <v>85.01</v>
      </c>
      <c r="G156" s="120">
        <f t="shared" si="2"/>
        <v>9</v>
      </c>
    </row>
    <row r="157" spans="1:7" x14ac:dyDescent="0.2">
      <c r="A157" s="136" t="s">
        <v>448</v>
      </c>
      <c r="B157" s="137" t="s">
        <v>449</v>
      </c>
      <c r="C157" s="138" t="s">
        <v>18</v>
      </c>
      <c r="D157" s="139">
        <v>196.93</v>
      </c>
      <c r="E157" s="139"/>
      <c r="F157" s="139">
        <v>196.93</v>
      </c>
      <c r="G157" s="120">
        <f t="shared" si="2"/>
        <v>9</v>
      </c>
    </row>
    <row r="158" spans="1:7" ht="45" x14ac:dyDescent="0.2">
      <c r="A158" s="136" t="s">
        <v>450</v>
      </c>
      <c r="B158" s="137" t="s">
        <v>451</v>
      </c>
      <c r="C158" s="138" t="s">
        <v>204</v>
      </c>
      <c r="D158" s="139">
        <v>3977.13</v>
      </c>
      <c r="E158" s="139"/>
      <c r="F158" s="139">
        <v>3977.13</v>
      </c>
      <c r="G158" s="120">
        <f t="shared" si="2"/>
        <v>9</v>
      </c>
    </row>
    <row r="159" spans="1:7" x14ac:dyDescent="0.2">
      <c r="A159" s="136" t="s">
        <v>452</v>
      </c>
      <c r="B159" s="137" t="s">
        <v>453</v>
      </c>
      <c r="C159" s="138" t="s">
        <v>454</v>
      </c>
      <c r="D159" s="139">
        <v>492.66</v>
      </c>
      <c r="E159" s="139"/>
      <c r="F159" s="139">
        <v>492.66</v>
      </c>
      <c r="G159" s="120">
        <f t="shared" si="2"/>
        <v>9</v>
      </c>
    </row>
    <row r="160" spans="1:7" ht="30" x14ac:dyDescent="0.2">
      <c r="A160" s="136" t="s">
        <v>455</v>
      </c>
      <c r="B160" s="137" t="s">
        <v>456</v>
      </c>
      <c r="C160" s="138" t="s">
        <v>454</v>
      </c>
      <c r="D160" s="139">
        <v>381.59</v>
      </c>
      <c r="E160" s="139"/>
      <c r="F160" s="139">
        <v>381.59</v>
      </c>
      <c r="G160" s="120">
        <f t="shared" si="2"/>
        <v>9</v>
      </c>
    </row>
    <row r="161" spans="1:7" x14ac:dyDescent="0.2">
      <c r="A161" s="136" t="s">
        <v>457</v>
      </c>
      <c r="B161" s="137" t="s">
        <v>458</v>
      </c>
      <c r="C161" s="138" t="s">
        <v>454</v>
      </c>
      <c r="D161" s="139">
        <v>335.28</v>
      </c>
      <c r="E161" s="139"/>
      <c r="F161" s="139">
        <v>335.28</v>
      </c>
      <c r="G161" s="120">
        <f t="shared" si="2"/>
        <v>9</v>
      </c>
    </row>
    <row r="162" spans="1:7" x14ac:dyDescent="0.2">
      <c r="A162" s="136" t="s">
        <v>459</v>
      </c>
      <c r="B162" s="137" t="s">
        <v>460</v>
      </c>
      <c r="C162" s="138" t="s">
        <v>454</v>
      </c>
      <c r="D162" s="139">
        <v>315.56</v>
      </c>
      <c r="E162" s="139"/>
      <c r="F162" s="139">
        <v>315.56</v>
      </c>
      <c r="G162" s="120">
        <f t="shared" si="2"/>
        <v>9</v>
      </c>
    </row>
    <row r="163" spans="1:7" x14ac:dyDescent="0.2">
      <c r="A163" s="136" t="s">
        <v>461</v>
      </c>
      <c r="B163" s="137" t="s">
        <v>462</v>
      </c>
      <c r="C163" s="138" t="s">
        <v>42</v>
      </c>
      <c r="D163" s="139">
        <v>2645.87</v>
      </c>
      <c r="E163" s="139"/>
      <c r="F163" s="139">
        <v>2645.87</v>
      </c>
      <c r="G163" s="120">
        <f t="shared" si="2"/>
        <v>9</v>
      </c>
    </row>
    <row r="164" spans="1:7" ht="30" x14ac:dyDescent="0.2">
      <c r="A164" s="136" t="s">
        <v>463</v>
      </c>
      <c r="B164" s="137" t="s">
        <v>464</v>
      </c>
      <c r="C164" s="138" t="s">
        <v>58</v>
      </c>
      <c r="D164" s="139">
        <v>3513.11</v>
      </c>
      <c r="E164" s="139"/>
      <c r="F164" s="139">
        <v>3513.11</v>
      </c>
      <c r="G164" s="120">
        <f t="shared" si="2"/>
        <v>9</v>
      </c>
    </row>
    <row r="165" spans="1:7" ht="30" x14ac:dyDescent="0.2">
      <c r="A165" s="136" t="s">
        <v>465</v>
      </c>
      <c r="B165" s="137" t="s">
        <v>466</v>
      </c>
      <c r="C165" s="138" t="s">
        <v>42</v>
      </c>
      <c r="D165" s="139">
        <v>286.33999999999997</v>
      </c>
      <c r="E165" s="139"/>
      <c r="F165" s="139">
        <v>286.33999999999997</v>
      </c>
      <c r="G165" s="120">
        <f t="shared" si="2"/>
        <v>9</v>
      </c>
    </row>
    <row r="166" spans="1:7" ht="30" x14ac:dyDescent="0.2">
      <c r="A166" s="136" t="s">
        <v>467</v>
      </c>
      <c r="B166" s="137" t="s">
        <v>468</v>
      </c>
      <c r="C166" s="138" t="s">
        <v>44</v>
      </c>
      <c r="D166" s="139">
        <v>2946.09</v>
      </c>
      <c r="E166" s="139"/>
      <c r="F166" s="139">
        <v>2946.09</v>
      </c>
      <c r="G166" s="120">
        <f t="shared" si="2"/>
        <v>9</v>
      </c>
    </row>
    <row r="167" spans="1:7" ht="30" x14ac:dyDescent="0.2">
      <c r="A167" s="136" t="s">
        <v>469</v>
      </c>
      <c r="B167" s="137" t="s">
        <v>470</v>
      </c>
      <c r="C167" s="138" t="s">
        <v>42</v>
      </c>
      <c r="D167" s="139">
        <v>1220.96</v>
      </c>
      <c r="E167" s="139">
        <v>530.16999999999996</v>
      </c>
      <c r="F167" s="139">
        <v>1751.13</v>
      </c>
      <c r="G167" s="120">
        <f t="shared" si="2"/>
        <v>9</v>
      </c>
    </row>
    <row r="168" spans="1:7" x14ac:dyDescent="0.2">
      <c r="A168" s="136" t="s">
        <v>471</v>
      </c>
      <c r="B168" s="137" t="s">
        <v>472</v>
      </c>
      <c r="C168" s="138" t="s">
        <v>42</v>
      </c>
      <c r="D168" s="139">
        <v>1142.93</v>
      </c>
      <c r="E168" s="139"/>
      <c r="F168" s="139">
        <v>1142.93</v>
      </c>
      <c r="G168" s="120">
        <f t="shared" si="2"/>
        <v>9</v>
      </c>
    </row>
    <row r="169" spans="1:7" x14ac:dyDescent="0.2">
      <c r="A169" s="136" t="s">
        <v>473</v>
      </c>
      <c r="B169" s="137" t="s">
        <v>474</v>
      </c>
      <c r="C169" s="138" t="s">
        <v>42</v>
      </c>
      <c r="D169" s="139">
        <v>4188.59</v>
      </c>
      <c r="E169" s="139"/>
      <c r="F169" s="139">
        <v>4188.59</v>
      </c>
      <c r="G169" s="120">
        <f t="shared" si="2"/>
        <v>9</v>
      </c>
    </row>
    <row r="170" spans="1:7" x14ac:dyDescent="0.2">
      <c r="A170" s="136" t="s">
        <v>475</v>
      </c>
      <c r="B170" s="137" t="s">
        <v>476</v>
      </c>
      <c r="C170" s="138" t="s">
        <v>42</v>
      </c>
      <c r="D170" s="139">
        <v>4708.46</v>
      </c>
      <c r="E170" s="139"/>
      <c r="F170" s="139">
        <v>4708.46</v>
      </c>
      <c r="G170" s="120">
        <f t="shared" si="2"/>
        <v>9</v>
      </c>
    </row>
    <row r="171" spans="1:7" x14ac:dyDescent="0.2">
      <c r="A171" s="136" t="s">
        <v>477</v>
      </c>
      <c r="B171" s="137" t="s">
        <v>478</v>
      </c>
      <c r="C171" s="138" t="s">
        <v>42</v>
      </c>
      <c r="D171" s="139">
        <v>5545.48</v>
      </c>
      <c r="E171" s="139"/>
      <c r="F171" s="139">
        <v>5545.48</v>
      </c>
      <c r="G171" s="120">
        <f t="shared" si="2"/>
        <v>9</v>
      </c>
    </row>
    <row r="172" spans="1:7" x14ac:dyDescent="0.2">
      <c r="A172" s="136" t="s">
        <v>479</v>
      </c>
      <c r="B172" s="137" t="s">
        <v>480</v>
      </c>
      <c r="C172" s="138"/>
      <c r="D172" s="139"/>
      <c r="E172" s="139"/>
      <c r="F172" s="139"/>
      <c r="G172" s="120">
        <f t="shared" si="2"/>
        <v>2</v>
      </c>
    </row>
    <row r="173" spans="1:7" x14ac:dyDescent="0.2">
      <c r="A173" s="136" t="s">
        <v>481</v>
      </c>
      <c r="B173" s="137" t="s">
        <v>482</v>
      </c>
      <c r="C173" s="138"/>
      <c r="D173" s="139"/>
      <c r="E173" s="139"/>
      <c r="F173" s="139"/>
      <c r="G173" s="120">
        <f t="shared" si="2"/>
        <v>5</v>
      </c>
    </row>
    <row r="174" spans="1:7" ht="30" x14ac:dyDescent="0.2">
      <c r="A174" s="136" t="s">
        <v>483</v>
      </c>
      <c r="B174" s="137" t="s">
        <v>484</v>
      </c>
      <c r="C174" s="138" t="s">
        <v>7</v>
      </c>
      <c r="D174" s="139">
        <v>408.31</v>
      </c>
      <c r="E174" s="139">
        <v>130.5</v>
      </c>
      <c r="F174" s="139">
        <v>538.80999999999995</v>
      </c>
      <c r="G174" s="120">
        <f t="shared" si="2"/>
        <v>9</v>
      </c>
    </row>
    <row r="175" spans="1:7" x14ac:dyDescent="0.2">
      <c r="A175" s="136" t="s">
        <v>485</v>
      </c>
      <c r="B175" s="137" t="s">
        <v>486</v>
      </c>
      <c r="C175" s="138" t="s">
        <v>7</v>
      </c>
      <c r="D175" s="139">
        <v>652.19000000000005</v>
      </c>
      <c r="E175" s="139">
        <v>329.42</v>
      </c>
      <c r="F175" s="139">
        <v>981.61</v>
      </c>
      <c r="G175" s="120">
        <f t="shared" si="2"/>
        <v>9</v>
      </c>
    </row>
    <row r="176" spans="1:7" ht="30" x14ac:dyDescent="0.2">
      <c r="A176" s="136" t="s">
        <v>487</v>
      </c>
      <c r="B176" s="137" t="s">
        <v>488</v>
      </c>
      <c r="C176" s="138" t="s">
        <v>489</v>
      </c>
      <c r="D176" s="139">
        <v>1092.8699999999999</v>
      </c>
      <c r="E176" s="139"/>
      <c r="F176" s="139">
        <v>1092.8699999999999</v>
      </c>
      <c r="G176" s="120">
        <f t="shared" si="2"/>
        <v>9</v>
      </c>
    </row>
    <row r="177" spans="1:7" x14ac:dyDescent="0.2">
      <c r="A177" s="136" t="s">
        <v>490</v>
      </c>
      <c r="B177" s="137" t="s">
        <v>491</v>
      </c>
      <c r="C177" s="138" t="s">
        <v>7</v>
      </c>
      <c r="D177" s="139">
        <v>16.23</v>
      </c>
      <c r="E177" s="139">
        <v>7.19</v>
      </c>
      <c r="F177" s="139">
        <v>23.42</v>
      </c>
      <c r="G177" s="120">
        <f t="shared" si="2"/>
        <v>9</v>
      </c>
    </row>
    <row r="178" spans="1:7" x14ac:dyDescent="0.2">
      <c r="A178" s="136" t="s">
        <v>492</v>
      </c>
      <c r="B178" s="137" t="s">
        <v>493</v>
      </c>
      <c r="C178" s="138"/>
      <c r="D178" s="139"/>
      <c r="E178" s="139"/>
      <c r="F178" s="139"/>
      <c r="G178" s="120">
        <f t="shared" si="2"/>
        <v>5</v>
      </c>
    </row>
    <row r="179" spans="1:7" ht="30" x14ac:dyDescent="0.2">
      <c r="A179" s="136" t="s">
        <v>494</v>
      </c>
      <c r="B179" s="137" t="s">
        <v>495</v>
      </c>
      <c r="C179" s="138" t="s">
        <v>489</v>
      </c>
      <c r="D179" s="139">
        <v>798.44</v>
      </c>
      <c r="E179" s="139">
        <v>83.15</v>
      </c>
      <c r="F179" s="139">
        <v>881.59</v>
      </c>
      <c r="G179" s="120">
        <f t="shared" si="2"/>
        <v>9</v>
      </c>
    </row>
    <row r="180" spans="1:7" ht="30" x14ac:dyDescent="0.2">
      <c r="A180" s="136" t="s">
        <v>496</v>
      </c>
      <c r="B180" s="137" t="s">
        <v>497</v>
      </c>
      <c r="C180" s="138" t="s">
        <v>489</v>
      </c>
      <c r="D180" s="139">
        <v>1285.97</v>
      </c>
      <c r="E180" s="139">
        <v>139.41999999999999</v>
      </c>
      <c r="F180" s="139">
        <v>1425.39</v>
      </c>
      <c r="G180" s="120">
        <f t="shared" si="2"/>
        <v>9</v>
      </c>
    </row>
    <row r="181" spans="1:7" ht="45" x14ac:dyDescent="0.2">
      <c r="A181" s="136" t="s">
        <v>498</v>
      </c>
      <c r="B181" s="137" t="s">
        <v>499</v>
      </c>
      <c r="C181" s="138" t="s">
        <v>489</v>
      </c>
      <c r="D181" s="139">
        <v>1126.72</v>
      </c>
      <c r="E181" s="139">
        <v>139.41999999999999</v>
      </c>
      <c r="F181" s="139">
        <v>1266.1400000000001</v>
      </c>
      <c r="G181" s="120">
        <f t="shared" si="2"/>
        <v>9</v>
      </c>
    </row>
    <row r="182" spans="1:7" x14ac:dyDescent="0.2">
      <c r="A182" s="136" t="s">
        <v>500</v>
      </c>
      <c r="B182" s="137" t="s">
        <v>501</v>
      </c>
      <c r="C182" s="138" t="s">
        <v>489</v>
      </c>
      <c r="D182" s="139">
        <v>781.89</v>
      </c>
      <c r="E182" s="139">
        <v>83.15</v>
      </c>
      <c r="F182" s="139">
        <v>865.04</v>
      </c>
      <c r="G182" s="120">
        <f t="shared" si="2"/>
        <v>9</v>
      </c>
    </row>
    <row r="183" spans="1:7" x14ac:dyDescent="0.2">
      <c r="A183" s="136" t="s">
        <v>502</v>
      </c>
      <c r="B183" s="137" t="s">
        <v>503</v>
      </c>
      <c r="C183" s="138" t="s">
        <v>489</v>
      </c>
      <c r="D183" s="139">
        <v>833.39</v>
      </c>
      <c r="E183" s="139">
        <v>27.72</v>
      </c>
      <c r="F183" s="139">
        <v>861.11</v>
      </c>
      <c r="G183" s="120">
        <f t="shared" si="2"/>
        <v>9</v>
      </c>
    </row>
    <row r="184" spans="1:7" x14ac:dyDescent="0.2">
      <c r="A184" s="136" t="s">
        <v>504</v>
      </c>
      <c r="B184" s="137" t="s">
        <v>505</v>
      </c>
      <c r="C184" s="138"/>
      <c r="D184" s="139"/>
      <c r="E184" s="139"/>
      <c r="F184" s="139"/>
      <c r="G184" s="120">
        <f t="shared" si="2"/>
        <v>5</v>
      </c>
    </row>
    <row r="185" spans="1:7" x14ac:dyDescent="0.2">
      <c r="A185" s="136" t="s">
        <v>506</v>
      </c>
      <c r="B185" s="137" t="s">
        <v>507</v>
      </c>
      <c r="C185" s="138" t="s">
        <v>7</v>
      </c>
      <c r="D185" s="139">
        <v>0.56999999999999995</v>
      </c>
      <c r="E185" s="139">
        <v>2.04</v>
      </c>
      <c r="F185" s="139">
        <v>2.61</v>
      </c>
      <c r="G185" s="120">
        <f t="shared" si="2"/>
        <v>9</v>
      </c>
    </row>
    <row r="186" spans="1:7" x14ac:dyDescent="0.2">
      <c r="A186" s="136" t="s">
        <v>508</v>
      </c>
      <c r="B186" s="137" t="s">
        <v>509</v>
      </c>
      <c r="C186" s="138" t="s">
        <v>7</v>
      </c>
      <c r="D186" s="139">
        <v>5.45</v>
      </c>
      <c r="E186" s="139">
        <v>20.100000000000001</v>
      </c>
      <c r="F186" s="139">
        <v>25.55</v>
      </c>
      <c r="G186" s="120">
        <f t="shared" si="2"/>
        <v>9</v>
      </c>
    </row>
    <row r="187" spans="1:7" ht="30" x14ac:dyDescent="0.2">
      <c r="A187" s="136" t="s">
        <v>510</v>
      </c>
      <c r="B187" s="137" t="s">
        <v>511</v>
      </c>
      <c r="C187" s="138" t="s">
        <v>7</v>
      </c>
      <c r="D187" s="139">
        <v>16.82</v>
      </c>
      <c r="E187" s="139">
        <v>29.95</v>
      </c>
      <c r="F187" s="139">
        <v>46.77</v>
      </c>
      <c r="G187" s="120">
        <f t="shared" si="2"/>
        <v>9</v>
      </c>
    </row>
    <row r="188" spans="1:7" x14ac:dyDescent="0.2">
      <c r="A188" s="136" t="s">
        <v>512</v>
      </c>
      <c r="B188" s="137" t="s">
        <v>513</v>
      </c>
      <c r="C188" s="138" t="s">
        <v>7</v>
      </c>
      <c r="D188" s="139">
        <v>52.9</v>
      </c>
      <c r="E188" s="139">
        <v>54.31</v>
      </c>
      <c r="F188" s="139">
        <v>107.21</v>
      </c>
      <c r="G188" s="120">
        <f t="shared" si="2"/>
        <v>9</v>
      </c>
    </row>
    <row r="189" spans="1:7" x14ac:dyDescent="0.2">
      <c r="A189" s="136" t="s">
        <v>514</v>
      </c>
      <c r="B189" s="137" t="s">
        <v>515</v>
      </c>
      <c r="C189" s="138" t="s">
        <v>7</v>
      </c>
      <c r="D189" s="139">
        <v>52.9</v>
      </c>
      <c r="E189" s="139">
        <v>53.95</v>
      </c>
      <c r="F189" s="139">
        <v>106.85</v>
      </c>
      <c r="G189" s="120">
        <f t="shared" si="2"/>
        <v>9</v>
      </c>
    </row>
    <row r="190" spans="1:7" ht="30" x14ac:dyDescent="0.2">
      <c r="A190" s="136" t="s">
        <v>516</v>
      </c>
      <c r="B190" s="137" t="s">
        <v>517</v>
      </c>
      <c r="C190" s="138" t="s">
        <v>518</v>
      </c>
      <c r="D190" s="139">
        <v>41.45</v>
      </c>
      <c r="E190" s="139">
        <v>1.02</v>
      </c>
      <c r="F190" s="139">
        <v>42.47</v>
      </c>
      <c r="G190" s="120">
        <f t="shared" si="2"/>
        <v>9</v>
      </c>
    </row>
    <row r="191" spans="1:7" x14ac:dyDescent="0.2">
      <c r="A191" s="136" t="s">
        <v>519</v>
      </c>
      <c r="B191" s="137" t="s">
        <v>520</v>
      </c>
      <c r="C191" s="138" t="s">
        <v>7</v>
      </c>
      <c r="D191" s="139">
        <v>13.18</v>
      </c>
      <c r="E191" s="139">
        <v>4.07</v>
      </c>
      <c r="F191" s="139">
        <v>17.25</v>
      </c>
      <c r="G191" s="120">
        <f t="shared" si="2"/>
        <v>9</v>
      </c>
    </row>
    <row r="192" spans="1:7" x14ac:dyDescent="0.2">
      <c r="A192" s="136" t="s">
        <v>521</v>
      </c>
      <c r="B192" s="137" t="s">
        <v>522</v>
      </c>
      <c r="C192" s="138" t="s">
        <v>7</v>
      </c>
      <c r="D192" s="139">
        <v>88.37</v>
      </c>
      <c r="E192" s="139">
        <v>38.85</v>
      </c>
      <c r="F192" s="139">
        <v>127.22</v>
      </c>
      <c r="G192" s="120">
        <f t="shared" si="2"/>
        <v>9</v>
      </c>
    </row>
    <row r="193" spans="1:7" x14ac:dyDescent="0.2">
      <c r="A193" s="136" t="s">
        <v>523</v>
      </c>
      <c r="B193" s="137" t="s">
        <v>524</v>
      </c>
      <c r="C193" s="138" t="s">
        <v>7</v>
      </c>
      <c r="D193" s="139">
        <v>103.15</v>
      </c>
      <c r="E193" s="139">
        <v>38.85</v>
      </c>
      <c r="F193" s="139">
        <v>142</v>
      </c>
      <c r="G193" s="120">
        <f t="shared" si="2"/>
        <v>9</v>
      </c>
    </row>
    <row r="194" spans="1:7" ht="30" x14ac:dyDescent="0.2">
      <c r="A194" s="136" t="s">
        <v>525</v>
      </c>
      <c r="B194" s="137" t="s">
        <v>526</v>
      </c>
      <c r="C194" s="138" t="s">
        <v>44</v>
      </c>
      <c r="D194" s="139">
        <v>66.83</v>
      </c>
      <c r="E194" s="139">
        <v>44.82</v>
      </c>
      <c r="F194" s="139">
        <v>111.65</v>
      </c>
      <c r="G194" s="120">
        <f t="shared" si="2"/>
        <v>9</v>
      </c>
    </row>
    <row r="195" spans="1:7" x14ac:dyDescent="0.2">
      <c r="A195" s="136" t="s">
        <v>527</v>
      </c>
      <c r="B195" s="137" t="s">
        <v>528</v>
      </c>
      <c r="C195" s="138"/>
      <c r="D195" s="139"/>
      <c r="E195" s="139"/>
      <c r="F195" s="139"/>
      <c r="G195" s="120">
        <f t="shared" si="2"/>
        <v>5</v>
      </c>
    </row>
    <row r="196" spans="1:7" ht="30" x14ac:dyDescent="0.2">
      <c r="A196" s="136" t="s">
        <v>529</v>
      </c>
      <c r="B196" s="137" t="s">
        <v>530</v>
      </c>
      <c r="C196" s="138" t="s">
        <v>18</v>
      </c>
      <c r="D196" s="139"/>
      <c r="E196" s="139">
        <v>12.44</v>
      </c>
      <c r="F196" s="139">
        <v>12.44</v>
      </c>
      <c r="G196" s="120">
        <f t="shared" si="2"/>
        <v>9</v>
      </c>
    </row>
    <row r="197" spans="1:7" ht="30" x14ac:dyDescent="0.2">
      <c r="A197" s="136" t="s">
        <v>531</v>
      </c>
      <c r="B197" s="137" t="s">
        <v>532</v>
      </c>
      <c r="C197" s="138" t="s">
        <v>18</v>
      </c>
      <c r="D197" s="139"/>
      <c r="E197" s="139">
        <v>31.38</v>
      </c>
      <c r="F197" s="139">
        <v>31.38</v>
      </c>
      <c r="G197" s="120">
        <f t="shared" si="2"/>
        <v>9</v>
      </c>
    </row>
    <row r="198" spans="1:7" ht="30" x14ac:dyDescent="0.2">
      <c r="A198" s="136" t="s">
        <v>533</v>
      </c>
      <c r="B198" s="137" t="s">
        <v>534</v>
      </c>
      <c r="C198" s="138" t="s">
        <v>7</v>
      </c>
      <c r="D198" s="139"/>
      <c r="E198" s="139">
        <v>12.44</v>
      </c>
      <c r="F198" s="139">
        <v>12.44</v>
      </c>
      <c r="G198" s="120">
        <f t="shared" si="2"/>
        <v>9</v>
      </c>
    </row>
    <row r="199" spans="1:7" ht="30" x14ac:dyDescent="0.2">
      <c r="A199" s="136" t="s">
        <v>535</v>
      </c>
      <c r="B199" s="137" t="s">
        <v>536</v>
      </c>
      <c r="C199" s="138" t="s">
        <v>7</v>
      </c>
      <c r="D199" s="139"/>
      <c r="E199" s="139">
        <v>31.38</v>
      </c>
      <c r="F199" s="139">
        <v>31.38</v>
      </c>
      <c r="G199" s="120">
        <f t="shared" si="2"/>
        <v>9</v>
      </c>
    </row>
    <row r="200" spans="1:7" ht="30" x14ac:dyDescent="0.2">
      <c r="A200" s="136" t="s">
        <v>537</v>
      </c>
      <c r="B200" s="137" t="s">
        <v>538</v>
      </c>
      <c r="C200" s="138" t="s">
        <v>489</v>
      </c>
      <c r="D200" s="139">
        <v>2168.96</v>
      </c>
      <c r="E200" s="139"/>
      <c r="F200" s="139">
        <v>2168.96</v>
      </c>
      <c r="G200" s="120">
        <f t="shared" si="2"/>
        <v>9</v>
      </c>
    </row>
    <row r="201" spans="1:7" x14ac:dyDescent="0.2">
      <c r="A201" s="136" t="s">
        <v>539</v>
      </c>
      <c r="B201" s="137" t="s">
        <v>540</v>
      </c>
      <c r="C201" s="138" t="s">
        <v>541</v>
      </c>
      <c r="D201" s="139">
        <v>23.89</v>
      </c>
      <c r="E201" s="139">
        <v>4.8899999999999997</v>
      </c>
      <c r="F201" s="139">
        <v>28.78</v>
      </c>
      <c r="G201" s="120">
        <f t="shared" si="2"/>
        <v>9</v>
      </c>
    </row>
    <row r="202" spans="1:7" ht="30" x14ac:dyDescent="0.2">
      <c r="A202" s="136" t="s">
        <v>542</v>
      </c>
      <c r="B202" s="137" t="s">
        <v>543</v>
      </c>
      <c r="C202" s="138" t="s">
        <v>518</v>
      </c>
      <c r="D202" s="139">
        <v>12.76</v>
      </c>
      <c r="E202" s="139">
        <v>4.8899999999999997</v>
      </c>
      <c r="F202" s="139">
        <v>17.649999999999999</v>
      </c>
      <c r="G202" s="120">
        <f t="shared" ref="G202:G265" si="3">LEN(A202)</f>
        <v>9</v>
      </c>
    </row>
    <row r="203" spans="1:7" x14ac:dyDescent="0.2">
      <c r="A203" s="136" t="s">
        <v>544</v>
      </c>
      <c r="B203" s="137" t="s">
        <v>545</v>
      </c>
      <c r="C203" s="138"/>
      <c r="D203" s="139"/>
      <c r="E203" s="139"/>
      <c r="F203" s="139"/>
      <c r="G203" s="120">
        <f t="shared" si="3"/>
        <v>5</v>
      </c>
    </row>
    <row r="204" spans="1:7" ht="30" x14ac:dyDescent="0.2">
      <c r="A204" s="136" t="s">
        <v>546</v>
      </c>
      <c r="B204" s="137" t="s">
        <v>547</v>
      </c>
      <c r="C204" s="138" t="s">
        <v>489</v>
      </c>
      <c r="D204" s="139">
        <v>10541.64</v>
      </c>
      <c r="E204" s="139">
        <v>3487.5</v>
      </c>
      <c r="F204" s="139">
        <v>14029.14</v>
      </c>
      <c r="G204" s="120">
        <f t="shared" si="3"/>
        <v>9</v>
      </c>
    </row>
    <row r="205" spans="1:7" ht="30" x14ac:dyDescent="0.2">
      <c r="A205" s="136" t="s">
        <v>548</v>
      </c>
      <c r="B205" s="137" t="s">
        <v>549</v>
      </c>
      <c r="C205" s="138" t="s">
        <v>489</v>
      </c>
      <c r="D205" s="139">
        <v>21605.52</v>
      </c>
      <c r="E205" s="139">
        <v>3487.5</v>
      </c>
      <c r="F205" s="139">
        <v>25093.02</v>
      </c>
      <c r="G205" s="120">
        <f t="shared" si="3"/>
        <v>9</v>
      </c>
    </row>
    <row r="206" spans="1:7" x14ac:dyDescent="0.2">
      <c r="A206" s="136" t="s">
        <v>550</v>
      </c>
      <c r="B206" s="137" t="s">
        <v>551</v>
      </c>
      <c r="C206" s="138"/>
      <c r="D206" s="139"/>
      <c r="E206" s="139"/>
      <c r="F206" s="139"/>
      <c r="G206" s="120">
        <f t="shared" si="3"/>
        <v>5</v>
      </c>
    </row>
    <row r="207" spans="1:7" x14ac:dyDescent="0.2">
      <c r="A207" s="136" t="s">
        <v>552</v>
      </c>
      <c r="B207" s="137" t="s">
        <v>553</v>
      </c>
      <c r="C207" s="138" t="s">
        <v>7</v>
      </c>
      <c r="D207" s="139">
        <v>832.38</v>
      </c>
      <c r="E207" s="139">
        <v>93.57</v>
      </c>
      <c r="F207" s="139">
        <v>925.95</v>
      </c>
      <c r="G207" s="120">
        <f t="shared" si="3"/>
        <v>9</v>
      </c>
    </row>
    <row r="208" spans="1:7" x14ac:dyDescent="0.2">
      <c r="A208" s="136" t="s">
        <v>554</v>
      </c>
      <c r="B208" s="137" t="s">
        <v>555</v>
      </c>
      <c r="C208" s="138" t="s">
        <v>7</v>
      </c>
      <c r="D208" s="139">
        <v>309.95999999999998</v>
      </c>
      <c r="E208" s="139">
        <v>26.47</v>
      </c>
      <c r="F208" s="139">
        <v>336.43</v>
      </c>
      <c r="G208" s="120">
        <f t="shared" si="3"/>
        <v>9</v>
      </c>
    </row>
    <row r="209" spans="1:7" x14ac:dyDescent="0.2">
      <c r="A209" s="136" t="s">
        <v>556</v>
      </c>
      <c r="B209" s="137" t="s">
        <v>557</v>
      </c>
      <c r="C209" s="138" t="s">
        <v>7</v>
      </c>
      <c r="D209" s="139">
        <v>142.77000000000001</v>
      </c>
      <c r="E209" s="139">
        <v>53.41</v>
      </c>
      <c r="F209" s="139">
        <v>196.18</v>
      </c>
      <c r="G209" s="120">
        <f t="shared" si="3"/>
        <v>9</v>
      </c>
    </row>
    <row r="210" spans="1:7" x14ac:dyDescent="0.2">
      <c r="A210" s="136" t="s">
        <v>558</v>
      </c>
      <c r="B210" s="137" t="s">
        <v>559</v>
      </c>
      <c r="C210" s="138"/>
      <c r="D210" s="139"/>
      <c r="E210" s="139"/>
      <c r="F210" s="139"/>
      <c r="G210" s="120">
        <f t="shared" si="3"/>
        <v>5</v>
      </c>
    </row>
    <row r="211" spans="1:7" ht="45" x14ac:dyDescent="0.2">
      <c r="A211" s="136" t="s">
        <v>560</v>
      </c>
      <c r="B211" s="137" t="s">
        <v>561</v>
      </c>
      <c r="C211" s="138" t="s">
        <v>7</v>
      </c>
      <c r="D211" s="139">
        <v>2.48</v>
      </c>
      <c r="E211" s="139">
        <v>5.09</v>
      </c>
      <c r="F211" s="139">
        <v>7.57</v>
      </c>
      <c r="G211" s="120">
        <f t="shared" si="3"/>
        <v>9</v>
      </c>
    </row>
    <row r="212" spans="1:7" ht="45" x14ac:dyDescent="0.2">
      <c r="A212" s="136" t="s">
        <v>562</v>
      </c>
      <c r="B212" s="137" t="s">
        <v>563</v>
      </c>
      <c r="C212" s="138" t="s">
        <v>7</v>
      </c>
      <c r="D212" s="139">
        <v>3.81</v>
      </c>
      <c r="E212" s="139">
        <v>0.16</v>
      </c>
      <c r="F212" s="139">
        <v>3.97</v>
      </c>
      <c r="G212" s="120">
        <f t="shared" si="3"/>
        <v>9</v>
      </c>
    </row>
    <row r="213" spans="1:7" ht="45" x14ac:dyDescent="0.2">
      <c r="A213" s="136" t="s">
        <v>564</v>
      </c>
      <c r="B213" s="137" t="s">
        <v>565</v>
      </c>
      <c r="C213" s="138" t="s">
        <v>7</v>
      </c>
      <c r="D213" s="139">
        <v>4.08</v>
      </c>
      <c r="E213" s="139">
        <v>0.16</v>
      </c>
      <c r="F213" s="139">
        <v>4.24</v>
      </c>
      <c r="G213" s="120">
        <f t="shared" si="3"/>
        <v>9</v>
      </c>
    </row>
    <row r="214" spans="1:7" x14ac:dyDescent="0.2">
      <c r="A214" s="136" t="s">
        <v>566</v>
      </c>
      <c r="B214" s="137" t="s">
        <v>567</v>
      </c>
      <c r="C214" s="138" t="s">
        <v>44</v>
      </c>
      <c r="D214" s="139">
        <v>63.03</v>
      </c>
      <c r="E214" s="139">
        <v>9.16</v>
      </c>
      <c r="F214" s="139">
        <v>72.19</v>
      </c>
      <c r="G214" s="120">
        <f t="shared" si="3"/>
        <v>9</v>
      </c>
    </row>
    <row r="215" spans="1:7" ht="30" x14ac:dyDescent="0.2">
      <c r="A215" s="136" t="s">
        <v>568</v>
      </c>
      <c r="B215" s="137" t="s">
        <v>569</v>
      </c>
      <c r="C215" s="138" t="s">
        <v>44</v>
      </c>
      <c r="D215" s="139">
        <v>74.23</v>
      </c>
      <c r="E215" s="139">
        <v>10.79</v>
      </c>
      <c r="F215" s="139">
        <v>85.02</v>
      </c>
      <c r="G215" s="120">
        <f t="shared" si="3"/>
        <v>9</v>
      </c>
    </row>
    <row r="216" spans="1:7" x14ac:dyDescent="0.2">
      <c r="A216" s="136" t="s">
        <v>570</v>
      </c>
      <c r="B216" s="137" t="s">
        <v>571</v>
      </c>
      <c r="C216" s="138"/>
      <c r="D216" s="139"/>
      <c r="E216" s="139"/>
      <c r="F216" s="139"/>
      <c r="G216" s="120">
        <f t="shared" si="3"/>
        <v>5</v>
      </c>
    </row>
    <row r="217" spans="1:7" x14ac:dyDescent="0.2">
      <c r="A217" s="136" t="s">
        <v>572</v>
      </c>
      <c r="B217" s="137" t="s">
        <v>573</v>
      </c>
      <c r="C217" s="138" t="s">
        <v>7</v>
      </c>
      <c r="D217" s="139">
        <v>10.57</v>
      </c>
      <c r="E217" s="139">
        <v>5.87</v>
      </c>
      <c r="F217" s="139">
        <v>16.440000000000001</v>
      </c>
      <c r="G217" s="120">
        <f t="shared" si="3"/>
        <v>9</v>
      </c>
    </row>
    <row r="218" spans="1:7" x14ac:dyDescent="0.2">
      <c r="A218" s="136" t="s">
        <v>574</v>
      </c>
      <c r="B218" s="137" t="s">
        <v>575</v>
      </c>
      <c r="C218" s="138" t="s">
        <v>18</v>
      </c>
      <c r="D218" s="139">
        <v>0.87</v>
      </c>
      <c r="E218" s="139">
        <v>0.41</v>
      </c>
      <c r="F218" s="139">
        <v>1.28</v>
      </c>
      <c r="G218" s="120">
        <f t="shared" si="3"/>
        <v>9</v>
      </c>
    </row>
    <row r="219" spans="1:7" x14ac:dyDescent="0.2">
      <c r="A219" s="136" t="s">
        <v>576</v>
      </c>
      <c r="B219" s="137" t="s">
        <v>577</v>
      </c>
      <c r="C219" s="138" t="s">
        <v>18</v>
      </c>
      <c r="D219" s="139">
        <v>0.87</v>
      </c>
      <c r="E219" s="139">
        <v>0.41</v>
      </c>
      <c r="F219" s="139">
        <v>1.28</v>
      </c>
      <c r="G219" s="120">
        <f t="shared" si="3"/>
        <v>9</v>
      </c>
    </row>
    <row r="220" spans="1:7" x14ac:dyDescent="0.2">
      <c r="A220" s="136" t="s">
        <v>578</v>
      </c>
      <c r="B220" s="137" t="s">
        <v>579</v>
      </c>
      <c r="C220" s="138" t="s">
        <v>7</v>
      </c>
      <c r="D220" s="139">
        <v>0.86</v>
      </c>
      <c r="E220" s="139">
        <v>0.83</v>
      </c>
      <c r="F220" s="139">
        <v>1.69</v>
      </c>
      <c r="G220" s="120">
        <f t="shared" si="3"/>
        <v>9</v>
      </c>
    </row>
    <row r="221" spans="1:7" x14ac:dyDescent="0.2">
      <c r="A221" s="136" t="s">
        <v>580</v>
      </c>
      <c r="B221" s="137" t="s">
        <v>581</v>
      </c>
      <c r="C221" s="138"/>
      <c r="D221" s="139"/>
      <c r="E221" s="139"/>
      <c r="F221" s="139"/>
      <c r="G221" s="120">
        <f t="shared" si="3"/>
        <v>2</v>
      </c>
    </row>
    <row r="222" spans="1:7" x14ac:dyDescent="0.2">
      <c r="A222" s="136" t="s">
        <v>582</v>
      </c>
      <c r="B222" s="137" t="s">
        <v>583</v>
      </c>
      <c r="C222" s="138"/>
      <c r="D222" s="139"/>
      <c r="E222" s="139"/>
      <c r="F222" s="139"/>
      <c r="G222" s="120">
        <f t="shared" si="3"/>
        <v>5</v>
      </c>
    </row>
    <row r="223" spans="1:7" x14ac:dyDescent="0.2">
      <c r="A223" s="136" t="s">
        <v>584</v>
      </c>
      <c r="B223" s="137" t="s">
        <v>585</v>
      </c>
      <c r="C223" s="138" t="s">
        <v>44</v>
      </c>
      <c r="D223" s="139"/>
      <c r="E223" s="139">
        <v>223.96</v>
      </c>
      <c r="F223" s="139">
        <v>223.96</v>
      </c>
      <c r="G223" s="120">
        <f t="shared" si="3"/>
        <v>9</v>
      </c>
    </row>
    <row r="224" spans="1:7" x14ac:dyDescent="0.2">
      <c r="A224" s="136" t="s">
        <v>586</v>
      </c>
      <c r="B224" s="137" t="s">
        <v>587</v>
      </c>
      <c r="C224" s="138" t="s">
        <v>44</v>
      </c>
      <c r="D224" s="139"/>
      <c r="E224" s="139">
        <v>407.2</v>
      </c>
      <c r="F224" s="139">
        <v>407.2</v>
      </c>
      <c r="G224" s="120">
        <f t="shared" si="3"/>
        <v>9</v>
      </c>
    </row>
    <row r="225" spans="1:7" ht="30" x14ac:dyDescent="0.2">
      <c r="A225" s="136" t="s">
        <v>588</v>
      </c>
      <c r="B225" s="137" t="s">
        <v>589</v>
      </c>
      <c r="C225" s="138" t="s">
        <v>7</v>
      </c>
      <c r="D225" s="139"/>
      <c r="E225" s="139">
        <v>30.54</v>
      </c>
      <c r="F225" s="139">
        <v>30.54</v>
      </c>
      <c r="G225" s="120">
        <f t="shared" si="3"/>
        <v>9</v>
      </c>
    </row>
    <row r="226" spans="1:7" ht="45" x14ac:dyDescent="0.2">
      <c r="A226" s="136" t="s">
        <v>590</v>
      </c>
      <c r="B226" s="137" t="s">
        <v>591</v>
      </c>
      <c r="C226" s="138" t="s">
        <v>44</v>
      </c>
      <c r="D226" s="139">
        <v>426.11</v>
      </c>
      <c r="E226" s="139">
        <v>122.16</v>
      </c>
      <c r="F226" s="139">
        <v>548.27</v>
      </c>
      <c r="G226" s="120">
        <f t="shared" si="3"/>
        <v>9</v>
      </c>
    </row>
    <row r="227" spans="1:7" ht="30" x14ac:dyDescent="0.2">
      <c r="A227" s="136" t="s">
        <v>592</v>
      </c>
      <c r="B227" s="137" t="s">
        <v>593</v>
      </c>
      <c r="C227" s="138" t="s">
        <v>44</v>
      </c>
      <c r="D227" s="139">
        <v>405.78</v>
      </c>
      <c r="E227" s="139">
        <v>122.16</v>
      </c>
      <c r="F227" s="139">
        <v>527.94000000000005</v>
      </c>
      <c r="G227" s="120">
        <f t="shared" si="3"/>
        <v>9</v>
      </c>
    </row>
    <row r="228" spans="1:7" ht="45" x14ac:dyDescent="0.2">
      <c r="A228" s="136" t="s">
        <v>594</v>
      </c>
      <c r="B228" s="137" t="s">
        <v>595</v>
      </c>
      <c r="C228" s="138" t="s">
        <v>44</v>
      </c>
      <c r="D228" s="139">
        <v>223.22</v>
      </c>
      <c r="E228" s="139">
        <v>81.44</v>
      </c>
      <c r="F228" s="139">
        <v>304.66000000000003</v>
      </c>
      <c r="G228" s="120">
        <f t="shared" si="3"/>
        <v>9</v>
      </c>
    </row>
    <row r="229" spans="1:7" ht="30" x14ac:dyDescent="0.2">
      <c r="A229" s="136" t="s">
        <v>596</v>
      </c>
      <c r="B229" s="137" t="s">
        <v>597</v>
      </c>
      <c r="C229" s="138" t="s">
        <v>44</v>
      </c>
      <c r="D229" s="139">
        <v>202.89</v>
      </c>
      <c r="E229" s="139">
        <v>81.44</v>
      </c>
      <c r="F229" s="139">
        <v>284.33</v>
      </c>
      <c r="G229" s="120">
        <f t="shared" si="3"/>
        <v>9</v>
      </c>
    </row>
    <row r="230" spans="1:7" ht="45" x14ac:dyDescent="0.2">
      <c r="A230" s="136" t="s">
        <v>598</v>
      </c>
      <c r="B230" s="137" t="s">
        <v>599</v>
      </c>
      <c r="C230" s="138" t="s">
        <v>7</v>
      </c>
      <c r="D230" s="139">
        <v>21.86</v>
      </c>
      <c r="E230" s="139">
        <v>8.14</v>
      </c>
      <c r="F230" s="139">
        <v>30</v>
      </c>
      <c r="G230" s="120">
        <f t="shared" si="3"/>
        <v>9</v>
      </c>
    </row>
    <row r="231" spans="1:7" ht="30" x14ac:dyDescent="0.2">
      <c r="A231" s="136" t="s">
        <v>600</v>
      </c>
      <c r="B231" s="137" t="s">
        <v>601</v>
      </c>
      <c r="C231" s="138" t="s">
        <v>7</v>
      </c>
      <c r="D231" s="139">
        <v>20.29</v>
      </c>
      <c r="E231" s="139">
        <v>8.14</v>
      </c>
      <c r="F231" s="139">
        <v>28.43</v>
      </c>
      <c r="G231" s="120">
        <f t="shared" si="3"/>
        <v>9</v>
      </c>
    </row>
    <row r="232" spans="1:7" ht="45" x14ac:dyDescent="0.2">
      <c r="A232" s="136" t="s">
        <v>602</v>
      </c>
      <c r="B232" s="137" t="s">
        <v>603</v>
      </c>
      <c r="C232" s="138" t="s">
        <v>44</v>
      </c>
      <c r="D232" s="139">
        <v>218.59</v>
      </c>
      <c r="E232" s="139">
        <v>81.44</v>
      </c>
      <c r="F232" s="139">
        <v>300.02999999999997</v>
      </c>
      <c r="G232" s="120">
        <f t="shared" si="3"/>
        <v>9</v>
      </c>
    </row>
    <row r="233" spans="1:7" ht="30" x14ac:dyDescent="0.2">
      <c r="A233" s="136" t="s">
        <v>604</v>
      </c>
      <c r="B233" s="137" t="s">
        <v>605</v>
      </c>
      <c r="C233" s="138" t="s">
        <v>44</v>
      </c>
      <c r="D233" s="139">
        <v>202.89</v>
      </c>
      <c r="E233" s="139">
        <v>81.44</v>
      </c>
      <c r="F233" s="139">
        <v>284.33</v>
      </c>
      <c r="G233" s="120">
        <f t="shared" si="3"/>
        <v>9</v>
      </c>
    </row>
    <row r="234" spans="1:7" x14ac:dyDescent="0.2">
      <c r="A234" s="136" t="s">
        <v>606</v>
      </c>
      <c r="B234" s="137" t="s">
        <v>607</v>
      </c>
      <c r="C234" s="138"/>
      <c r="D234" s="139"/>
      <c r="E234" s="139"/>
      <c r="F234" s="139"/>
      <c r="G234" s="120">
        <f t="shared" si="3"/>
        <v>5</v>
      </c>
    </row>
    <row r="235" spans="1:7" x14ac:dyDescent="0.2">
      <c r="A235" s="136" t="s">
        <v>608</v>
      </c>
      <c r="B235" s="137" t="s">
        <v>609</v>
      </c>
      <c r="C235" s="138" t="s">
        <v>44</v>
      </c>
      <c r="D235" s="139"/>
      <c r="E235" s="139">
        <v>122.16</v>
      </c>
      <c r="F235" s="139">
        <v>122.16</v>
      </c>
      <c r="G235" s="120">
        <f t="shared" si="3"/>
        <v>9</v>
      </c>
    </row>
    <row r="236" spans="1:7" ht="30" x14ac:dyDescent="0.2">
      <c r="A236" s="136" t="s">
        <v>610</v>
      </c>
      <c r="B236" s="137" t="s">
        <v>611</v>
      </c>
      <c r="C236" s="138" t="s">
        <v>44</v>
      </c>
      <c r="D236" s="139"/>
      <c r="E236" s="139">
        <v>81.44</v>
      </c>
      <c r="F236" s="139">
        <v>81.44</v>
      </c>
      <c r="G236" s="120">
        <f t="shared" si="3"/>
        <v>9</v>
      </c>
    </row>
    <row r="237" spans="1:7" x14ac:dyDescent="0.2">
      <c r="A237" s="136" t="s">
        <v>612</v>
      </c>
      <c r="B237" s="137" t="s">
        <v>613</v>
      </c>
      <c r="C237" s="138"/>
      <c r="D237" s="139"/>
      <c r="E237" s="139"/>
      <c r="F237" s="139"/>
      <c r="G237" s="120">
        <f t="shared" si="3"/>
        <v>5</v>
      </c>
    </row>
    <row r="238" spans="1:7" x14ac:dyDescent="0.2">
      <c r="A238" s="136" t="s">
        <v>614</v>
      </c>
      <c r="B238" s="137" t="s">
        <v>615</v>
      </c>
      <c r="C238" s="138" t="s">
        <v>7</v>
      </c>
      <c r="D238" s="139"/>
      <c r="E238" s="139">
        <v>3.05</v>
      </c>
      <c r="F238" s="139">
        <v>3.05</v>
      </c>
      <c r="G238" s="120">
        <f t="shared" si="3"/>
        <v>9</v>
      </c>
    </row>
    <row r="239" spans="1:7" ht="30" x14ac:dyDescent="0.2">
      <c r="A239" s="136" t="s">
        <v>616</v>
      </c>
      <c r="B239" s="137" t="s">
        <v>617</v>
      </c>
      <c r="C239" s="138" t="s">
        <v>7</v>
      </c>
      <c r="D239" s="139"/>
      <c r="E239" s="139">
        <v>6.11</v>
      </c>
      <c r="F239" s="139">
        <v>6.11</v>
      </c>
      <c r="G239" s="120">
        <f t="shared" si="3"/>
        <v>9</v>
      </c>
    </row>
    <row r="240" spans="1:7" x14ac:dyDescent="0.2">
      <c r="A240" s="136" t="s">
        <v>618</v>
      </c>
      <c r="B240" s="137" t="s">
        <v>619</v>
      </c>
      <c r="C240" s="138" t="s">
        <v>7</v>
      </c>
      <c r="D240" s="139"/>
      <c r="E240" s="139">
        <v>10.18</v>
      </c>
      <c r="F240" s="139">
        <v>10.18</v>
      </c>
      <c r="G240" s="120">
        <f t="shared" si="3"/>
        <v>9</v>
      </c>
    </row>
    <row r="241" spans="1:7" x14ac:dyDescent="0.2">
      <c r="A241" s="136" t="s">
        <v>620</v>
      </c>
      <c r="B241" s="137" t="s">
        <v>621</v>
      </c>
      <c r="C241" s="138"/>
      <c r="D241" s="139"/>
      <c r="E241" s="139"/>
      <c r="F241" s="139"/>
      <c r="G241" s="120">
        <f t="shared" si="3"/>
        <v>5</v>
      </c>
    </row>
    <row r="242" spans="1:7" ht="30" x14ac:dyDescent="0.2">
      <c r="A242" s="136" t="s">
        <v>622</v>
      </c>
      <c r="B242" s="137" t="s">
        <v>623</v>
      </c>
      <c r="C242" s="138" t="s">
        <v>7</v>
      </c>
      <c r="D242" s="139"/>
      <c r="E242" s="139">
        <v>12.22</v>
      </c>
      <c r="F242" s="139">
        <v>12.22</v>
      </c>
      <c r="G242" s="120">
        <f t="shared" si="3"/>
        <v>9</v>
      </c>
    </row>
    <row r="243" spans="1:7" ht="30" x14ac:dyDescent="0.2">
      <c r="A243" s="136" t="s">
        <v>624</v>
      </c>
      <c r="B243" s="137" t="s">
        <v>625</v>
      </c>
      <c r="C243" s="138" t="s">
        <v>7</v>
      </c>
      <c r="D243" s="139"/>
      <c r="E243" s="139">
        <v>10.18</v>
      </c>
      <c r="F243" s="139">
        <v>10.18</v>
      </c>
      <c r="G243" s="120">
        <f t="shared" si="3"/>
        <v>9</v>
      </c>
    </row>
    <row r="244" spans="1:7" ht="30" x14ac:dyDescent="0.2">
      <c r="A244" s="136" t="s">
        <v>626</v>
      </c>
      <c r="B244" s="137" t="s">
        <v>627</v>
      </c>
      <c r="C244" s="138" t="s">
        <v>18</v>
      </c>
      <c r="D244" s="139"/>
      <c r="E244" s="139">
        <v>3.05</v>
      </c>
      <c r="F244" s="139">
        <v>3.05</v>
      </c>
      <c r="G244" s="120">
        <f t="shared" si="3"/>
        <v>9</v>
      </c>
    </row>
    <row r="245" spans="1:7" x14ac:dyDescent="0.2">
      <c r="A245" s="136" t="s">
        <v>628</v>
      </c>
      <c r="B245" s="137" t="s">
        <v>629</v>
      </c>
      <c r="C245" s="138"/>
      <c r="D245" s="139"/>
      <c r="E245" s="139"/>
      <c r="F245" s="139"/>
      <c r="G245" s="120">
        <f t="shared" si="3"/>
        <v>5</v>
      </c>
    </row>
    <row r="246" spans="1:7" ht="30" x14ac:dyDescent="0.2">
      <c r="A246" s="136" t="s">
        <v>630</v>
      </c>
      <c r="B246" s="137" t="s">
        <v>631</v>
      </c>
      <c r="C246" s="138" t="s">
        <v>7</v>
      </c>
      <c r="D246" s="139"/>
      <c r="E246" s="139">
        <v>8.14</v>
      </c>
      <c r="F246" s="139">
        <v>8.14</v>
      </c>
      <c r="G246" s="120">
        <f t="shared" si="3"/>
        <v>9</v>
      </c>
    </row>
    <row r="247" spans="1:7" x14ac:dyDescent="0.2">
      <c r="A247" s="136" t="s">
        <v>632</v>
      </c>
      <c r="B247" s="137" t="s">
        <v>633</v>
      </c>
      <c r="C247" s="138"/>
      <c r="D247" s="139"/>
      <c r="E247" s="139"/>
      <c r="F247" s="139"/>
      <c r="G247" s="120">
        <f t="shared" si="3"/>
        <v>5</v>
      </c>
    </row>
    <row r="248" spans="1:7" ht="45" x14ac:dyDescent="0.2">
      <c r="A248" s="136" t="s">
        <v>634</v>
      </c>
      <c r="B248" s="137" t="s">
        <v>635</v>
      </c>
      <c r="C248" s="138" t="s">
        <v>7</v>
      </c>
      <c r="D248" s="139">
        <v>16.3</v>
      </c>
      <c r="E248" s="139">
        <v>10.18</v>
      </c>
      <c r="F248" s="139">
        <v>26.48</v>
      </c>
      <c r="G248" s="120">
        <f t="shared" si="3"/>
        <v>9</v>
      </c>
    </row>
    <row r="249" spans="1:7" ht="45" x14ac:dyDescent="0.2">
      <c r="A249" s="136" t="s">
        <v>636</v>
      </c>
      <c r="B249" s="137" t="s">
        <v>637</v>
      </c>
      <c r="C249" s="138" t="s">
        <v>7</v>
      </c>
      <c r="D249" s="139">
        <v>1.45</v>
      </c>
      <c r="E249" s="139">
        <v>10.18</v>
      </c>
      <c r="F249" s="139">
        <v>11.63</v>
      </c>
      <c r="G249" s="120">
        <f t="shared" si="3"/>
        <v>9</v>
      </c>
    </row>
    <row r="250" spans="1:7" x14ac:dyDescent="0.2">
      <c r="A250" s="136" t="s">
        <v>638</v>
      </c>
      <c r="B250" s="137" t="s">
        <v>639</v>
      </c>
      <c r="C250" s="138"/>
      <c r="D250" s="139"/>
      <c r="E250" s="139"/>
      <c r="F250" s="139"/>
      <c r="G250" s="120">
        <f t="shared" si="3"/>
        <v>5</v>
      </c>
    </row>
    <row r="251" spans="1:7" ht="45" x14ac:dyDescent="0.2">
      <c r="A251" s="136" t="s">
        <v>640</v>
      </c>
      <c r="B251" s="137" t="s">
        <v>641</v>
      </c>
      <c r="C251" s="138" t="s">
        <v>7</v>
      </c>
      <c r="D251" s="139">
        <v>22.44</v>
      </c>
      <c r="E251" s="139">
        <v>4.07</v>
      </c>
      <c r="F251" s="139">
        <v>26.51</v>
      </c>
      <c r="G251" s="120">
        <f t="shared" si="3"/>
        <v>9</v>
      </c>
    </row>
    <row r="252" spans="1:7" ht="30" x14ac:dyDescent="0.2">
      <c r="A252" s="136" t="s">
        <v>642</v>
      </c>
      <c r="B252" s="137" t="s">
        <v>643</v>
      </c>
      <c r="C252" s="138" t="s">
        <v>7</v>
      </c>
      <c r="D252" s="139">
        <v>20.29</v>
      </c>
      <c r="E252" s="139">
        <v>4.07</v>
      </c>
      <c r="F252" s="139">
        <v>24.36</v>
      </c>
      <c r="G252" s="120">
        <f t="shared" si="3"/>
        <v>9</v>
      </c>
    </row>
    <row r="253" spans="1:7" ht="45" x14ac:dyDescent="0.2">
      <c r="A253" s="136" t="s">
        <v>644</v>
      </c>
      <c r="B253" s="137" t="s">
        <v>645</v>
      </c>
      <c r="C253" s="138" t="s">
        <v>7</v>
      </c>
      <c r="D253" s="139">
        <v>8.9</v>
      </c>
      <c r="E253" s="139">
        <v>1.43</v>
      </c>
      <c r="F253" s="139">
        <v>10.33</v>
      </c>
      <c r="G253" s="120">
        <f t="shared" si="3"/>
        <v>9</v>
      </c>
    </row>
    <row r="254" spans="1:7" ht="30" x14ac:dyDescent="0.2">
      <c r="A254" s="136" t="s">
        <v>646</v>
      </c>
      <c r="B254" s="137" t="s">
        <v>647</v>
      </c>
      <c r="C254" s="138" t="s">
        <v>7</v>
      </c>
      <c r="D254" s="139">
        <v>6.42</v>
      </c>
      <c r="E254" s="139">
        <v>1.43</v>
      </c>
      <c r="F254" s="139">
        <v>7.85</v>
      </c>
      <c r="G254" s="120">
        <f t="shared" si="3"/>
        <v>9</v>
      </c>
    </row>
    <row r="255" spans="1:7" ht="45" x14ac:dyDescent="0.2">
      <c r="A255" s="136" t="s">
        <v>648</v>
      </c>
      <c r="B255" s="137" t="s">
        <v>649</v>
      </c>
      <c r="C255" s="138" t="s">
        <v>7</v>
      </c>
      <c r="D255" s="139">
        <v>12.09</v>
      </c>
      <c r="E255" s="139">
        <v>0.61</v>
      </c>
      <c r="F255" s="139">
        <v>12.7</v>
      </c>
      <c r="G255" s="120">
        <f t="shared" si="3"/>
        <v>9</v>
      </c>
    </row>
    <row r="256" spans="1:7" x14ac:dyDescent="0.2">
      <c r="A256" s="136" t="s">
        <v>650</v>
      </c>
      <c r="B256" s="137" t="s">
        <v>651</v>
      </c>
      <c r="C256" s="138"/>
      <c r="D256" s="139"/>
      <c r="E256" s="139"/>
      <c r="F256" s="139"/>
      <c r="G256" s="120">
        <f t="shared" si="3"/>
        <v>5</v>
      </c>
    </row>
    <row r="257" spans="1:7" ht="30" x14ac:dyDescent="0.2">
      <c r="A257" s="136" t="s">
        <v>652</v>
      </c>
      <c r="B257" s="137" t="s">
        <v>653</v>
      </c>
      <c r="C257" s="138" t="s">
        <v>7</v>
      </c>
      <c r="D257" s="139"/>
      <c r="E257" s="139">
        <v>10.59</v>
      </c>
      <c r="F257" s="139">
        <v>10.59</v>
      </c>
      <c r="G257" s="120">
        <f t="shared" si="3"/>
        <v>9</v>
      </c>
    </row>
    <row r="258" spans="1:7" ht="30" x14ac:dyDescent="0.2">
      <c r="A258" s="136" t="s">
        <v>654</v>
      </c>
      <c r="B258" s="137" t="s">
        <v>655</v>
      </c>
      <c r="C258" s="138" t="s">
        <v>7</v>
      </c>
      <c r="D258" s="139"/>
      <c r="E258" s="139">
        <v>6.11</v>
      </c>
      <c r="F258" s="139">
        <v>6.11</v>
      </c>
      <c r="G258" s="120">
        <f t="shared" si="3"/>
        <v>9</v>
      </c>
    </row>
    <row r="259" spans="1:7" ht="30" x14ac:dyDescent="0.2">
      <c r="A259" s="136" t="s">
        <v>656</v>
      </c>
      <c r="B259" s="137" t="s">
        <v>657</v>
      </c>
      <c r="C259" s="138" t="s">
        <v>7</v>
      </c>
      <c r="D259" s="139"/>
      <c r="E259" s="139">
        <v>6.11</v>
      </c>
      <c r="F259" s="139">
        <v>6.11</v>
      </c>
      <c r="G259" s="120">
        <f t="shared" si="3"/>
        <v>9</v>
      </c>
    </row>
    <row r="260" spans="1:7" ht="30" x14ac:dyDescent="0.2">
      <c r="A260" s="136" t="s">
        <v>658</v>
      </c>
      <c r="B260" s="137" t="s">
        <v>659</v>
      </c>
      <c r="C260" s="138" t="s">
        <v>7</v>
      </c>
      <c r="D260" s="139"/>
      <c r="E260" s="139">
        <v>6.72</v>
      </c>
      <c r="F260" s="139">
        <v>6.72</v>
      </c>
      <c r="G260" s="120">
        <f t="shared" si="3"/>
        <v>9</v>
      </c>
    </row>
    <row r="261" spans="1:7" x14ac:dyDescent="0.2">
      <c r="A261" s="136" t="s">
        <v>660</v>
      </c>
      <c r="B261" s="137" t="s">
        <v>661</v>
      </c>
      <c r="C261" s="138"/>
      <c r="D261" s="139"/>
      <c r="E261" s="139"/>
      <c r="F261" s="139"/>
      <c r="G261" s="120">
        <f t="shared" si="3"/>
        <v>5</v>
      </c>
    </row>
    <row r="262" spans="1:7" x14ac:dyDescent="0.2">
      <c r="A262" s="136" t="s">
        <v>662</v>
      </c>
      <c r="B262" s="137" t="s">
        <v>663</v>
      </c>
      <c r="C262" s="138" t="s">
        <v>7</v>
      </c>
      <c r="D262" s="139"/>
      <c r="E262" s="139">
        <v>16.38</v>
      </c>
      <c r="F262" s="139">
        <v>16.38</v>
      </c>
      <c r="G262" s="120">
        <f t="shared" si="3"/>
        <v>9</v>
      </c>
    </row>
    <row r="263" spans="1:7" ht="30" x14ac:dyDescent="0.2">
      <c r="A263" s="136" t="s">
        <v>664</v>
      </c>
      <c r="B263" s="137" t="s">
        <v>665</v>
      </c>
      <c r="C263" s="138" t="s">
        <v>7</v>
      </c>
      <c r="D263" s="139"/>
      <c r="E263" s="139">
        <v>19.66</v>
      </c>
      <c r="F263" s="139">
        <v>19.66</v>
      </c>
      <c r="G263" s="120">
        <f t="shared" si="3"/>
        <v>9</v>
      </c>
    </row>
    <row r="264" spans="1:7" ht="30" x14ac:dyDescent="0.2">
      <c r="A264" s="136" t="s">
        <v>666</v>
      </c>
      <c r="B264" s="137" t="s">
        <v>667</v>
      </c>
      <c r="C264" s="138" t="s">
        <v>18</v>
      </c>
      <c r="D264" s="139"/>
      <c r="E264" s="139">
        <v>6.55</v>
      </c>
      <c r="F264" s="139">
        <v>6.55</v>
      </c>
      <c r="G264" s="120">
        <f t="shared" si="3"/>
        <v>9</v>
      </c>
    </row>
    <row r="265" spans="1:7" x14ac:dyDescent="0.2">
      <c r="A265" s="136" t="s">
        <v>668</v>
      </c>
      <c r="B265" s="137" t="s">
        <v>669</v>
      </c>
      <c r="C265" s="138"/>
      <c r="D265" s="139"/>
      <c r="E265" s="139"/>
      <c r="F265" s="139"/>
      <c r="G265" s="120">
        <f t="shared" si="3"/>
        <v>5</v>
      </c>
    </row>
    <row r="266" spans="1:7" x14ac:dyDescent="0.2">
      <c r="A266" s="136" t="s">
        <v>670</v>
      </c>
      <c r="B266" s="137" t="s">
        <v>671</v>
      </c>
      <c r="C266" s="138" t="s">
        <v>18</v>
      </c>
      <c r="D266" s="139">
        <v>7.0000000000000007E-2</v>
      </c>
      <c r="E266" s="139">
        <v>1.48</v>
      </c>
      <c r="F266" s="139">
        <v>1.55</v>
      </c>
      <c r="G266" s="120">
        <f t="shared" ref="G266:G329" si="4">LEN(A266)</f>
        <v>9</v>
      </c>
    </row>
    <row r="267" spans="1:7" ht="30" x14ac:dyDescent="0.2">
      <c r="A267" s="136" t="s">
        <v>672</v>
      </c>
      <c r="B267" s="137" t="s">
        <v>673</v>
      </c>
      <c r="C267" s="138" t="s">
        <v>18</v>
      </c>
      <c r="D267" s="139">
        <v>0.81</v>
      </c>
      <c r="E267" s="139">
        <v>1.48</v>
      </c>
      <c r="F267" s="139">
        <v>2.29</v>
      </c>
      <c r="G267" s="120">
        <f t="shared" si="4"/>
        <v>9</v>
      </c>
    </row>
    <row r="268" spans="1:7" ht="30" x14ac:dyDescent="0.2">
      <c r="A268" s="136" t="s">
        <v>674</v>
      </c>
      <c r="B268" s="137" t="s">
        <v>675</v>
      </c>
      <c r="C268" s="138" t="s">
        <v>7</v>
      </c>
      <c r="D268" s="139">
        <v>4.05</v>
      </c>
      <c r="E268" s="139">
        <v>11.88</v>
      </c>
      <c r="F268" s="139">
        <v>15.93</v>
      </c>
      <c r="G268" s="120">
        <f t="shared" si="4"/>
        <v>9</v>
      </c>
    </row>
    <row r="269" spans="1:7" ht="30" x14ac:dyDescent="0.2">
      <c r="A269" s="136" t="s">
        <v>676</v>
      </c>
      <c r="B269" s="137" t="s">
        <v>677</v>
      </c>
      <c r="C269" s="138" t="s">
        <v>7</v>
      </c>
      <c r="D269" s="139">
        <v>0.36</v>
      </c>
      <c r="E269" s="139">
        <v>8.91</v>
      </c>
      <c r="F269" s="139">
        <v>9.27</v>
      </c>
      <c r="G269" s="120">
        <f t="shared" si="4"/>
        <v>9</v>
      </c>
    </row>
    <row r="270" spans="1:7" x14ac:dyDescent="0.2">
      <c r="A270" s="136" t="s">
        <v>678</v>
      </c>
      <c r="B270" s="137" t="s">
        <v>679</v>
      </c>
      <c r="C270" s="138" t="s">
        <v>7</v>
      </c>
      <c r="D270" s="139">
        <v>4.05</v>
      </c>
      <c r="E270" s="139">
        <v>8.91</v>
      </c>
      <c r="F270" s="139">
        <v>12.96</v>
      </c>
      <c r="G270" s="120">
        <f t="shared" si="4"/>
        <v>9</v>
      </c>
    </row>
    <row r="271" spans="1:7" x14ac:dyDescent="0.2">
      <c r="A271" s="136" t="s">
        <v>680</v>
      </c>
      <c r="B271" s="137" t="s">
        <v>681</v>
      </c>
      <c r="C271" s="138" t="s">
        <v>7</v>
      </c>
      <c r="D271" s="139">
        <v>0.36</v>
      </c>
      <c r="E271" s="139">
        <v>5.94</v>
      </c>
      <c r="F271" s="139">
        <v>6.3</v>
      </c>
      <c r="G271" s="120">
        <f t="shared" si="4"/>
        <v>9</v>
      </c>
    </row>
    <row r="272" spans="1:7" x14ac:dyDescent="0.2">
      <c r="A272" s="136" t="s">
        <v>682</v>
      </c>
      <c r="B272" s="137" t="s">
        <v>683</v>
      </c>
      <c r="C272" s="138"/>
      <c r="D272" s="139"/>
      <c r="E272" s="139"/>
      <c r="F272" s="139"/>
      <c r="G272" s="120">
        <f t="shared" si="4"/>
        <v>5</v>
      </c>
    </row>
    <row r="273" spans="1:7" x14ac:dyDescent="0.2">
      <c r="A273" s="136" t="s">
        <v>684</v>
      </c>
      <c r="B273" s="137" t="s">
        <v>685</v>
      </c>
      <c r="C273" s="138" t="s">
        <v>7</v>
      </c>
      <c r="D273" s="139">
        <v>88.27</v>
      </c>
      <c r="E273" s="139"/>
      <c r="F273" s="139">
        <v>88.27</v>
      </c>
      <c r="G273" s="120">
        <f t="shared" si="4"/>
        <v>9</v>
      </c>
    </row>
    <row r="274" spans="1:7" x14ac:dyDescent="0.2">
      <c r="A274" s="136" t="s">
        <v>686</v>
      </c>
      <c r="B274" s="137" t="s">
        <v>687</v>
      </c>
      <c r="C274" s="138" t="s">
        <v>42</v>
      </c>
      <c r="D274" s="139">
        <v>3.67</v>
      </c>
      <c r="E274" s="139">
        <v>9.0299999999999994</v>
      </c>
      <c r="F274" s="139">
        <v>12.7</v>
      </c>
      <c r="G274" s="120">
        <f t="shared" si="4"/>
        <v>9</v>
      </c>
    </row>
    <row r="275" spans="1:7" x14ac:dyDescent="0.2">
      <c r="A275" s="136" t="s">
        <v>688</v>
      </c>
      <c r="B275" s="137" t="s">
        <v>689</v>
      </c>
      <c r="C275" s="138"/>
      <c r="D275" s="139"/>
      <c r="E275" s="139"/>
      <c r="F275" s="139"/>
      <c r="G275" s="120">
        <f t="shared" si="4"/>
        <v>2</v>
      </c>
    </row>
    <row r="276" spans="1:7" x14ac:dyDescent="0.2">
      <c r="A276" s="136" t="s">
        <v>690</v>
      </c>
      <c r="B276" s="137" t="s">
        <v>691</v>
      </c>
      <c r="C276" s="138"/>
      <c r="D276" s="139"/>
      <c r="E276" s="139"/>
      <c r="F276" s="139"/>
      <c r="G276" s="120">
        <f t="shared" si="4"/>
        <v>5</v>
      </c>
    </row>
    <row r="277" spans="1:7" ht="30" x14ac:dyDescent="0.2">
      <c r="A277" s="136" t="s">
        <v>692</v>
      </c>
      <c r="B277" s="137" t="s">
        <v>693</v>
      </c>
      <c r="C277" s="138" t="s">
        <v>7</v>
      </c>
      <c r="D277" s="139"/>
      <c r="E277" s="139">
        <v>37.19</v>
      </c>
      <c r="F277" s="139">
        <v>37.19</v>
      </c>
      <c r="G277" s="120">
        <f t="shared" si="4"/>
        <v>9</v>
      </c>
    </row>
    <row r="278" spans="1:7" ht="30" x14ac:dyDescent="0.2">
      <c r="A278" s="136" t="s">
        <v>694</v>
      </c>
      <c r="B278" s="137" t="s">
        <v>695</v>
      </c>
      <c r="C278" s="138" t="s">
        <v>7</v>
      </c>
      <c r="D278" s="139"/>
      <c r="E278" s="139">
        <v>32.229999999999997</v>
      </c>
      <c r="F278" s="139">
        <v>32.229999999999997</v>
      </c>
      <c r="G278" s="120">
        <f t="shared" si="4"/>
        <v>9</v>
      </c>
    </row>
    <row r="279" spans="1:7" ht="30" x14ac:dyDescent="0.2">
      <c r="A279" s="136" t="s">
        <v>696</v>
      </c>
      <c r="B279" s="137" t="s">
        <v>697</v>
      </c>
      <c r="C279" s="138" t="s">
        <v>7</v>
      </c>
      <c r="D279" s="139"/>
      <c r="E279" s="139">
        <v>19.829999999999998</v>
      </c>
      <c r="F279" s="139">
        <v>19.829999999999998</v>
      </c>
      <c r="G279" s="120">
        <f t="shared" si="4"/>
        <v>9</v>
      </c>
    </row>
    <row r="280" spans="1:7" ht="30" x14ac:dyDescent="0.2">
      <c r="A280" s="136" t="s">
        <v>698</v>
      </c>
      <c r="B280" s="137" t="s">
        <v>699</v>
      </c>
      <c r="C280" s="138" t="s">
        <v>7</v>
      </c>
      <c r="D280" s="139">
        <v>2.4700000000000002</v>
      </c>
      <c r="E280" s="139">
        <v>0.69</v>
      </c>
      <c r="F280" s="139">
        <v>3.16</v>
      </c>
      <c r="G280" s="120">
        <f t="shared" si="4"/>
        <v>9</v>
      </c>
    </row>
    <row r="281" spans="1:7" ht="30" x14ac:dyDescent="0.2">
      <c r="A281" s="136" t="s">
        <v>700</v>
      </c>
      <c r="B281" s="137" t="s">
        <v>701</v>
      </c>
      <c r="C281" s="138" t="s">
        <v>18</v>
      </c>
      <c r="D281" s="139"/>
      <c r="E281" s="139">
        <v>4.29</v>
      </c>
      <c r="F281" s="139">
        <v>4.29</v>
      </c>
      <c r="G281" s="120">
        <f t="shared" si="4"/>
        <v>9</v>
      </c>
    </row>
    <row r="282" spans="1:7" x14ac:dyDescent="0.2">
      <c r="A282" s="136" t="s">
        <v>702</v>
      </c>
      <c r="B282" s="137" t="s">
        <v>703</v>
      </c>
      <c r="C282" s="138" t="s">
        <v>18</v>
      </c>
      <c r="D282" s="139"/>
      <c r="E282" s="139">
        <v>12.62</v>
      </c>
      <c r="F282" s="139">
        <v>12.62</v>
      </c>
      <c r="G282" s="120">
        <f t="shared" si="4"/>
        <v>9</v>
      </c>
    </row>
    <row r="283" spans="1:7" ht="30" x14ac:dyDescent="0.2">
      <c r="A283" s="136" t="s">
        <v>704</v>
      </c>
      <c r="B283" s="137" t="s">
        <v>705</v>
      </c>
      <c r="C283" s="138"/>
      <c r="D283" s="139"/>
      <c r="E283" s="139"/>
      <c r="F283" s="139"/>
      <c r="G283" s="120">
        <f t="shared" si="4"/>
        <v>5</v>
      </c>
    </row>
    <row r="284" spans="1:7" x14ac:dyDescent="0.2">
      <c r="A284" s="136" t="s">
        <v>706</v>
      </c>
      <c r="B284" s="137" t="s">
        <v>707</v>
      </c>
      <c r="C284" s="138" t="s">
        <v>18</v>
      </c>
      <c r="D284" s="139"/>
      <c r="E284" s="139">
        <v>1.35</v>
      </c>
      <c r="F284" s="139">
        <v>1.35</v>
      </c>
      <c r="G284" s="120">
        <f t="shared" si="4"/>
        <v>9</v>
      </c>
    </row>
    <row r="285" spans="1:7" ht="30" x14ac:dyDescent="0.2">
      <c r="A285" s="136" t="s">
        <v>708</v>
      </c>
      <c r="B285" s="137" t="s">
        <v>709</v>
      </c>
      <c r="C285" s="138" t="s">
        <v>18</v>
      </c>
      <c r="D285" s="139"/>
      <c r="E285" s="139">
        <v>4.5199999999999996</v>
      </c>
      <c r="F285" s="139">
        <v>4.5199999999999996</v>
      </c>
      <c r="G285" s="120">
        <f t="shared" si="4"/>
        <v>9</v>
      </c>
    </row>
    <row r="286" spans="1:7" x14ac:dyDescent="0.2">
      <c r="A286" s="136" t="s">
        <v>710</v>
      </c>
      <c r="B286" s="137" t="s">
        <v>711</v>
      </c>
      <c r="C286" s="138" t="s">
        <v>7</v>
      </c>
      <c r="D286" s="139"/>
      <c r="E286" s="139">
        <v>24.83</v>
      </c>
      <c r="F286" s="139">
        <v>24.83</v>
      </c>
      <c r="G286" s="120">
        <f t="shared" si="4"/>
        <v>9</v>
      </c>
    </row>
    <row r="287" spans="1:7" ht="30" x14ac:dyDescent="0.2">
      <c r="A287" s="136" t="s">
        <v>712</v>
      </c>
      <c r="B287" s="137" t="s">
        <v>713</v>
      </c>
      <c r="C287" s="138" t="s">
        <v>7</v>
      </c>
      <c r="D287" s="139"/>
      <c r="E287" s="139">
        <v>20.32</v>
      </c>
      <c r="F287" s="139">
        <v>20.32</v>
      </c>
      <c r="G287" s="120">
        <f t="shared" si="4"/>
        <v>9</v>
      </c>
    </row>
    <row r="288" spans="1:7" ht="30" x14ac:dyDescent="0.2">
      <c r="A288" s="136" t="s">
        <v>714</v>
      </c>
      <c r="B288" s="137" t="s">
        <v>715</v>
      </c>
      <c r="C288" s="138" t="s">
        <v>7</v>
      </c>
      <c r="D288" s="139"/>
      <c r="E288" s="139">
        <v>18.059999999999999</v>
      </c>
      <c r="F288" s="139">
        <v>18.059999999999999</v>
      </c>
      <c r="G288" s="120">
        <f t="shared" si="4"/>
        <v>9</v>
      </c>
    </row>
    <row r="289" spans="1:7" ht="30" x14ac:dyDescent="0.2">
      <c r="A289" s="136" t="s">
        <v>716</v>
      </c>
      <c r="B289" s="137" t="s">
        <v>717</v>
      </c>
      <c r="C289" s="138" t="s">
        <v>7</v>
      </c>
      <c r="D289" s="139"/>
      <c r="E289" s="139">
        <v>13.55</v>
      </c>
      <c r="F289" s="139">
        <v>13.55</v>
      </c>
      <c r="G289" s="120">
        <f t="shared" si="4"/>
        <v>9</v>
      </c>
    </row>
    <row r="290" spans="1:7" x14ac:dyDescent="0.2">
      <c r="A290" s="136" t="s">
        <v>718</v>
      </c>
      <c r="B290" s="137" t="s">
        <v>719</v>
      </c>
      <c r="C290" s="138" t="s">
        <v>43</v>
      </c>
      <c r="D290" s="139">
        <v>2.2599999999999998</v>
      </c>
      <c r="E290" s="139"/>
      <c r="F290" s="139">
        <v>2.2599999999999998</v>
      </c>
      <c r="G290" s="120">
        <f t="shared" si="4"/>
        <v>9</v>
      </c>
    </row>
    <row r="291" spans="1:7" x14ac:dyDescent="0.2">
      <c r="A291" s="136" t="s">
        <v>720</v>
      </c>
      <c r="B291" s="137" t="s">
        <v>721</v>
      </c>
      <c r="C291" s="138"/>
      <c r="D291" s="139"/>
      <c r="E291" s="139"/>
      <c r="F291" s="139"/>
      <c r="G291" s="120">
        <f t="shared" si="4"/>
        <v>5</v>
      </c>
    </row>
    <row r="292" spans="1:7" x14ac:dyDescent="0.2">
      <c r="A292" s="136" t="s">
        <v>722</v>
      </c>
      <c r="B292" s="137" t="s">
        <v>723</v>
      </c>
      <c r="C292" s="138" t="s">
        <v>7</v>
      </c>
      <c r="D292" s="139"/>
      <c r="E292" s="139">
        <v>16.29</v>
      </c>
      <c r="F292" s="139">
        <v>16.29</v>
      </c>
      <c r="G292" s="120">
        <f t="shared" si="4"/>
        <v>9</v>
      </c>
    </row>
    <row r="293" spans="1:7" ht="30" x14ac:dyDescent="0.2">
      <c r="A293" s="136" t="s">
        <v>724</v>
      </c>
      <c r="B293" s="137" t="s">
        <v>725</v>
      </c>
      <c r="C293" s="138" t="s">
        <v>7</v>
      </c>
      <c r="D293" s="139"/>
      <c r="E293" s="139">
        <v>8.14</v>
      </c>
      <c r="F293" s="139">
        <v>8.14</v>
      </c>
      <c r="G293" s="120">
        <f t="shared" si="4"/>
        <v>9</v>
      </c>
    </row>
    <row r="294" spans="1:7" x14ac:dyDescent="0.2">
      <c r="A294" s="136" t="s">
        <v>726</v>
      </c>
      <c r="B294" s="137" t="s">
        <v>727</v>
      </c>
      <c r="C294" s="138" t="s">
        <v>18</v>
      </c>
      <c r="D294" s="139"/>
      <c r="E294" s="139">
        <v>6.11</v>
      </c>
      <c r="F294" s="139">
        <v>6.11</v>
      </c>
      <c r="G294" s="120">
        <f t="shared" si="4"/>
        <v>9</v>
      </c>
    </row>
    <row r="295" spans="1:7" x14ac:dyDescent="0.2">
      <c r="A295" s="136" t="s">
        <v>728</v>
      </c>
      <c r="B295" s="137" t="s">
        <v>729</v>
      </c>
      <c r="C295" s="138" t="s">
        <v>18</v>
      </c>
      <c r="D295" s="139"/>
      <c r="E295" s="139">
        <v>10.18</v>
      </c>
      <c r="F295" s="139">
        <v>10.18</v>
      </c>
      <c r="G295" s="120">
        <f t="shared" si="4"/>
        <v>9</v>
      </c>
    </row>
    <row r="296" spans="1:7" ht="30" x14ac:dyDescent="0.2">
      <c r="A296" s="136" t="s">
        <v>730</v>
      </c>
      <c r="B296" s="137" t="s">
        <v>731</v>
      </c>
      <c r="C296" s="138" t="s">
        <v>7</v>
      </c>
      <c r="D296" s="139"/>
      <c r="E296" s="139">
        <v>12.4</v>
      </c>
      <c r="F296" s="139">
        <v>12.4</v>
      </c>
      <c r="G296" s="120">
        <f t="shared" si="4"/>
        <v>9</v>
      </c>
    </row>
    <row r="297" spans="1:7" x14ac:dyDescent="0.2">
      <c r="A297" s="136" t="s">
        <v>732</v>
      </c>
      <c r="B297" s="137" t="s">
        <v>733</v>
      </c>
      <c r="C297" s="138"/>
      <c r="D297" s="139"/>
      <c r="E297" s="139"/>
      <c r="F297" s="139"/>
      <c r="G297" s="120">
        <f t="shared" si="4"/>
        <v>5</v>
      </c>
    </row>
    <row r="298" spans="1:7" ht="30" x14ac:dyDescent="0.2">
      <c r="A298" s="136" t="s">
        <v>734</v>
      </c>
      <c r="B298" s="137" t="s">
        <v>735</v>
      </c>
      <c r="C298" s="138" t="s">
        <v>7</v>
      </c>
      <c r="D298" s="139"/>
      <c r="E298" s="139">
        <v>43.55</v>
      </c>
      <c r="F298" s="139">
        <v>43.55</v>
      </c>
      <c r="G298" s="120">
        <f t="shared" si="4"/>
        <v>9</v>
      </c>
    </row>
    <row r="299" spans="1:7" ht="30" x14ac:dyDescent="0.2">
      <c r="A299" s="136" t="s">
        <v>736</v>
      </c>
      <c r="B299" s="137" t="s">
        <v>737</v>
      </c>
      <c r="C299" s="138" t="s">
        <v>7</v>
      </c>
      <c r="D299" s="139"/>
      <c r="E299" s="139">
        <v>26.47</v>
      </c>
      <c r="F299" s="139">
        <v>26.47</v>
      </c>
      <c r="G299" s="120">
        <f t="shared" si="4"/>
        <v>9</v>
      </c>
    </row>
    <row r="300" spans="1:7" x14ac:dyDescent="0.2">
      <c r="A300" s="136" t="s">
        <v>738</v>
      </c>
      <c r="B300" s="137" t="s">
        <v>739</v>
      </c>
      <c r="C300" s="138" t="s">
        <v>18</v>
      </c>
      <c r="D300" s="139"/>
      <c r="E300" s="139">
        <v>18.32</v>
      </c>
      <c r="F300" s="139">
        <v>18.32</v>
      </c>
      <c r="G300" s="120">
        <f t="shared" si="4"/>
        <v>9</v>
      </c>
    </row>
    <row r="301" spans="1:7" x14ac:dyDescent="0.2">
      <c r="A301" s="136" t="s">
        <v>740</v>
      </c>
      <c r="B301" s="137" t="s">
        <v>741</v>
      </c>
      <c r="C301" s="138" t="s">
        <v>18</v>
      </c>
      <c r="D301" s="139"/>
      <c r="E301" s="139">
        <v>20.36</v>
      </c>
      <c r="F301" s="139">
        <v>20.36</v>
      </c>
      <c r="G301" s="120">
        <f t="shared" si="4"/>
        <v>9</v>
      </c>
    </row>
    <row r="302" spans="1:7" x14ac:dyDescent="0.2">
      <c r="A302" s="136" t="s">
        <v>742</v>
      </c>
      <c r="B302" s="137" t="s">
        <v>743</v>
      </c>
      <c r="C302" s="138" t="s">
        <v>18</v>
      </c>
      <c r="D302" s="139"/>
      <c r="E302" s="139">
        <v>16.29</v>
      </c>
      <c r="F302" s="139">
        <v>16.29</v>
      </c>
      <c r="G302" s="120">
        <f t="shared" si="4"/>
        <v>9</v>
      </c>
    </row>
    <row r="303" spans="1:7" x14ac:dyDescent="0.2">
      <c r="A303" s="136" t="s">
        <v>744</v>
      </c>
      <c r="B303" s="137" t="s">
        <v>745</v>
      </c>
      <c r="C303" s="138"/>
      <c r="D303" s="139"/>
      <c r="E303" s="139"/>
      <c r="F303" s="139"/>
      <c r="G303" s="120">
        <f t="shared" si="4"/>
        <v>5</v>
      </c>
    </row>
    <row r="304" spans="1:7" x14ac:dyDescent="0.2">
      <c r="A304" s="136" t="s">
        <v>746</v>
      </c>
      <c r="B304" s="137" t="s">
        <v>747</v>
      </c>
      <c r="C304" s="138" t="s">
        <v>7</v>
      </c>
      <c r="D304" s="139"/>
      <c r="E304" s="139">
        <v>57.1</v>
      </c>
      <c r="F304" s="139">
        <v>57.1</v>
      </c>
      <c r="G304" s="120">
        <f t="shared" si="4"/>
        <v>9</v>
      </c>
    </row>
    <row r="305" spans="1:7" x14ac:dyDescent="0.2">
      <c r="A305" s="136" t="s">
        <v>748</v>
      </c>
      <c r="B305" s="137" t="s">
        <v>749</v>
      </c>
      <c r="C305" s="138" t="s">
        <v>7</v>
      </c>
      <c r="D305" s="139"/>
      <c r="E305" s="139">
        <v>12.22</v>
      </c>
      <c r="F305" s="139">
        <v>12.22</v>
      </c>
      <c r="G305" s="120">
        <f t="shared" si="4"/>
        <v>9</v>
      </c>
    </row>
    <row r="306" spans="1:7" x14ac:dyDescent="0.2">
      <c r="A306" s="136" t="s">
        <v>750</v>
      </c>
      <c r="B306" s="137" t="s">
        <v>751</v>
      </c>
      <c r="C306" s="138" t="s">
        <v>7</v>
      </c>
      <c r="D306" s="139"/>
      <c r="E306" s="139">
        <v>15.81</v>
      </c>
      <c r="F306" s="139">
        <v>15.81</v>
      </c>
      <c r="G306" s="120">
        <f t="shared" si="4"/>
        <v>9</v>
      </c>
    </row>
    <row r="307" spans="1:7" x14ac:dyDescent="0.2">
      <c r="A307" s="136" t="s">
        <v>752</v>
      </c>
      <c r="B307" s="137" t="s">
        <v>753</v>
      </c>
      <c r="C307" s="138" t="s">
        <v>7</v>
      </c>
      <c r="D307" s="139"/>
      <c r="E307" s="139">
        <v>27.09</v>
      </c>
      <c r="F307" s="139">
        <v>27.09</v>
      </c>
      <c r="G307" s="120">
        <f t="shared" si="4"/>
        <v>9</v>
      </c>
    </row>
    <row r="308" spans="1:7" x14ac:dyDescent="0.2">
      <c r="A308" s="136" t="s">
        <v>754</v>
      </c>
      <c r="B308" s="137" t="s">
        <v>755</v>
      </c>
      <c r="C308" s="138" t="s">
        <v>18</v>
      </c>
      <c r="D308" s="139"/>
      <c r="E308" s="139">
        <v>13.55</v>
      </c>
      <c r="F308" s="139">
        <v>13.55</v>
      </c>
      <c r="G308" s="120">
        <f t="shared" si="4"/>
        <v>9</v>
      </c>
    </row>
    <row r="309" spans="1:7" x14ac:dyDescent="0.2">
      <c r="A309" s="136" t="s">
        <v>756</v>
      </c>
      <c r="B309" s="137" t="s">
        <v>757</v>
      </c>
      <c r="C309" s="138" t="s">
        <v>18</v>
      </c>
      <c r="D309" s="139"/>
      <c r="E309" s="139">
        <v>3.05</v>
      </c>
      <c r="F309" s="139">
        <v>3.05</v>
      </c>
      <c r="G309" s="120">
        <f t="shared" si="4"/>
        <v>9</v>
      </c>
    </row>
    <row r="310" spans="1:7" x14ac:dyDescent="0.2">
      <c r="A310" s="136" t="s">
        <v>758</v>
      </c>
      <c r="B310" s="137" t="s">
        <v>759</v>
      </c>
      <c r="C310" s="138"/>
      <c r="D310" s="139"/>
      <c r="E310" s="139"/>
      <c r="F310" s="139"/>
      <c r="G310" s="120">
        <f t="shared" si="4"/>
        <v>5</v>
      </c>
    </row>
    <row r="311" spans="1:7" x14ac:dyDescent="0.2">
      <c r="A311" s="136" t="s">
        <v>760</v>
      </c>
      <c r="B311" s="137" t="s">
        <v>761</v>
      </c>
      <c r="C311" s="138" t="s">
        <v>7</v>
      </c>
      <c r="D311" s="139"/>
      <c r="E311" s="139">
        <v>57.1</v>
      </c>
      <c r="F311" s="139">
        <v>57.1</v>
      </c>
      <c r="G311" s="120">
        <f t="shared" si="4"/>
        <v>9</v>
      </c>
    </row>
    <row r="312" spans="1:7" x14ac:dyDescent="0.2">
      <c r="A312" s="136" t="s">
        <v>762</v>
      </c>
      <c r="B312" s="137" t="s">
        <v>763</v>
      </c>
      <c r="C312" s="138" t="s">
        <v>7</v>
      </c>
      <c r="D312" s="139"/>
      <c r="E312" s="139">
        <v>4.5199999999999996</v>
      </c>
      <c r="F312" s="139">
        <v>4.5199999999999996</v>
      </c>
      <c r="G312" s="120">
        <f t="shared" si="4"/>
        <v>9</v>
      </c>
    </row>
    <row r="313" spans="1:7" x14ac:dyDescent="0.2">
      <c r="A313" s="136" t="s">
        <v>764</v>
      </c>
      <c r="B313" s="137" t="s">
        <v>765</v>
      </c>
      <c r="C313" s="138" t="s">
        <v>18</v>
      </c>
      <c r="D313" s="139"/>
      <c r="E313" s="139">
        <v>4.1900000000000004</v>
      </c>
      <c r="F313" s="139">
        <v>4.1900000000000004</v>
      </c>
      <c r="G313" s="120">
        <f t="shared" si="4"/>
        <v>9</v>
      </c>
    </row>
    <row r="314" spans="1:7" x14ac:dyDescent="0.2">
      <c r="A314" s="136" t="s">
        <v>766</v>
      </c>
      <c r="B314" s="137" t="s">
        <v>767</v>
      </c>
      <c r="C314" s="138" t="s">
        <v>18</v>
      </c>
      <c r="D314" s="139"/>
      <c r="E314" s="139">
        <v>1.02</v>
      </c>
      <c r="F314" s="139">
        <v>1.02</v>
      </c>
      <c r="G314" s="120">
        <f t="shared" si="4"/>
        <v>9</v>
      </c>
    </row>
    <row r="315" spans="1:7" ht="30" x14ac:dyDescent="0.2">
      <c r="A315" s="136" t="s">
        <v>768</v>
      </c>
      <c r="B315" s="137" t="s">
        <v>769</v>
      </c>
      <c r="C315" s="138" t="s">
        <v>7</v>
      </c>
      <c r="D315" s="139"/>
      <c r="E315" s="139">
        <v>49.67</v>
      </c>
      <c r="F315" s="139">
        <v>49.67</v>
      </c>
      <c r="G315" s="120">
        <f t="shared" si="4"/>
        <v>9</v>
      </c>
    </row>
    <row r="316" spans="1:7" x14ac:dyDescent="0.2">
      <c r="A316" s="136" t="s">
        <v>770</v>
      </c>
      <c r="B316" s="137" t="s">
        <v>771</v>
      </c>
      <c r="C316" s="138"/>
      <c r="D316" s="139"/>
      <c r="E316" s="139"/>
      <c r="F316" s="139"/>
      <c r="G316" s="120">
        <f t="shared" si="4"/>
        <v>5</v>
      </c>
    </row>
    <row r="317" spans="1:7" x14ac:dyDescent="0.2">
      <c r="A317" s="136" t="s">
        <v>772</v>
      </c>
      <c r="B317" s="137" t="s">
        <v>773</v>
      </c>
      <c r="C317" s="138" t="s">
        <v>7</v>
      </c>
      <c r="D317" s="139"/>
      <c r="E317" s="139">
        <v>12.64</v>
      </c>
      <c r="F317" s="139">
        <v>12.64</v>
      </c>
      <c r="G317" s="120">
        <f t="shared" si="4"/>
        <v>9</v>
      </c>
    </row>
    <row r="318" spans="1:7" x14ac:dyDescent="0.2">
      <c r="A318" s="136" t="s">
        <v>774</v>
      </c>
      <c r="B318" s="137" t="s">
        <v>775</v>
      </c>
      <c r="C318" s="138" t="s">
        <v>7</v>
      </c>
      <c r="D318" s="139"/>
      <c r="E318" s="139">
        <v>6.77</v>
      </c>
      <c r="F318" s="139">
        <v>6.77</v>
      </c>
      <c r="G318" s="120">
        <f t="shared" si="4"/>
        <v>9</v>
      </c>
    </row>
    <row r="319" spans="1:7" x14ac:dyDescent="0.2">
      <c r="A319" s="136" t="s">
        <v>776</v>
      </c>
      <c r="B319" s="137" t="s">
        <v>777</v>
      </c>
      <c r="C319" s="138" t="s">
        <v>7</v>
      </c>
      <c r="D319" s="139"/>
      <c r="E319" s="139">
        <v>5.09</v>
      </c>
      <c r="F319" s="139">
        <v>5.09</v>
      </c>
      <c r="G319" s="120">
        <f t="shared" si="4"/>
        <v>9</v>
      </c>
    </row>
    <row r="320" spans="1:7" x14ac:dyDescent="0.2">
      <c r="A320" s="136" t="s">
        <v>778</v>
      </c>
      <c r="B320" s="137" t="s">
        <v>779</v>
      </c>
      <c r="C320" s="138"/>
      <c r="D320" s="139"/>
      <c r="E320" s="139"/>
      <c r="F320" s="139"/>
      <c r="G320" s="120">
        <f t="shared" si="4"/>
        <v>5</v>
      </c>
    </row>
    <row r="321" spans="1:7" x14ac:dyDescent="0.2">
      <c r="A321" s="136" t="s">
        <v>780</v>
      </c>
      <c r="B321" s="137" t="s">
        <v>781</v>
      </c>
      <c r="C321" s="138" t="s">
        <v>42</v>
      </c>
      <c r="D321" s="139"/>
      <c r="E321" s="139">
        <v>22.58</v>
      </c>
      <c r="F321" s="139">
        <v>22.58</v>
      </c>
      <c r="G321" s="120">
        <f t="shared" si="4"/>
        <v>9</v>
      </c>
    </row>
    <row r="322" spans="1:7" ht="30" x14ac:dyDescent="0.2">
      <c r="A322" s="136" t="s">
        <v>782</v>
      </c>
      <c r="B322" s="137" t="s">
        <v>783</v>
      </c>
      <c r="C322" s="138" t="s">
        <v>18</v>
      </c>
      <c r="D322" s="139"/>
      <c r="E322" s="139">
        <v>1.74</v>
      </c>
      <c r="F322" s="139">
        <v>1.74</v>
      </c>
      <c r="G322" s="120">
        <f t="shared" si="4"/>
        <v>9</v>
      </c>
    </row>
    <row r="323" spans="1:7" ht="30" x14ac:dyDescent="0.2">
      <c r="A323" s="136" t="s">
        <v>784</v>
      </c>
      <c r="B323" s="137" t="s">
        <v>785</v>
      </c>
      <c r="C323" s="138" t="s">
        <v>18</v>
      </c>
      <c r="D323" s="139"/>
      <c r="E323" s="139">
        <v>13.55</v>
      </c>
      <c r="F323" s="139">
        <v>13.55</v>
      </c>
      <c r="G323" s="120">
        <f t="shared" si="4"/>
        <v>9</v>
      </c>
    </row>
    <row r="324" spans="1:7" ht="30" x14ac:dyDescent="0.2">
      <c r="A324" s="136" t="s">
        <v>786</v>
      </c>
      <c r="B324" s="137" t="s">
        <v>787</v>
      </c>
      <c r="C324" s="138" t="s">
        <v>7</v>
      </c>
      <c r="D324" s="139"/>
      <c r="E324" s="139">
        <v>6.11</v>
      </c>
      <c r="F324" s="139">
        <v>6.11</v>
      </c>
      <c r="G324" s="120">
        <f t="shared" si="4"/>
        <v>9</v>
      </c>
    </row>
    <row r="325" spans="1:7" x14ac:dyDescent="0.2">
      <c r="A325" s="136" t="s">
        <v>788</v>
      </c>
      <c r="B325" s="137" t="s">
        <v>789</v>
      </c>
      <c r="C325" s="138" t="s">
        <v>7</v>
      </c>
      <c r="D325" s="139"/>
      <c r="E325" s="139">
        <v>20.32</v>
      </c>
      <c r="F325" s="139">
        <v>20.32</v>
      </c>
      <c r="G325" s="120">
        <f t="shared" si="4"/>
        <v>9</v>
      </c>
    </row>
    <row r="326" spans="1:7" x14ac:dyDescent="0.2">
      <c r="A326" s="136" t="s">
        <v>790</v>
      </c>
      <c r="B326" s="137" t="s">
        <v>791</v>
      </c>
      <c r="C326" s="138"/>
      <c r="D326" s="139"/>
      <c r="E326" s="139"/>
      <c r="F326" s="139"/>
      <c r="G326" s="120">
        <f t="shared" si="4"/>
        <v>5</v>
      </c>
    </row>
    <row r="327" spans="1:7" x14ac:dyDescent="0.2">
      <c r="A327" s="136" t="s">
        <v>792</v>
      </c>
      <c r="B327" s="137" t="s">
        <v>793</v>
      </c>
      <c r="C327" s="138" t="s">
        <v>7</v>
      </c>
      <c r="D327" s="139"/>
      <c r="E327" s="139">
        <v>31.6</v>
      </c>
      <c r="F327" s="139">
        <v>31.6</v>
      </c>
      <c r="G327" s="120">
        <f t="shared" si="4"/>
        <v>9</v>
      </c>
    </row>
    <row r="328" spans="1:7" x14ac:dyDescent="0.2">
      <c r="A328" s="136" t="s">
        <v>794</v>
      </c>
      <c r="B328" s="137" t="s">
        <v>795</v>
      </c>
      <c r="C328" s="138" t="s">
        <v>42</v>
      </c>
      <c r="D328" s="139"/>
      <c r="E328" s="139">
        <v>26.47</v>
      </c>
      <c r="F328" s="139">
        <v>26.47</v>
      </c>
      <c r="G328" s="120">
        <f t="shared" si="4"/>
        <v>9</v>
      </c>
    </row>
    <row r="329" spans="1:7" ht="30" x14ac:dyDescent="0.2">
      <c r="A329" s="136" t="s">
        <v>796</v>
      </c>
      <c r="B329" s="137" t="s">
        <v>797</v>
      </c>
      <c r="C329" s="138" t="s">
        <v>18</v>
      </c>
      <c r="D329" s="139"/>
      <c r="E329" s="139">
        <v>10.84</v>
      </c>
      <c r="F329" s="139">
        <v>10.84</v>
      </c>
      <c r="G329" s="120">
        <f t="shared" si="4"/>
        <v>9</v>
      </c>
    </row>
    <row r="330" spans="1:7" ht="30" x14ac:dyDescent="0.2">
      <c r="A330" s="136" t="s">
        <v>798</v>
      </c>
      <c r="B330" s="137" t="s">
        <v>799</v>
      </c>
      <c r="C330" s="138" t="s">
        <v>18</v>
      </c>
      <c r="D330" s="139"/>
      <c r="E330" s="139">
        <v>7.44</v>
      </c>
      <c r="F330" s="139">
        <v>7.44</v>
      </c>
      <c r="G330" s="120">
        <f t="shared" ref="G330:G393" si="5">LEN(A330)</f>
        <v>9</v>
      </c>
    </row>
    <row r="331" spans="1:7" x14ac:dyDescent="0.2">
      <c r="A331" s="136" t="s">
        <v>800</v>
      </c>
      <c r="B331" s="137" t="s">
        <v>801</v>
      </c>
      <c r="C331" s="138" t="s">
        <v>7</v>
      </c>
      <c r="D331" s="139"/>
      <c r="E331" s="139">
        <v>31.6</v>
      </c>
      <c r="F331" s="139">
        <v>31.6</v>
      </c>
      <c r="G331" s="120">
        <f t="shared" si="5"/>
        <v>9</v>
      </c>
    </row>
    <row r="332" spans="1:7" x14ac:dyDescent="0.2">
      <c r="A332" s="136" t="s">
        <v>802</v>
      </c>
      <c r="B332" s="137" t="s">
        <v>803</v>
      </c>
      <c r="C332" s="138" t="s">
        <v>18</v>
      </c>
      <c r="D332" s="139"/>
      <c r="E332" s="139">
        <v>36.119999999999997</v>
      </c>
      <c r="F332" s="139">
        <v>36.119999999999997</v>
      </c>
      <c r="G332" s="120">
        <f t="shared" si="5"/>
        <v>9</v>
      </c>
    </row>
    <row r="333" spans="1:7" ht="30" x14ac:dyDescent="0.2">
      <c r="A333" s="136" t="s">
        <v>804</v>
      </c>
      <c r="B333" s="137" t="s">
        <v>805</v>
      </c>
      <c r="C333" s="138" t="s">
        <v>42</v>
      </c>
      <c r="D333" s="139"/>
      <c r="E333" s="139">
        <v>26.47</v>
      </c>
      <c r="F333" s="139">
        <v>26.47</v>
      </c>
      <c r="G333" s="120">
        <f t="shared" si="5"/>
        <v>9</v>
      </c>
    </row>
    <row r="334" spans="1:7" x14ac:dyDescent="0.2">
      <c r="A334" s="136" t="s">
        <v>806</v>
      </c>
      <c r="B334" s="137" t="s">
        <v>807</v>
      </c>
      <c r="C334" s="138" t="s">
        <v>7</v>
      </c>
      <c r="D334" s="139"/>
      <c r="E334" s="139">
        <v>4.29</v>
      </c>
      <c r="F334" s="139">
        <v>4.29</v>
      </c>
      <c r="G334" s="120">
        <f t="shared" si="5"/>
        <v>9</v>
      </c>
    </row>
    <row r="335" spans="1:7" x14ac:dyDescent="0.2">
      <c r="A335" s="136" t="s">
        <v>808</v>
      </c>
      <c r="B335" s="137" t="s">
        <v>809</v>
      </c>
      <c r="C335" s="138"/>
      <c r="D335" s="139"/>
      <c r="E335" s="139"/>
      <c r="F335" s="139"/>
      <c r="G335" s="120">
        <f t="shared" si="5"/>
        <v>5</v>
      </c>
    </row>
    <row r="336" spans="1:7" x14ac:dyDescent="0.2">
      <c r="A336" s="136" t="s">
        <v>810</v>
      </c>
      <c r="B336" s="137" t="s">
        <v>811</v>
      </c>
      <c r="C336" s="138" t="s">
        <v>42</v>
      </c>
      <c r="D336" s="139"/>
      <c r="E336" s="139">
        <v>12.4</v>
      </c>
      <c r="F336" s="139">
        <v>12.4</v>
      </c>
      <c r="G336" s="120">
        <f t="shared" si="5"/>
        <v>9</v>
      </c>
    </row>
    <row r="337" spans="1:7" x14ac:dyDescent="0.2">
      <c r="A337" s="136" t="s">
        <v>812</v>
      </c>
      <c r="B337" s="137" t="s">
        <v>813</v>
      </c>
      <c r="C337" s="138" t="s">
        <v>42</v>
      </c>
      <c r="D337" s="139"/>
      <c r="E337" s="139">
        <v>4.96</v>
      </c>
      <c r="F337" s="139">
        <v>4.96</v>
      </c>
      <c r="G337" s="120">
        <f t="shared" si="5"/>
        <v>9</v>
      </c>
    </row>
    <row r="338" spans="1:7" x14ac:dyDescent="0.2">
      <c r="A338" s="136" t="s">
        <v>814</v>
      </c>
      <c r="B338" s="137" t="s">
        <v>815</v>
      </c>
      <c r="C338" s="138" t="s">
        <v>42</v>
      </c>
      <c r="D338" s="139"/>
      <c r="E338" s="139">
        <v>2.48</v>
      </c>
      <c r="F338" s="139">
        <v>2.48</v>
      </c>
      <c r="G338" s="120">
        <f t="shared" si="5"/>
        <v>9</v>
      </c>
    </row>
    <row r="339" spans="1:7" ht="30" x14ac:dyDescent="0.2">
      <c r="A339" s="136" t="s">
        <v>816</v>
      </c>
      <c r="B339" s="137" t="s">
        <v>817</v>
      </c>
      <c r="C339" s="138" t="s">
        <v>42</v>
      </c>
      <c r="D339" s="139"/>
      <c r="E339" s="139">
        <v>19.54</v>
      </c>
      <c r="F339" s="139">
        <v>19.54</v>
      </c>
      <c r="G339" s="120">
        <f t="shared" si="5"/>
        <v>9</v>
      </c>
    </row>
    <row r="340" spans="1:7" x14ac:dyDescent="0.2">
      <c r="A340" s="136" t="s">
        <v>818</v>
      </c>
      <c r="B340" s="137" t="s">
        <v>819</v>
      </c>
      <c r="C340" s="138"/>
      <c r="D340" s="139"/>
      <c r="E340" s="139"/>
      <c r="F340" s="139"/>
      <c r="G340" s="120">
        <f t="shared" si="5"/>
        <v>5</v>
      </c>
    </row>
    <row r="341" spans="1:7" x14ac:dyDescent="0.2">
      <c r="A341" s="136" t="s">
        <v>820</v>
      </c>
      <c r="B341" s="137" t="s">
        <v>821</v>
      </c>
      <c r="C341" s="138" t="s">
        <v>42</v>
      </c>
      <c r="D341" s="139"/>
      <c r="E341" s="139">
        <v>44.54</v>
      </c>
      <c r="F341" s="139">
        <v>44.54</v>
      </c>
      <c r="G341" s="120">
        <f t="shared" si="5"/>
        <v>9</v>
      </c>
    </row>
    <row r="342" spans="1:7" x14ac:dyDescent="0.2">
      <c r="A342" s="136" t="s">
        <v>822</v>
      </c>
      <c r="B342" s="137" t="s">
        <v>823</v>
      </c>
      <c r="C342" s="138" t="s">
        <v>7</v>
      </c>
      <c r="D342" s="139"/>
      <c r="E342" s="139">
        <v>63.21</v>
      </c>
      <c r="F342" s="139">
        <v>63.21</v>
      </c>
      <c r="G342" s="120">
        <f t="shared" si="5"/>
        <v>9</v>
      </c>
    </row>
    <row r="343" spans="1:7" x14ac:dyDescent="0.2">
      <c r="A343" s="136" t="s">
        <v>824</v>
      </c>
      <c r="B343" s="137" t="s">
        <v>825</v>
      </c>
      <c r="C343" s="138" t="s">
        <v>42</v>
      </c>
      <c r="D343" s="139"/>
      <c r="E343" s="139">
        <v>14.87</v>
      </c>
      <c r="F343" s="139">
        <v>14.87</v>
      </c>
      <c r="G343" s="120">
        <f t="shared" si="5"/>
        <v>9</v>
      </c>
    </row>
    <row r="344" spans="1:7" x14ac:dyDescent="0.2">
      <c r="A344" s="136" t="s">
        <v>826</v>
      </c>
      <c r="B344" s="137" t="s">
        <v>827</v>
      </c>
      <c r="C344" s="138" t="s">
        <v>42</v>
      </c>
      <c r="D344" s="139"/>
      <c r="E344" s="139">
        <v>6.2</v>
      </c>
      <c r="F344" s="139">
        <v>6.2</v>
      </c>
      <c r="G344" s="120">
        <f t="shared" si="5"/>
        <v>9</v>
      </c>
    </row>
    <row r="345" spans="1:7" x14ac:dyDescent="0.2">
      <c r="A345" s="136" t="s">
        <v>828</v>
      </c>
      <c r="B345" s="137" t="s">
        <v>829</v>
      </c>
      <c r="C345" s="138" t="s">
        <v>42</v>
      </c>
      <c r="D345" s="139"/>
      <c r="E345" s="139">
        <v>56.94</v>
      </c>
      <c r="F345" s="139">
        <v>56.94</v>
      </c>
      <c r="G345" s="120">
        <f t="shared" si="5"/>
        <v>9</v>
      </c>
    </row>
    <row r="346" spans="1:7" x14ac:dyDescent="0.2">
      <c r="A346" s="136" t="s">
        <v>830</v>
      </c>
      <c r="B346" s="137" t="s">
        <v>831</v>
      </c>
      <c r="C346" s="138" t="s">
        <v>42</v>
      </c>
      <c r="D346" s="139"/>
      <c r="E346" s="139">
        <v>32.659999999999997</v>
      </c>
      <c r="F346" s="139">
        <v>32.659999999999997</v>
      </c>
      <c r="G346" s="120">
        <f t="shared" si="5"/>
        <v>9</v>
      </c>
    </row>
    <row r="347" spans="1:7" x14ac:dyDescent="0.2">
      <c r="A347" s="136" t="s">
        <v>832</v>
      </c>
      <c r="B347" s="137" t="s">
        <v>833</v>
      </c>
      <c r="C347" s="138" t="s">
        <v>42</v>
      </c>
      <c r="D347" s="139"/>
      <c r="E347" s="139">
        <v>32.659999999999997</v>
      </c>
      <c r="F347" s="139">
        <v>32.659999999999997</v>
      </c>
      <c r="G347" s="120">
        <f t="shared" si="5"/>
        <v>9</v>
      </c>
    </row>
    <row r="348" spans="1:7" x14ac:dyDescent="0.2">
      <c r="A348" s="136" t="s">
        <v>834</v>
      </c>
      <c r="B348" s="137" t="s">
        <v>835</v>
      </c>
      <c r="C348" s="138" t="s">
        <v>42</v>
      </c>
      <c r="D348" s="139"/>
      <c r="E348" s="139">
        <v>7.72</v>
      </c>
      <c r="F348" s="139">
        <v>7.72</v>
      </c>
      <c r="G348" s="120">
        <f t="shared" si="5"/>
        <v>9</v>
      </c>
    </row>
    <row r="349" spans="1:7" x14ac:dyDescent="0.2">
      <c r="A349" s="136" t="s">
        <v>836</v>
      </c>
      <c r="B349" s="137" t="s">
        <v>837</v>
      </c>
      <c r="C349" s="138" t="s">
        <v>42</v>
      </c>
      <c r="D349" s="139"/>
      <c r="E349" s="139">
        <v>11.88</v>
      </c>
      <c r="F349" s="139">
        <v>11.88</v>
      </c>
      <c r="G349" s="120">
        <f t="shared" si="5"/>
        <v>9</v>
      </c>
    </row>
    <row r="350" spans="1:7" x14ac:dyDescent="0.2">
      <c r="A350" s="136" t="s">
        <v>838</v>
      </c>
      <c r="B350" s="137" t="s">
        <v>839</v>
      </c>
      <c r="C350" s="138" t="s">
        <v>42</v>
      </c>
      <c r="D350" s="139"/>
      <c r="E350" s="139">
        <v>22.56</v>
      </c>
      <c r="F350" s="139">
        <v>22.56</v>
      </c>
      <c r="G350" s="120">
        <f t="shared" si="5"/>
        <v>9</v>
      </c>
    </row>
    <row r="351" spans="1:7" x14ac:dyDescent="0.2">
      <c r="A351" s="136" t="s">
        <v>840</v>
      </c>
      <c r="B351" s="137" t="s">
        <v>841</v>
      </c>
      <c r="C351" s="138"/>
      <c r="D351" s="139"/>
      <c r="E351" s="139"/>
      <c r="F351" s="139"/>
      <c r="G351" s="120">
        <f t="shared" si="5"/>
        <v>5</v>
      </c>
    </row>
    <row r="352" spans="1:7" x14ac:dyDescent="0.2">
      <c r="A352" s="136" t="s">
        <v>842</v>
      </c>
      <c r="B352" s="137" t="s">
        <v>843</v>
      </c>
      <c r="C352" s="138" t="s">
        <v>42</v>
      </c>
      <c r="D352" s="139"/>
      <c r="E352" s="139">
        <v>94.59</v>
      </c>
      <c r="F352" s="139">
        <v>94.59</v>
      </c>
      <c r="G352" s="120">
        <f t="shared" si="5"/>
        <v>9</v>
      </c>
    </row>
    <row r="353" spans="1:7" x14ac:dyDescent="0.2">
      <c r="A353" s="136" t="s">
        <v>844</v>
      </c>
      <c r="B353" s="137" t="s">
        <v>845</v>
      </c>
      <c r="C353" s="138" t="s">
        <v>42</v>
      </c>
      <c r="D353" s="139"/>
      <c r="E353" s="139">
        <v>75.08</v>
      </c>
      <c r="F353" s="139">
        <v>75.08</v>
      </c>
      <c r="G353" s="120">
        <f t="shared" si="5"/>
        <v>9</v>
      </c>
    </row>
    <row r="354" spans="1:7" x14ac:dyDescent="0.2">
      <c r="A354" s="136" t="s">
        <v>846</v>
      </c>
      <c r="B354" s="137" t="s">
        <v>847</v>
      </c>
      <c r="C354" s="138"/>
      <c r="D354" s="139"/>
      <c r="E354" s="139"/>
      <c r="F354" s="139"/>
      <c r="G354" s="120">
        <f t="shared" si="5"/>
        <v>5</v>
      </c>
    </row>
    <row r="355" spans="1:7" x14ac:dyDescent="0.2">
      <c r="A355" s="136" t="s">
        <v>848</v>
      </c>
      <c r="B355" s="137" t="s">
        <v>849</v>
      </c>
      <c r="C355" s="138" t="s">
        <v>7</v>
      </c>
      <c r="D355" s="139"/>
      <c r="E355" s="139">
        <v>6.11</v>
      </c>
      <c r="F355" s="139">
        <v>6.11</v>
      </c>
      <c r="G355" s="120">
        <f t="shared" si="5"/>
        <v>9</v>
      </c>
    </row>
    <row r="356" spans="1:7" x14ac:dyDescent="0.2">
      <c r="A356" s="136" t="s">
        <v>850</v>
      </c>
      <c r="B356" s="137" t="s">
        <v>851</v>
      </c>
      <c r="C356" s="138" t="s">
        <v>7</v>
      </c>
      <c r="D356" s="139"/>
      <c r="E356" s="139">
        <v>1.02</v>
      </c>
      <c r="F356" s="139">
        <v>1.02</v>
      </c>
      <c r="G356" s="120">
        <f t="shared" si="5"/>
        <v>9</v>
      </c>
    </row>
    <row r="357" spans="1:7" x14ac:dyDescent="0.2">
      <c r="A357" s="136" t="s">
        <v>852</v>
      </c>
      <c r="B357" s="137" t="s">
        <v>853</v>
      </c>
      <c r="C357" s="138"/>
      <c r="D357" s="139"/>
      <c r="E357" s="139"/>
      <c r="F357" s="139"/>
      <c r="G357" s="120">
        <f t="shared" si="5"/>
        <v>5</v>
      </c>
    </row>
    <row r="358" spans="1:7" ht="30" x14ac:dyDescent="0.2">
      <c r="A358" s="136" t="s">
        <v>26</v>
      </c>
      <c r="B358" s="137" t="s">
        <v>27</v>
      </c>
      <c r="C358" s="138" t="s">
        <v>7</v>
      </c>
      <c r="D358" s="139"/>
      <c r="E358" s="139">
        <v>14.85</v>
      </c>
      <c r="F358" s="139">
        <v>14.85</v>
      </c>
      <c r="G358" s="120">
        <f t="shared" si="5"/>
        <v>9</v>
      </c>
    </row>
    <row r="359" spans="1:7" x14ac:dyDescent="0.2">
      <c r="A359" s="136" t="s">
        <v>854</v>
      </c>
      <c r="B359" s="137" t="s">
        <v>855</v>
      </c>
      <c r="C359" s="138" t="s">
        <v>7</v>
      </c>
      <c r="D359" s="139"/>
      <c r="E359" s="139">
        <v>45.15</v>
      </c>
      <c r="F359" s="139">
        <v>45.15</v>
      </c>
      <c r="G359" s="120">
        <f t="shared" si="5"/>
        <v>9</v>
      </c>
    </row>
    <row r="360" spans="1:7" x14ac:dyDescent="0.2">
      <c r="A360" s="136" t="s">
        <v>856</v>
      </c>
      <c r="B360" s="137" t="s">
        <v>857</v>
      </c>
      <c r="C360" s="138"/>
      <c r="D360" s="139"/>
      <c r="E360" s="139"/>
      <c r="F360" s="139"/>
      <c r="G360" s="120">
        <f t="shared" si="5"/>
        <v>5</v>
      </c>
    </row>
    <row r="361" spans="1:7" ht="30" x14ac:dyDescent="0.2">
      <c r="A361" s="136" t="s">
        <v>858</v>
      </c>
      <c r="B361" s="137" t="s">
        <v>859</v>
      </c>
      <c r="C361" s="138" t="s">
        <v>42</v>
      </c>
      <c r="D361" s="139"/>
      <c r="E361" s="139">
        <v>20.02</v>
      </c>
      <c r="F361" s="139">
        <v>20.02</v>
      </c>
      <c r="G361" s="120">
        <f t="shared" si="5"/>
        <v>9</v>
      </c>
    </row>
    <row r="362" spans="1:7" ht="30" x14ac:dyDescent="0.2">
      <c r="A362" s="136" t="s">
        <v>860</v>
      </c>
      <c r="B362" s="137" t="s">
        <v>861</v>
      </c>
      <c r="C362" s="138" t="s">
        <v>42</v>
      </c>
      <c r="D362" s="139"/>
      <c r="E362" s="139">
        <v>75.08</v>
      </c>
      <c r="F362" s="139">
        <v>75.08</v>
      </c>
      <c r="G362" s="120">
        <f t="shared" si="5"/>
        <v>9</v>
      </c>
    </row>
    <row r="363" spans="1:7" x14ac:dyDescent="0.2">
      <c r="A363" s="136" t="s">
        <v>862</v>
      </c>
      <c r="B363" s="137" t="s">
        <v>863</v>
      </c>
      <c r="C363" s="138" t="s">
        <v>42</v>
      </c>
      <c r="D363" s="139"/>
      <c r="E363" s="139">
        <v>25.03</v>
      </c>
      <c r="F363" s="139">
        <v>25.03</v>
      </c>
      <c r="G363" s="120">
        <f t="shared" si="5"/>
        <v>9</v>
      </c>
    </row>
    <row r="364" spans="1:7" x14ac:dyDescent="0.2">
      <c r="A364" s="136" t="s">
        <v>864</v>
      </c>
      <c r="B364" s="137" t="s">
        <v>865</v>
      </c>
      <c r="C364" s="138" t="s">
        <v>18</v>
      </c>
      <c r="D364" s="139"/>
      <c r="E364" s="139">
        <v>20.02</v>
      </c>
      <c r="F364" s="139">
        <v>20.02</v>
      </c>
      <c r="G364" s="120">
        <f t="shared" si="5"/>
        <v>9</v>
      </c>
    </row>
    <row r="365" spans="1:7" x14ac:dyDescent="0.2">
      <c r="A365" s="136" t="s">
        <v>866</v>
      </c>
      <c r="B365" s="137" t="s">
        <v>867</v>
      </c>
      <c r="C365" s="138" t="s">
        <v>42</v>
      </c>
      <c r="D365" s="139"/>
      <c r="E365" s="139">
        <v>7.5</v>
      </c>
      <c r="F365" s="139">
        <v>7.5</v>
      </c>
      <c r="G365" s="120">
        <f t="shared" si="5"/>
        <v>9</v>
      </c>
    </row>
    <row r="366" spans="1:7" x14ac:dyDescent="0.2">
      <c r="A366" s="136" t="s">
        <v>868</v>
      </c>
      <c r="B366" s="137" t="s">
        <v>869</v>
      </c>
      <c r="C366" s="138" t="s">
        <v>42</v>
      </c>
      <c r="D366" s="139"/>
      <c r="E366" s="139">
        <v>7.5</v>
      </c>
      <c r="F366" s="139">
        <v>7.5</v>
      </c>
      <c r="G366" s="120">
        <f t="shared" si="5"/>
        <v>9</v>
      </c>
    </row>
    <row r="367" spans="1:7" x14ac:dyDescent="0.2">
      <c r="A367" s="136" t="s">
        <v>870</v>
      </c>
      <c r="B367" s="137" t="s">
        <v>871</v>
      </c>
      <c r="C367" s="138" t="s">
        <v>42</v>
      </c>
      <c r="D367" s="139"/>
      <c r="E367" s="139">
        <v>50.05</v>
      </c>
      <c r="F367" s="139">
        <v>50.05</v>
      </c>
      <c r="G367" s="120">
        <f t="shared" si="5"/>
        <v>9</v>
      </c>
    </row>
    <row r="368" spans="1:7" x14ac:dyDescent="0.2">
      <c r="A368" s="136" t="s">
        <v>872</v>
      </c>
      <c r="B368" s="137" t="s">
        <v>873</v>
      </c>
      <c r="C368" s="138" t="s">
        <v>42</v>
      </c>
      <c r="D368" s="139"/>
      <c r="E368" s="139">
        <v>25.03</v>
      </c>
      <c r="F368" s="139">
        <v>25.03</v>
      </c>
      <c r="G368" s="120">
        <f t="shared" si="5"/>
        <v>9</v>
      </c>
    </row>
    <row r="369" spans="1:7" x14ac:dyDescent="0.2">
      <c r="A369" s="136" t="s">
        <v>874</v>
      </c>
      <c r="B369" s="137" t="s">
        <v>875</v>
      </c>
      <c r="C369" s="138" t="s">
        <v>42</v>
      </c>
      <c r="D369" s="139"/>
      <c r="E369" s="139">
        <v>22.52</v>
      </c>
      <c r="F369" s="139">
        <v>22.52</v>
      </c>
      <c r="G369" s="120">
        <f t="shared" si="5"/>
        <v>9</v>
      </c>
    </row>
    <row r="370" spans="1:7" x14ac:dyDescent="0.2">
      <c r="A370" s="136" t="s">
        <v>876</v>
      </c>
      <c r="B370" s="137" t="s">
        <v>877</v>
      </c>
      <c r="C370" s="138" t="s">
        <v>42</v>
      </c>
      <c r="D370" s="139"/>
      <c r="E370" s="139">
        <v>20.02</v>
      </c>
      <c r="F370" s="139">
        <v>20.02</v>
      </c>
      <c r="G370" s="120">
        <f t="shared" si="5"/>
        <v>9</v>
      </c>
    </row>
    <row r="371" spans="1:7" x14ac:dyDescent="0.2">
      <c r="A371" s="136" t="s">
        <v>878</v>
      </c>
      <c r="B371" s="137" t="s">
        <v>879</v>
      </c>
      <c r="C371" s="138" t="s">
        <v>42</v>
      </c>
      <c r="D371" s="139"/>
      <c r="E371" s="139">
        <v>20.02</v>
      </c>
      <c r="F371" s="139">
        <v>20.02</v>
      </c>
      <c r="G371" s="120">
        <f t="shared" si="5"/>
        <v>9</v>
      </c>
    </row>
    <row r="372" spans="1:7" x14ac:dyDescent="0.2">
      <c r="A372" s="136" t="s">
        <v>880</v>
      </c>
      <c r="B372" s="137" t="s">
        <v>881</v>
      </c>
      <c r="C372" s="138" t="s">
        <v>42</v>
      </c>
      <c r="D372" s="139"/>
      <c r="E372" s="139">
        <v>15.02</v>
      </c>
      <c r="F372" s="139">
        <v>15.02</v>
      </c>
      <c r="G372" s="120">
        <f t="shared" si="5"/>
        <v>9</v>
      </c>
    </row>
    <row r="373" spans="1:7" x14ac:dyDescent="0.2">
      <c r="A373" s="136" t="s">
        <v>882</v>
      </c>
      <c r="B373" s="137" t="s">
        <v>883</v>
      </c>
      <c r="C373" s="138"/>
      <c r="D373" s="139"/>
      <c r="E373" s="139"/>
      <c r="F373" s="139"/>
      <c r="G373" s="120">
        <f t="shared" si="5"/>
        <v>5</v>
      </c>
    </row>
    <row r="374" spans="1:7" x14ac:dyDescent="0.2">
      <c r="A374" s="136" t="s">
        <v>884</v>
      </c>
      <c r="B374" s="137" t="s">
        <v>885</v>
      </c>
      <c r="C374" s="138" t="s">
        <v>42</v>
      </c>
      <c r="D374" s="139"/>
      <c r="E374" s="139">
        <v>12.51</v>
      </c>
      <c r="F374" s="139">
        <v>12.51</v>
      </c>
      <c r="G374" s="120">
        <f t="shared" si="5"/>
        <v>9</v>
      </c>
    </row>
    <row r="375" spans="1:7" x14ac:dyDescent="0.2">
      <c r="A375" s="136" t="s">
        <v>886</v>
      </c>
      <c r="B375" s="137" t="s">
        <v>887</v>
      </c>
      <c r="C375" s="138" t="s">
        <v>18</v>
      </c>
      <c r="D375" s="139"/>
      <c r="E375" s="139">
        <v>17.52</v>
      </c>
      <c r="F375" s="139">
        <v>17.52</v>
      </c>
      <c r="G375" s="120">
        <f t="shared" si="5"/>
        <v>9</v>
      </c>
    </row>
    <row r="376" spans="1:7" ht="30" x14ac:dyDescent="0.2">
      <c r="A376" s="136" t="s">
        <v>888</v>
      </c>
      <c r="B376" s="137" t="s">
        <v>889</v>
      </c>
      <c r="C376" s="138" t="s">
        <v>42</v>
      </c>
      <c r="D376" s="139"/>
      <c r="E376" s="139">
        <v>250.25</v>
      </c>
      <c r="F376" s="139">
        <v>250.25</v>
      </c>
      <c r="G376" s="120">
        <f t="shared" si="5"/>
        <v>9</v>
      </c>
    </row>
    <row r="377" spans="1:7" ht="30" x14ac:dyDescent="0.2">
      <c r="A377" s="136" t="s">
        <v>890</v>
      </c>
      <c r="B377" s="137" t="s">
        <v>891</v>
      </c>
      <c r="C377" s="138" t="s">
        <v>42</v>
      </c>
      <c r="D377" s="139"/>
      <c r="E377" s="139">
        <v>200.2</v>
      </c>
      <c r="F377" s="139">
        <v>200.2</v>
      </c>
      <c r="G377" s="120">
        <f t="shared" si="5"/>
        <v>9</v>
      </c>
    </row>
    <row r="378" spans="1:7" x14ac:dyDescent="0.2">
      <c r="A378" s="136" t="s">
        <v>892</v>
      </c>
      <c r="B378" s="137" t="s">
        <v>893</v>
      </c>
      <c r="C378" s="138" t="s">
        <v>42</v>
      </c>
      <c r="D378" s="139"/>
      <c r="E378" s="139">
        <v>100.1</v>
      </c>
      <c r="F378" s="139">
        <v>100.1</v>
      </c>
      <c r="G378" s="120">
        <f t="shared" si="5"/>
        <v>9</v>
      </c>
    </row>
    <row r="379" spans="1:7" x14ac:dyDescent="0.2">
      <c r="A379" s="136" t="s">
        <v>894</v>
      </c>
      <c r="B379" s="137" t="s">
        <v>895</v>
      </c>
      <c r="C379" s="138" t="s">
        <v>42</v>
      </c>
      <c r="D379" s="139"/>
      <c r="E379" s="139">
        <v>55.57</v>
      </c>
      <c r="F379" s="139">
        <v>55.57</v>
      </c>
      <c r="G379" s="120">
        <f t="shared" si="5"/>
        <v>9</v>
      </c>
    </row>
    <row r="380" spans="1:7" x14ac:dyDescent="0.2">
      <c r="A380" s="136" t="s">
        <v>896</v>
      </c>
      <c r="B380" s="137" t="s">
        <v>897</v>
      </c>
      <c r="C380" s="138" t="s">
        <v>42</v>
      </c>
      <c r="D380" s="139"/>
      <c r="E380" s="139">
        <v>7.42</v>
      </c>
      <c r="F380" s="139">
        <v>7.42</v>
      </c>
      <c r="G380" s="120">
        <f t="shared" si="5"/>
        <v>9</v>
      </c>
    </row>
    <row r="381" spans="1:7" ht="30" x14ac:dyDescent="0.2">
      <c r="A381" s="136" t="s">
        <v>898</v>
      </c>
      <c r="B381" s="137" t="s">
        <v>899</v>
      </c>
      <c r="C381" s="138" t="s">
        <v>42</v>
      </c>
      <c r="D381" s="139"/>
      <c r="E381" s="139">
        <v>8.91</v>
      </c>
      <c r="F381" s="139">
        <v>8.91</v>
      </c>
      <c r="G381" s="120">
        <f t="shared" si="5"/>
        <v>9</v>
      </c>
    </row>
    <row r="382" spans="1:7" x14ac:dyDescent="0.2">
      <c r="A382" s="136" t="s">
        <v>900</v>
      </c>
      <c r="B382" s="137" t="s">
        <v>901</v>
      </c>
      <c r="C382" s="138" t="s">
        <v>42</v>
      </c>
      <c r="D382" s="139"/>
      <c r="E382" s="139">
        <v>55.57</v>
      </c>
      <c r="F382" s="139">
        <v>55.57</v>
      </c>
      <c r="G382" s="120">
        <f t="shared" si="5"/>
        <v>9</v>
      </c>
    </row>
    <row r="383" spans="1:7" x14ac:dyDescent="0.2">
      <c r="A383" s="136" t="s">
        <v>902</v>
      </c>
      <c r="B383" s="137" t="s">
        <v>903</v>
      </c>
      <c r="C383" s="138" t="s">
        <v>18</v>
      </c>
      <c r="D383" s="139"/>
      <c r="E383" s="139">
        <v>12.51</v>
      </c>
      <c r="F383" s="139">
        <v>12.51</v>
      </c>
      <c r="G383" s="120">
        <f t="shared" si="5"/>
        <v>9</v>
      </c>
    </row>
    <row r="384" spans="1:7" x14ac:dyDescent="0.2">
      <c r="A384" s="136" t="s">
        <v>904</v>
      </c>
      <c r="B384" s="137" t="s">
        <v>905</v>
      </c>
      <c r="C384" s="138" t="s">
        <v>42</v>
      </c>
      <c r="D384" s="139"/>
      <c r="E384" s="139">
        <v>25.03</v>
      </c>
      <c r="F384" s="139">
        <v>25.03</v>
      </c>
      <c r="G384" s="120">
        <f t="shared" si="5"/>
        <v>9</v>
      </c>
    </row>
    <row r="385" spans="1:7" x14ac:dyDescent="0.2">
      <c r="A385" s="136" t="s">
        <v>906</v>
      </c>
      <c r="B385" s="137" t="s">
        <v>907</v>
      </c>
      <c r="C385" s="138" t="s">
        <v>42</v>
      </c>
      <c r="D385" s="139"/>
      <c r="E385" s="139">
        <v>20.02</v>
      </c>
      <c r="F385" s="139">
        <v>20.02</v>
      </c>
      <c r="G385" s="120">
        <f t="shared" si="5"/>
        <v>9</v>
      </c>
    </row>
    <row r="386" spans="1:7" x14ac:dyDescent="0.2">
      <c r="A386" s="136" t="s">
        <v>908</v>
      </c>
      <c r="B386" s="137" t="s">
        <v>909</v>
      </c>
      <c r="C386" s="138" t="s">
        <v>42</v>
      </c>
      <c r="D386" s="139"/>
      <c r="E386" s="139">
        <v>30.03</v>
      </c>
      <c r="F386" s="139">
        <v>30.03</v>
      </c>
      <c r="G386" s="120">
        <f t="shared" si="5"/>
        <v>9</v>
      </c>
    </row>
    <row r="387" spans="1:7" x14ac:dyDescent="0.2">
      <c r="A387" s="136" t="s">
        <v>910</v>
      </c>
      <c r="B387" s="137" t="s">
        <v>911</v>
      </c>
      <c r="C387" s="138" t="s">
        <v>42</v>
      </c>
      <c r="D387" s="139"/>
      <c r="E387" s="139">
        <v>25.03</v>
      </c>
      <c r="F387" s="139">
        <v>25.03</v>
      </c>
      <c r="G387" s="120">
        <f t="shared" si="5"/>
        <v>9</v>
      </c>
    </row>
    <row r="388" spans="1:7" ht="30" x14ac:dyDescent="0.2">
      <c r="A388" s="136" t="s">
        <v>912</v>
      </c>
      <c r="B388" s="137" t="s">
        <v>913</v>
      </c>
      <c r="C388" s="138" t="s">
        <v>42</v>
      </c>
      <c r="D388" s="139"/>
      <c r="E388" s="139">
        <v>50.05</v>
      </c>
      <c r="F388" s="139">
        <v>50.05</v>
      </c>
      <c r="G388" s="120">
        <f t="shared" si="5"/>
        <v>9</v>
      </c>
    </row>
    <row r="389" spans="1:7" x14ac:dyDescent="0.2">
      <c r="A389" s="136" t="s">
        <v>914</v>
      </c>
      <c r="B389" s="137" t="s">
        <v>915</v>
      </c>
      <c r="C389" s="138" t="s">
        <v>42</v>
      </c>
      <c r="D389" s="139"/>
      <c r="E389" s="139">
        <v>75.08</v>
      </c>
      <c r="F389" s="139">
        <v>75.08</v>
      </c>
      <c r="G389" s="120">
        <f t="shared" si="5"/>
        <v>9</v>
      </c>
    </row>
    <row r="390" spans="1:7" ht="30" x14ac:dyDescent="0.2">
      <c r="A390" s="136" t="s">
        <v>916</v>
      </c>
      <c r="B390" s="137" t="s">
        <v>917</v>
      </c>
      <c r="C390" s="138" t="s">
        <v>42</v>
      </c>
      <c r="D390" s="139"/>
      <c r="E390" s="139">
        <v>140.82</v>
      </c>
      <c r="F390" s="139">
        <v>140.82</v>
      </c>
      <c r="G390" s="120">
        <f t="shared" si="5"/>
        <v>9</v>
      </c>
    </row>
    <row r="391" spans="1:7" x14ac:dyDescent="0.2">
      <c r="A391" s="136" t="s">
        <v>918</v>
      </c>
      <c r="B391" s="137" t="s">
        <v>919</v>
      </c>
      <c r="C391" s="138" t="s">
        <v>42</v>
      </c>
      <c r="D391" s="139"/>
      <c r="E391" s="139">
        <v>37.54</v>
      </c>
      <c r="F391" s="139">
        <v>37.54</v>
      </c>
      <c r="G391" s="120">
        <f t="shared" si="5"/>
        <v>9</v>
      </c>
    </row>
    <row r="392" spans="1:7" ht="30" x14ac:dyDescent="0.2">
      <c r="A392" s="136" t="s">
        <v>920</v>
      </c>
      <c r="B392" s="137" t="s">
        <v>921</v>
      </c>
      <c r="C392" s="138" t="s">
        <v>42</v>
      </c>
      <c r="D392" s="139"/>
      <c r="E392" s="139">
        <v>10.18</v>
      </c>
      <c r="F392" s="139">
        <v>10.18</v>
      </c>
      <c r="G392" s="120">
        <f t="shared" si="5"/>
        <v>9</v>
      </c>
    </row>
    <row r="393" spans="1:7" x14ac:dyDescent="0.2">
      <c r="A393" s="136" t="s">
        <v>922</v>
      </c>
      <c r="B393" s="137" t="s">
        <v>923</v>
      </c>
      <c r="C393" s="138" t="s">
        <v>42</v>
      </c>
      <c r="D393" s="139"/>
      <c r="E393" s="139">
        <v>19.940000000000001</v>
      </c>
      <c r="F393" s="139">
        <v>19.940000000000001</v>
      </c>
      <c r="G393" s="120">
        <f t="shared" si="5"/>
        <v>9</v>
      </c>
    </row>
    <row r="394" spans="1:7" ht="30" x14ac:dyDescent="0.2">
      <c r="A394" s="136" t="s">
        <v>924</v>
      </c>
      <c r="B394" s="137" t="s">
        <v>925</v>
      </c>
      <c r="C394" s="138" t="s">
        <v>18</v>
      </c>
      <c r="D394" s="139"/>
      <c r="E394" s="139">
        <v>6</v>
      </c>
      <c r="F394" s="139">
        <v>6</v>
      </c>
      <c r="G394" s="120">
        <f t="shared" ref="G394:G457" si="6">LEN(A394)</f>
        <v>9</v>
      </c>
    </row>
    <row r="395" spans="1:7" x14ac:dyDescent="0.2">
      <c r="A395" s="136" t="s">
        <v>926</v>
      </c>
      <c r="B395" s="137" t="s">
        <v>927</v>
      </c>
      <c r="C395" s="138" t="s">
        <v>18</v>
      </c>
      <c r="D395" s="139"/>
      <c r="E395" s="139">
        <v>3</v>
      </c>
      <c r="F395" s="139">
        <v>3</v>
      </c>
      <c r="G395" s="120">
        <f t="shared" si="6"/>
        <v>9</v>
      </c>
    </row>
    <row r="396" spans="1:7" ht="30" x14ac:dyDescent="0.2">
      <c r="A396" s="136" t="s">
        <v>928</v>
      </c>
      <c r="B396" s="137" t="s">
        <v>929</v>
      </c>
      <c r="C396" s="138" t="s">
        <v>18</v>
      </c>
      <c r="D396" s="139"/>
      <c r="E396" s="139">
        <v>5.01</v>
      </c>
      <c r="F396" s="139">
        <v>5.01</v>
      </c>
      <c r="G396" s="120">
        <f t="shared" si="6"/>
        <v>9</v>
      </c>
    </row>
    <row r="397" spans="1:7" x14ac:dyDescent="0.2">
      <c r="A397" s="136" t="s">
        <v>930</v>
      </c>
      <c r="B397" s="137" t="s">
        <v>931</v>
      </c>
      <c r="C397" s="138" t="s">
        <v>18</v>
      </c>
      <c r="D397" s="139"/>
      <c r="E397" s="139">
        <v>2.5</v>
      </c>
      <c r="F397" s="139">
        <v>2.5</v>
      </c>
      <c r="G397" s="120">
        <f t="shared" si="6"/>
        <v>9</v>
      </c>
    </row>
    <row r="398" spans="1:7" x14ac:dyDescent="0.2">
      <c r="A398" s="136" t="s">
        <v>932</v>
      </c>
      <c r="B398" s="137" t="s">
        <v>933</v>
      </c>
      <c r="C398" s="138" t="s">
        <v>18</v>
      </c>
      <c r="D398" s="139"/>
      <c r="E398" s="139">
        <v>35.21</v>
      </c>
      <c r="F398" s="139">
        <v>35.21</v>
      </c>
      <c r="G398" s="120">
        <f t="shared" si="6"/>
        <v>9</v>
      </c>
    </row>
    <row r="399" spans="1:7" x14ac:dyDescent="0.2">
      <c r="A399" s="136" t="s">
        <v>934</v>
      </c>
      <c r="B399" s="137" t="s">
        <v>935</v>
      </c>
      <c r="C399" s="138" t="s">
        <v>18</v>
      </c>
      <c r="D399" s="139"/>
      <c r="E399" s="139">
        <v>10.01</v>
      </c>
      <c r="F399" s="139">
        <v>10.01</v>
      </c>
      <c r="G399" s="120">
        <f t="shared" si="6"/>
        <v>9</v>
      </c>
    </row>
    <row r="400" spans="1:7" x14ac:dyDescent="0.2">
      <c r="A400" s="136" t="s">
        <v>936</v>
      </c>
      <c r="B400" s="137" t="s">
        <v>937</v>
      </c>
      <c r="C400" s="138" t="s">
        <v>42</v>
      </c>
      <c r="D400" s="139"/>
      <c r="E400" s="139">
        <v>50.05</v>
      </c>
      <c r="F400" s="139">
        <v>50.05</v>
      </c>
      <c r="G400" s="120">
        <f t="shared" si="6"/>
        <v>9</v>
      </c>
    </row>
    <row r="401" spans="1:7" x14ac:dyDescent="0.2">
      <c r="A401" s="136" t="s">
        <v>938</v>
      </c>
      <c r="B401" s="137" t="s">
        <v>939</v>
      </c>
      <c r="C401" s="138" t="s">
        <v>42</v>
      </c>
      <c r="D401" s="139"/>
      <c r="E401" s="139">
        <v>10.01</v>
      </c>
      <c r="F401" s="139">
        <v>10.01</v>
      </c>
      <c r="G401" s="120">
        <f t="shared" si="6"/>
        <v>9</v>
      </c>
    </row>
    <row r="402" spans="1:7" x14ac:dyDescent="0.2">
      <c r="A402" s="136" t="s">
        <v>940</v>
      </c>
      <c r="B402" s="137" t="s">
        <v>941</v>
      </c>
      <c r="C402" s="138" t="s">
        <v>42</v>
      </c>
      <c r="D402" s="139"/>
      <c r="E402" s="139">
        <v>75.08</v>
      </c>
      <c r="F402" s="139">
        <v>75.08</v>
      </c>
      <c r="G402" s="120">
        <f t="shared" si="6"/>
        <v>9</v>
      </c>
    </row>
    <row r="403" spans="1:7" x14ac:dyDescent="0.2">
      <c r="A403" s="136" t="s">
        <v>942</v>
      </c>
      <c r="B403" s="137" t="s">
        <v>943</v>
      </c>
      <c r="C403" s="138" t="s">
        <v>42</v>
      </c>
      <c r="D403" s="139"/>
      <c r="E403" s="139">
        <v>105.62</v>
      </c>
      <c r="F403" s="139">
        <v>105.62</v>
      </c>
      <c r="G403" s="120">
        <f t="shared" si="6"/>
        <v>9</v>
      </c>
    </row>
    <row r="404" spans="1:7" x14ac:dyDescent="0.2">
      <c r="A404" s="136" t="s">
        <v>944</v>
      </c>
      <c r="B404" s="137" t="s">
        <v>945</v>
      </c>
      <c r="C404" s="138"/>
      <c r="D404" s="139"/>
      <c r="E404" s="139"/>
      <c r="F404" s="139"/>
      <c r="G404" s="120">
        <f t="shared" si="6"/>
        <v>5</v>
      </c>
    </row>
    <row r="405" spans="1:7" x14ac:dyDescent="0.2">
      <c r="A405" s="136" t="s">
        <v>946</v>
      </c>
      <c r="B405" s="137" t="s">
        <v>947</v>
      </c>
      <c r="C405" s="138" t="s">
        <v>42</v>
      </c>
      <c r="D405" s="139"/>
      <c r="E405" s="139">
        <v>206.05</v>
      </c>
      <c r="F405" s="139">
        <v>206.05</v>
      </c>
      <c r="G405" s="120">
        <f t="shared" si="6"/>
        <v>9</v>
      </c>
    </row>
    <row r="406" spans="1:7" x14ac:dyDescent="0.2">
      <c r="A406" s="136" t="s">
        <v>948</v>
      </c>
      <c r="B406" s="137" t="s">
        <v>949</v>
      </c>
      <c r="C406" s="138" t="s">
        <v>42</v>
      </c>
      <c r="D406" s="139"/>
      <c r="E406" s="139">
        <v>50.05</v>
      </c>
      <c r="F406" s="139">
        <v>50.05</v>
      </c>
      <c r="G406" s="120">
        <f t="shared" si="6"/>
        <v>9</v>
      </c>
    </row>
    <row r="407" spans="1:7" x14ac:dyDescent="0.2">
      <c r="A407" s="136" t="s">
        <v>950</v>
      </c>
      <c r="B407" s="137" t="s">
        <v>951</v>
      </c>
      <c r="C407" s="138" t="s">
        <v>42</v>
      </c>
      <c r="D407" s="139"/>
      <c r="E407" s="139">
        <v>12.51</v>
      </c>
      <c r="F407" s="139">
        <v>12.51</v>
      </c>
      <c r="G407" s="120">
        <f t="shared" si="6"/>
        <v>9</v>
      </c>
    </row>
    <row r="408" spans="1:7" ht="30" x14ac:dyDescent="0.2">
      <c r="A408" s="136" t="s">
        <v>952</v>
      </c>
      <c r="B408" s="137" t="s">
        <v>953</v>
      </c>
      <c r="C408" s="138" t="s">
        <v>7</v>
      </c>
      <c r="D408" s="139"/>
      <c r="E408" s="139">
        <v>50.05</v>
      </c>
      <c r="F408" s="139">
        <v>50.05</v>
      </c>
      <c r="G408" s="120">
        <f t="shared" si="6"/>
        <v>9</v>
      </c>
    </row>
    <row r="409" spans="1:7" x14ac:dyDescent="0.2">
      <c r="A409" s="136" t="s">
        <v>954</v>
      </c>
      <c r="B409" s="137" t="s">
        <v>955</v>
      </c>
      <c r="C409" s="138" t="s">
        <v>42</v>
      </c>
      <c r="D409" s="139"/>
      <c r="E409" s="139">
        <v>10.01</v>
      </c>
      <c r="F409" s="139">
        <v>10.01</v>
      </c>
      <c r="G409" s="120">
        <f t="shared" si="6"/>
        <v>9</v>
      </c>
    </row>
    <row r="410" spans="1:7" ht="30" x14ac:dyDescent="0.2">
      <c r="A410" s="136" t="s">
        <v>956</v>
      </c>
      <c r="B410" s="137" t="s">
        <v>957</v>
      </c>
      <c r="C410" s="138" t="s">
        <v>42</v>
      </c>
      <c r="D410" s="139"/>
      <c r="E410" s="139">
        <v>20.02</v>
      </c>
      <c r="F410" s="139">
        <v>20.02</v>
      </c>
      <c r="G410" s="120">
        <f t="shared" si="6"/>
        <v>9</v>
      </c>
    </row>
    <row r="411" spans="1:7" x14ac:dyDescent="0.2">
      <c r="A411" s="136" t="s">
        <v>958</v>
      </c>
      <c r="B411" s="137" t="s">
        <v>959</v>
      </c>
      <c r="C411" s="138" t="s">
        <v>42</v>
      </c>
      <c r="D411" s="139"/>
      <c r="E411" s="139">
        <v>5.01</v>
      </c>
      <c r="F411" s="139">
        <v>5.01</v>
      </c>
      <c r="G411" s="120">
        <f t="shared" si="6"/>
        <v>9</v>
      </c>
    </row>
    <row r="412" spans="1:7" ht="30" x14ac:dyDescent="0.2">
      <c r="A412" s="136" t="s">
        <v>960</v>
      </c>
      <c r="B412" s="137" t="s">
        <v>961</v>
      </c>
      <c r="C412" s="138" t="s">
        <v>42</v>
      </c>
      <c r="D412" s="139"/>
      <c r="E412" s="139">
        <v>7.5</v>
      </c>
      <c r="F412" s="139">
        <v>7.5</v>
      </c>
      <c r="G412" s="120">
        <f t="shared" si="6"/>
        <v>9</v>
      </c>
    </row>
    <row r="413" spans="1:7" x14ac:dyDescent="0.2">
      <c r="A413" s="136" t="s">
        <v>962</v>
      </c>
      <c r="B413" s="137" t="s">
        <v>963</v>
      </c>
      <c r="C413" s="138" t="s">
        <v>42</v>
      </c>
      <c r="D413" s="139"/>
      <c r="E413" s="139">
        <v>12.51</v>
      </c>
      <c r="F413" s="139">
        <v>12.51</v>
      </c>
      <c r="G413" s="120">
        <f t="shared" si="6"/>
        <v>9</v>
      </c>
    </row>
    <row r="414" spans="1:7" x14ac:dyDescent="0.2">
      <c r="A414" s="136" t="s">
        <v>964</v>
      </c>
      <c r="B414" s="137" t="s">
        <v>965</v>
      </c>
      <c r="C414" s="138" t="s">
        <v>42</v>
      </c>
      <c r="D414" s="139"/>
      <c r="E414" s="139">
        <v>12.51</v>
      </c>
      <c r="F414" s="139">
        <v>12.51</v>
      </c>
      <c r="G414" s="120">
        <f t="shared" si="6"/>
        <v>9</v>
      </c>
    </row>
    <row r="415" spans="1:7" x14ac:dyDescent="0.2">
      <c r="A415" s="136" t="s">
        <v>966</v>
      </c>
      <c r="B415" s="137" t="s">
        <v>967</v>
      </c>
      <c r="C415" s="138"/>
      <c r="D415" s="139"/>
      <c r="E415" s="139"/>
      <c r="F415" s="139"/>
      <c r="G415" s="120">
        <f t="shared" si="6"/>
        <v>5</v>
      </c>
    </row>
    <row r="416" spans="1:7" ht="30" x14ac:dyDescent="0.2">
      <c r="A416" s="136" t="s">
        <v>968</v>
      </c>
      <c r="B416" s="137" t="s">
        <v>969</v>
      </c>
      <c r="C416" s="138" t="s">
        <v>42</v>
      </c>
      <c r="D416" s="139"/>
      <c r="E416" s="139">
        <v>35.21</v>
      </c>
      <c r="F416" s="139">
        <v>35.21</v>
      </c>
      <c r="G416" s="120">
        <f t="shared" si="6"/>
        <v>9</v>
      </c>
    </row>
    <row r="417" spans="1:7" x14ac:dyDescent="0.2">
      <c r="A417" s="136" t="s">
        <v>970</v>
      </c>
      <c r="B417" s="137" t="s">
        <v>971</v>
      </c>
      <c r="C417" s="138" t="s">
        <v>42</v>
      </c>
      <c r="D417" s="139"/>
      <c r="E417" s="139">
        <v>4.07</v>
      </c>
      <c r="F417" s="139">
        <v>4.07</v>
      </c>
      <c r="G417" s="120">
        <f t="shared" si="6"/>
        <v>9</v>
      </c>
    </row>
    <row r="418" spans="1:7" x14ac:dyDescent="0.2">
      <c r="A418" s="136" t="s">
        <v>972</v>
      </c>
      <c r="B418" s="137" t="s">
        <v>973</v>
      </c>
      <c r="C418" s="138" t="s">
        <v>42</v>
      </c>
      <c r="D418" s="139"/>
      <c r="E418" s="139">
        <v>50.05</v>
      </c>
      <c r="F418" s="139">
        <v>50.05</v>
      </c>
      <c r="G418" s="120">
        <f t="shared" si="6"/>
        <v>9</v>
      </c>
    </row>
    <row r="419" spans="1:7" x14ac:dyDescent="0.2">
      <c r="A419" s="136" t="s">
        <v>974</v>
      </c>
      <c r="B419" s="137" t="s">
        <v>975</v>
      </c>
      <c r="C419" s="138" t="s">
        <v>42</v>
      </c>
      <c r="D419" s="139"/>
      <c r="E419" s="139">
        <v>25.03</v>
      </c>
      <c r="F419" s="139">
        <v>25.03</v>
      </c>
      <c r="G419" s="120">
        <f t="shared" si="6"/>
        <v>9</v>
      </c>
    </row>
    <row r="420" spans="1:7" x14ac:dyDescent="0.2">
      <c r="A420" s="136" t="s">
        <v>976</v>
      </c>
      <c r="B420" s="137" t="s">
        <v>977</v>
      </c>
      <c r="C420" s="138" t="s">
        <v>42</v>
      </c>
      <c r="D420" s="139"/>
      <c r="E420" s="139">
        <v>20.36</v>
      </c>
      <c r="F420" s="139">
        <v>20.36</v>
      </c>
      <c r="G420" s="120">
        <f t="shared" si="6"/>
        <v>9</v>
      </c>
    </row>
    <row r="421" spans="1:7" x14ac:dyDescent="0.2">
      <c r="A421" s="136" t="s">
        <v>978</v>
      </c>
      <c r="B421" s="137" t="s">
        <v>979</v>
      </c>
      <c r="C421" s="138" t="s">
        <v>42</v>
      </c>
      <c r="D421" s="139"/>
      <c r="E421" s="139">
        <v>70.41</v>
      </c>
      <c r="F421" s="139">
        <v>70.41</v>
      </c>
      <c r="G421" s="120">
        <f t="shared" si="6"/>
        <v>9</v>
      </c>
    </row>
    <row r="422" spans="1:7" x14ac:dyDescent="0.2">
      <c r="A422" s="136" t="s">
        <v>980</v>
      </c>
      <c r="B422" s="137" t="s">
        <v>981</v>
      </c>
      <c r="C422" s="138"/>
      <c r="D422" s="139"/>
      <c r="E422" s="139"/>
      <c r="F422" s="139"/>
      <c r="G422" s="120">
        <f t="shared" si="6"/>
        <v>5</v>
      </c>
    </row>
    <row r="423" spans="1:7" x14ac:dyDescent="0.2">
      <c r="A423" s="136" t="s">
        <v>982</v>
      </c>
      <c r="B423" s="137" t="s">
        <v>983</v>
      </c>
      <c r="C423" s="138" t="s">
        <v>984</v>
      </c>
      <c r="D423" s="139"/>
      <c r="E423" s="139">
        <v>0.81</v>
      </c>
      <c r="F423" s="139">
        <v>0.81</v>
      </c>
      <c r="G423" s="120">
        <f t="shared" si="6"/>
        <v>9</v>
      </c>
    </row>
    <row r="424" spans="1:7" x14ac:dyDescent="0.2">
      <c r="A424" s="136" t="s">
        <v>985</v>
      </c>
      <c r="B424" s="137" t="s">
        <v>986</v>
      </c>
      <c r="C424" s="138" t="s">
        <v>42</v>
      </c>
      <c r="D424" s="139"/>
      <c r="E424" s="139">
        <v>75.08</v>
      </c>
      <c r="F424" s="139">
        <v>75.08</v>
      </c>
      <c r="G424" s="120">
        <f t="shared" si="6"/>
        <v>9</v>
      </c>
    </row>
    <row r="425" spans="1:7" ht="30" x14ac:dyDescent="0.2">
      <c r="A425" s="136" t="s">
        <v>987</v>
      </c>
      <c r="B425" s="137" t="s">
        <v>988</v>
      </c>
      <c r="C425" s="138" t="s">
        <v>42</v>
      </c>
      <c r="D425" s="139"/>
      <c r="E425" s="139">
        <v>100.1</v>
      </c>
      <c r="F425" s="139">
        <v>100.1</v>
      </c>
      <c r="G425" s="120">
        <f t="shared" si="6"/>
        <v>9</v>
      </c>
    </row>
    <row r="426" spans="1:7" x14ac:dyDescent="0.2">
      <c r="A426" s="136" t="s">
        <v>989</v>
      </c>
      <c r="B426" s="137" t="s">
        <v>990</v>
      </c>
      <c r="C426" s="138" t="s">
        <v>18</v>
      </c>
      <c r="D426" s="139"/>
      <c r="E426" s="139">
        <v>20.02</v>
      </c>
      <c r="F426" s="139">
        <v>20.02</v>
      </c>
      <c r="G426" s="120">
        <f t="shared" si="6"/>
        <v>9</v>
      </c>
    </row>
    <row r="427" spans="1:7" x14ac:dyDescent="0.2">
      <c r="A427" s="136" t="s">
        <v>991</v>
      </c>
      <c r="B427" s="137" t="s">
        <v>992</v>
      </c>
      <c r="C427" s="138" t="s">
        <v>7</v>
      </c>
      <c r="D427" s="139"/>
      <c r="E427" s="139">
        <v>50.05</v>
      </c>
      <c r="F427" s="139">
        <v>50.05</v>
      </c>
      <c r="G427" s="120">
        <f t="shared" si="6"/>
        <v>9</v>
      </c>
    </row>
    <row r="428" spans="1:7" x14ac:dyDescent="0.2">
      <c r="A428" s="136" t="s">
        <v>993</v>
      </c>
      <c r="B428" s="137" t="s">
        <v>994</v>
      </c>
      <c r="C428" s="138" t="s">
        <v>42</v>
      </c>
      <c r="D428" s="139">
        <v>124.85</v>
      </c>
      <c r="E428" s="139">
        <v>140.82</v>
      </c>
      <c r="F428" s="139">
        <v>265.67</v>
      </c>
      <c r="G428" s="120">
        <f t="shared" si="6"/>
        <v>9</v>
      </c>
    </row>
    <row r="429" spans="1:7" x14ac:dyDescent="0.2">
      <c r="A429" s="136" t="s">
        <v>995</v>
      </c>
      <c r="B429" s="137" t="s">
        <v>996</v>
      </c>
      <c r="C429" s="138" t="s">
        <v>42</v>
      </c>
      <c r="D429" s="139">
        <v>124.85</v>
      </c>
      <c r="E429" s="139">
        <v>140.82</v>
      </c>
      <c r="F429" s="139">
        <v>265.67</v>
      </c>
      <c r="G429" s="120">
        <f t="shared" si="6"/>
        <v>9</v>
      </c>
    </row>
    <row r="430" spans="1:7" x14ac:dyDescent="0.2">
      <c r="A430" s="136" t="s">
        <v>997</v>
      </c>
      <c r="B430" s="137" t="s">
        <v>998</v>
      </c>
      <c r="C430" s="138" t="s">
        <v>42</v>
      </c>
      <c r="D430" s="139"/>
      <c r="E430" s="139">
        <v>157.71</v>
      </c>
      <c r="F430" s="139">
        <v>157.71</v>
      </c>
      <c r="G430" s="120">
        <f t="shared" si="6"/>
        <v>9</v>
      </c>
    </row>
    <row r="431" spans="1:7" ht="30" x14ac:dyDescent="0.2">
      <c r="A431" s="136" t="s">
        <v>999</v>
      </c>
      <c r="B431" s="137" t="s">
        <v>1000</v>
      </c>
      <c r="C431" s="138" t="s">
        <v>7</v>
      </c>
      <c r="D431" s="139"/>
      <c r="E431" s="139">
        <v>100.1</v>
      </c>
      <c r="F431" s="139">
        <v>100.1</v>
      </c>
      <c r="G431" s="120">
        <f t="shared" si="6"/>
        <v>9</v>
      </c>
    </row>
    <row r="432" spans="1:7" x14ac:dyDescent="0.2">
      <c r="A432" s="136" t="s">
        <v>1001</v>
      </c>
      <c r="B432" s="137" t="s">
        <v>1002</v>
      </c>
      <c r="C432" s="138" t="s">
        <v>42</v>
      </c>
      <c r="D432" s="139"/>
      <c r="E432" s="139">
        <v>17.600000000000001</v>
      </c>
      <c r="F432" s="139">
        <v>17.600000000000001</v>
      </c>
      <c r="G432" s="120">
        <f t="shared" si="6"/>
        <v>9</v>
      </c>
    </row>
    <row r="433" spans="1:7" x14ac:dyDescent="0.2">
      <c r="A433" s="136" t="s">
        <v>1003</v>
      </c>
      <c r="B433" s="137" t="s">
        <v>1004</v>
      </c>
      <c r="C433" s="138" t="s">
        <v>42</v>
      </c>
      <c r="D433" s="139"/>
      <c r="E433" s="139">
        <v>100.1</v>
      </c>
      <c r="F433" s="139">
        <v>100.1</v>
      </c>
      <c r="G433" s="120">
        <f t="shared" si="6"/>
        <v>9</v>
      </c>
    </row>
    <row r="434" spans="1:7" x14ac:dyDescent="0.2">
      <c r="A434" s="136" t="s">
        <v>1005</v>
      </c>
      <c r="B434" s="137" t="s">
        <v>1006</v>
      </c>
      <c r="C434" s="138" t="s">
        <v>42</v>
      </c>
      <c r="D434" s="139"/>
      <c r="E434" s="139">
        <v>23.75</v>
      </c>
      <c r="F434" s="139">
        <v>23.75</v>
      </c>
      <c r="G434" s="120">
        <f t="shared" si="6"/>
        <v>9</v>
      </c>
    </row>
    <row r="435" spans="1:7" x14ac:dyDescent="0.2">
      <c r="A435" s="136" t="s">
        <v>1007</v>
      </c>
      <c r="B435" s="137" t="s">
        <v>1008</v>
      </c>
      <c r="C435" s="138" t="s">
        <v>42</v>
      </c>
      <c r="D435" s="139"/>
      <c r="E435" s="139">
        <v>4.07</v>
      </c>
      <c r="F435" s="139">
        <v>4.07</v>
      </c>
      <c r="G435" s="120">
        <f t="shared" si="6"/>
        <v>9</v>
      </c>
    </row>
    <row r="436" spans="1:7" x14ac:dyDescent="0.2">
      <c r="A436" s="136" t="s">
        <v>1009</v>
      </c>
      <c r="B436" s="137" t="s">
        <v>1010</v>
      </c>
      <c r="C436" s="138" t="s">
        <v>42</v>
      </c>
      <c r="D436" s="139"/>
      <c r="E436" s="139">
        <v>4.07</v>
      </c>
      <c r="F436" s="139">
        <v>4.07</v>
      </c>
      <c r="G436" s="120">
        <f t="shared" si="6"/>
        <v>9</v>
      </c>
    </row>
    <row r="437" spans="1:7" ht="30" x14ac:dyDescent="0.2">
      <c r="A437" s="136" t="s">
        <v>1011</v>
      </c>
      <c r="B437" s="137" t="s">
        <v>1012</v>
      </c>
      <c r="C437" s="138" t="s">
        <v>42</v>
      </c>
      <c r="D437" s="139"/>
      <c r="E437" s="139">
        <v>32.58</v>
      </c>
      <c r="F437" s="139">
        <v>32.58</v>
      </c>
      <c r="G437" s="120">
        <f t="shared" si="6"/>
        <v>9</v>
      </c>
    </row>
    <row r="438" spans="1:7" x14ac:dyDescent="0.2">
      <c r="A438" s="136" t="s">
        <v>1013</v>
      </c>
      <c r="B438" s="137" t="s">
        <v>1014</v>
      </c>
      <c r="C438" s="138"/>
      <c r="D438" s="139"/>
      <c r="E438" s="139"/>
      <c r="F438" s="139"/>
      <c r="G438" s="120">
        <f t="shared" si="6"/>
        <v>5</v>
      </c>
    </row>
    <row r="439" spans="1:7" x14ac:dyDescent="0.2">
      <c r="A439" s="136" t="s">
        <v>1015</v>
      </c>
      <c r="B439" s="137" t="s">
        <v>1016</v>
      </c>
      <c r="C439" s="138" t="s">
        <v>42</v>
      </c>
      <c r="D439" s="139"/>
      <c r="E439" s="139">
        <v>5.09</v>
      </c>
      <c r="F439" s="139">
        <v>5.09</v>
      </c>
      <c r="G439" s="120">
        <f t="shared" si="6"/>
        <v>9</v>
      </c>
    </row>
    <row r="440" spans="1:7" x14ac:dyDescent="0.2">
      <c r="A440" s="136" t="s">
        <v>1017</v>
      </c>
      <c r="B440" s="137" t="s">
        <v>1018</v>
      </c>
      <c r="C440" s="138" t="s">
        <v>42</v>
      </c>
      <c r="D440" s="139"/>
      <c r="E440" s="139">
        <v>346.87</v>
      </c>
      <c r="F440" s="139">
        <v>346.87</v>
      </c>
      <c r="G440" s="120">
        <f t="shared" si="6"/>
        <v>9</v>
      </c>
    </row>
    <row r="441" spans="1:7" x14ac:dyDescent="0.2">
      <c r="A441" s="136" t="s">
        <v>1019</v>
      </c>
      <c r="B441" s="137" t="s">
        <v>1020</v>
      </c>
      <c r="C441" s="138" t="s">
        <v>42</v>
      </c>
      <c r="D441" s="139"/>
      <c r="E441" s="139">
        <v>32.53</v>
      </c>
      <c r="F441" s="139">
        <v>32.53</v>
      </c>
      <c r="G441" s="120">
        <f t="shared" si="6"/>
        <v>9</v>
      </c>
    </row>
    <row r="442" spans="1:7" ht="30" x14ac:dyDescent="0.2">
      <c r="A442" s="136" t="s">
        <v>1021</v>
      </c>
      <c r="B442" s="137" t="s">
        <v>1022</v>
      </c>
      <c r="C442" s="138" t="s">
        <v>42</v>
      </c>
      <c r="D442" s="139">
        <v>249.7</v>
      </c>
      <c r="E442" s="139">
        <v>400.4</v>
      </c>
      <c r="F442" s="139">
        <v>650.1</v>
      </c>
      <c r="G442" s="120">
        <f t="shared" si="6"/>
        <v>9</v>
      </c>
    </row>
    <row r="443" spans="1:7" ht="30" x14ac:dyDescent="0.2">
      <c r="A443" s="136" t="s">
        <v>1023</v>
      </c>
      <c r="B443" s="137" t="s">
        <v>1024</v>
      </c>
      <c r="C443" s="138" t="s">
        <v>18</v>
      </c>
      <c r="D443" s="139"/>
      <c r="E443" s="139">
        <v>25.03</v>
      </c>
      <c r="F443" s="139">
        <v>25.03</v>
      </c>
      <c r="G443" s="120">
        <f t="shared" si="6"/>
        <v>9</v>
      </c>
    </row>
    <row r="444" spans="1:7" ht="30" x14ac:dyDescent="0.2">
      <c r="A444" s="136" t="s">
        <v>1025</v>
      </c>
      <c r="B444" s="137" t="s">
        <v>1026</v>
      </c>
      <c r="C444" s="138" t="s">
        <v>18</v>
      </c>
      <c r="D444" s="139"/>
      <c r="E444" s="139">
        <v>12.51</v>
      </c>
      <c r="F444" s="139">
        <v>12.51</v>
      </c>
      <c r="G444" s="120">
        <f t="shared" si="6"/>
        <v>9</v>
      </c>
    </row>
    <row r="445" spans="1:7" ht="30" x14ac:dyDescent="0.2">
      <c r="A445" s="136" t="s">
        <v>1027</v>
      </c>
      <c r="B445" s="137" t="s">
        <v>1028</v>
      </c>
      <c r="C445" s="138" t="s">
        <v>18</v>
      </c>
      <c r="D445" s="139"/>
      <c r="E445" s="139">
        <v>50.05</v>
      </c>
      <c r="F445" s="139">
        <v>50.05</v>
      </c>
      <c r="G445" s="120">
        <f t="shared" si="6"/>
        <v>9</v>
      </c>
    </row>
    <row r="446" spans="1:7" ht="30" x14ac:dyDescent="0.2">
      <c r="A446" s="136" t="s">
        <v>1029</v>
      </c>
      <c r="B446" s="137" t="s">
        <v>1030</v>
      </c>
      <c r="C446" s="138" t="s">
        <v>18</v>
      </c>
      <c r="D446" s="139"/>
      <c r="E446" s="139">
        <v>25.03</v>
      </c>
      <c r="F446" s="139">
        <v>25.03</v>
      </c>
      <c r="G446" s="120">
        <f t="shared" si="6"/>
        <v>9</v>
      </c>
    </row>
    <row r="447" spans="1:7" x14ac:dyDescent="0.2">
      <c r="A447" s="136" t="s">
        <v>1031</v>
      </c>
      <c r="B447" s="137" t="s">
        <v>1032</v>
      </c>
      <c r="C447" s="138" t="s">
        <v>18</v>
      </c>
      <c r="D447" s="139"/>
      <c r="E447" s="139">
        <v>10.01</v>
      </c>
      <c r="F447" s="139">
        <v>10.01</v>
      </c>
      <c r="G447" s="120">
        <f t="shared" si="6"/>
        <v>9</v>
      </c>
    </row>
    <row r="448" spans="1:7" x14ac:dyDescent="0.2">
      <c r="A448" s="136" t="s">
        <v>1033</v>
      </c>
      <c r="B448" s="137" t="s">
        <v>1034</v>
      </c>
      <c r="C448" s="138"/>
      <c r="D448" s="139"/>
      <c r="E448" s="139"/>
      <c r="F448" s="139"/>
      <c r="G448" s="120">
        <f t="shared" si="6"/>
        <v>5</v>
      </c>
    </row>
    <row r="449" spans="1:7" x14ac:dyDescent="0.2">
      <c r="A449" s="136" t="s">
        <v>1035</v>
      </c>
      <c r="B449" s="137" t="s">
        <v>1036</v>
      </c>
      <c r="C449" s="138" t="s">
        <v>18</v>
      </c>
      <c r="D449" s="139"/>
      <c r="E449" s="139">
        <v>4.68</v>
      </c>
      <c r="F449" s="139">
        <v>4.68</v>
      </c>
      <c r="G449" s="120">
        <f t="shared" si="6"/>
        <v>9</v>
      </c>
    </row>
    <row r="450" spans="1:7" x14ac:dyDescent="0.2">
      <c r="A450" s="136" t="s">
        <v>1037</v>
      </c>
      <c r="B450" s="137" t="s">
        <v>1038</v>
      </c>
      <c r="C450" s="138" t="s">
        <v>18</v>
      </c>
      <c r="D450" s="139"/>
      <c r="E450" s="139">
        <v>3.05</v>
      </c>
      <c r="F450" s="139">
        <v>3.05</v>
      </c>
      <c r="G450" s="120">
        <f t="shared" si="6"/>
        <v>9</v>
      </c>
    </row>
    <row r="451" spans="1:7" ht="30" x14ac:dyDescent="0.2">
      <c r="A451" s="136" t="s">
        <v>1039</v>
      </c>
      <c r="B451" s="137" t="s">
        <v>1040</v>
      </c>
      <c r="C451" s="138" t="s">
        <v>18</v>
      </c>
      <c r="D451" s="139"/>
      <c r="E451" s="139">
        <v>8.14</v>
      </c>
      <c r="F451" s="139">
        <v>8.14</v>
      </c>
      <c r="G451" s="120">
        <f t="shared" si="6"/>
        <v>9</v>
      </c>
    </row>
    <row r="452" spans="1:7" x14ac:dyDescent="0.2">
      <c r="A452" s="136" t="s">
        <v>1041</v>
      </c>
      <c r="B452" s="137" t="s">
        <v>1042</v>
      </c>
      <c r="C452" s="138" t="s">
        <v>42</v>
      </c>
      <c r="D452" s="139"/>
      <c r="E452" s="139">
        <v>89.07</v>
      </c>
      <c r="F452" s="139">
        <v>89.07</v>
      </c>
      <c r="G452" s="120">
        <f t="shared" si="6"/>
        <v>9</v>
      </c>
    </row>
    <row r="453" spans="1:7" x14ac:dyDescent="0.2">
      <c r="A453" s="136" t="s">
        <v>1043</v>
      </c>
      <c r="B453" s="137" t="s">
        <v>1044</v>
      </c>
      <c r="C453" s="138" t="s">
        <v>42</v>
      </c>
      <c r="D453" s="139"/>
      <c r="E453" s="139">
        <v>150.15</v>
      </c>
      <c r="F453" s="139">
        <v>150.15</v>
      </c>
      <c r="G453" s="120">
        <f t="shared" si="6"/>
        <v>9</v>
      </c>
    </row>
    <row r="454" spans="1:7" x14ac:dyDescent="0.2">
      <c r="A454" s="136" t="s">
        <v>1045</v>
      </c>
      <c r="B454" s="137" t="s">
        <v>1046</v>
      </c>
      <c r="C454" s="138"/>
      <c r="D454" s="139"/>
      <c r="E454" s="139"/>
      <c r="F454" s="139"/>
      <c r="G454" s="120">
        <f t="shared" si="6"/>
        <v>5</v>
      </c>
    </row>
    <row r="455" spans="1:7" x14ac:dyDescent="0.2">
      <c r="A455" s="136" t="s">
        <v>1047</v>
      </c>
      <c r="B455" s="137" t="s">
        <v>1048</v>
      </c>
      <c r="C455" s="138" t="s">
        <v>42</v>
      </c>
      <c r="D455" s="139"/>
      <c r="E455" s="139">
        <v>14.08</v>
      </c>
      <c r="F455" s="139">
        <v>14.08</v>
      </c>
      <c r="G455" s="120">
        <f t="shared" si="6"/>
        <v>9</v>
      </c>
    </row>
    <row r="456" spans="1:7" x14ac:dyDescent="0.2">
      <c r="A456" s="136" t="s">
        <v>1049</v>
      </c>
      <c r="B456" s="137" t="s">
        <v>1050</v>
      </c>
      <c r="C456" s="138"/>
      <c r="D456" s="139"/>
      <c r="E456" s="139"/>
      <c r="F456" s="139"/>
      <c r="G456" s="120">
        <f t="shared" si="6"/>
        <v>5</v>
      </c>
    </row>
    <row r="457" spans="1:7" x14ac:dyDescent="0.2">
      <c r="A457" s="136" t="s">
        <v>54</v>
      </c>
      <c r="B457" s="137" t="s">
        <v>55</v>
      </c>
      <c r="C457" s="138" t="s">
        <v>42</v>
      </c>
      <c r="D457" s="139"/>
      <c r="E457" s="139">
        <v>22.69</v>
      </c>
      <c r="F457" s="139">
        <v>22.69</v>
      </c>
      <c r="G457" s="120">
        <f t="shared" si="6"/>
        <v>9</v>
      </c>
    </row>
    <row r="458" spans="1:7" x14ac:dyDescent="0.2">
      <c r="A458" s="136" t="s">
        <v>1051</v>
      </c>
      <c r="B458" s="137" t="s">
        <v>1052</v>
      </c>
      <c r="C458" s="138"/>
      <c r="D458" s="139"/>
      <c r="E458" s="139"/>
      <c r="F458" s="139"/>
      <c r="G458" s="120">
        <f t="shared" ref="G458:G521" si="7">LEN(A458)</f>
        <v>5</v>
      </c>
    </row>
    <row r="459" spans="1:7" ht="45" x14ac:dyDescent="0.2">
      <c r="A459" s="136" t="s">
        <v>1053</v>
      </c>
      <c r="B459" s="137" t="s">
        <v>1054</v>
      </c>
      <c r="C459" s="138" t="s">
        <v>18</v>
      </c>
      <c r="D459" s="139">
        <v>0.85</v>
      </c>
      <c r="E459" s="139">
        <v>8.14</v>
      </c>
      <c r="F459" s="139">
        <v>8.99</v>
      </c>
      <c r="G459" s="120">
        <f t="shared" si="7"/>
        <v>9</v>
      </c>
    </row>
    <row r="460" spans="1:7" x14ac:dyDescent="0.2">
      <c r="A460" s="136" t="s">
        <v>1055</v>
      </c>
      <c r="B460" s="137" t="s">
        <v>1056</v>
      </c>
      <c r="C460" s="138" t="s">
        <v>18</v>
      </c>
      <c r="D460" s="139"/>
      <c r="E460" s="139">
        <v>4.07</v>
      </c>
      <c r="F460" s="139">
        <v>4.07</v>
      </c>
      <c r="G460" s="120">
        <f t="shared" si="7"/>
        <v>9</v>
      </c>
    </row>
    <row r="461" spans="1:7" ht="30" x14ac:dyDescent="0.2">
      <c r="A461" s="136" t="s">
        <v>1057</v>
      </c>
      <c r="B461" s="137" t="s">
        <v>1058</v>
      </c>
      <c r="C461" s="138" t="s">
        <v>18</v>
      </c>
      <c r="D461" s="139"/>
      <c r="E461" s="139">
        <v>8.14</v>
      </c>
      <c r="F461" s="139">
        <v>8.14</v>
      </c>
      <c r="G461" s="120">
        <f t="shared" si="7"/>
        <v>9</v>
      </c>
    </row>
    <row r="462" spans="1:7" ht="45" x14ac:dyDescent="0.2">
      <c r="A462" s="136" t="s">
        <v>1059</v>
      </c>
      <c r="B462" s="137" t="s">
        <v>1060</v>
      </c>
      <c r="C462" s="138" t="s">
        <v>7</v>
      </c>
      <c r="D462" s="139">
        <v>6.81</v>
      </c>
      <c r="E462" s="139">
        <v>12.22</v>
      </c>
      <c r="F462" s="139">
        <v>19.03</v>
      </c>
      <c r="G462" s="120">
        <f t="shared" si="7"/>
        <v>9</v>
      </c>
    </row>
    <row r="463" spans="1:7" ht="30" x14ac:dyDescent="0.2">
      <c r="A463" s="136" t="s">
        <v>1061</v>
      </c>
      <c r="B463" s="137" t="s">
        <v>1062</v>
      </c>
      <c r="C463" s="138" t="s">
        <v>7</v>
      </c>
      <c r="D463" s="139"/>
      <c r="E463" s="139">
        <v>12.22</v>
      </c>
      <c r="F463" s="139">
        <v>12.22</v>
      </c>
      <c r="G463" s="120">
        <f t="shared" si="7"/>
        <v>9</v>
      </c>
    </row>
    <row r="464" spans="1:7" x14ac:dyDescent="0.2">
      <c r="A464" s="136" t="s">
        <v>1063</v>
      </c>
      <c r="B464" s="137" t="s">
        <v>1064</v>
      </c>
      <c r="C464" s="138"/>
      <c r="D464" s="139"/>
      <c r="E464" s="139"/>
      <c r="F464" s="139"/>
      <c r="G464" s="120">
        <f t="shared" si="7"/>
        <v>5</v>
      </c>
    </row>
    <row r="465" spans="1:7" x14ac:dyDescent="0.2">
      <c r="A465" s="136" t="s">
        <v>1065</v>
      </c>
      <c r="B465" s="137" t="s">
        <v>1066</v>
      </c>
      <c r="C465" s="138" t="s">
        <v>7</v>
      </c>
      <c r="D465" s="139">
        <v>41.7</v>
      </c>
      <c r="E465" s="139">
        <v>18.059999999999999</v>
      </c>
      <c r="F465" s="139">
        <v>59.76</v>
      </c>
      <c r="G465" s="120">
        <f t="shared" si="7"/>
        <v>9</v>
      </c>
    </row>
    <row r="466" spans="1:7" x14ac:dyDescent="0.2">
      <c r="A466" s="136" t="s">
        <v>1067</v>
      </c>
      <c r="B466" s="137" t="s">
        <v>1068</v>
      </c>
      <c r="C466" s="138"/>
      <c r="D466" s="139"/>
      <c r="E466" s="139"/>
      <c r="F466" s="139"/>
      <c r="G466" s="120">
        <f t="shared" si="7"/>
        <v>2</v>
      </c>
    </row>
    <row r="467" spans="1:7" x14ac:dyDescent="0.2">
      <c r="A467" s="136" t="s">
        <v>1069</v>
      </c>
      <c r="B467" s="137" t="s">
        <v>1070</v>
      </c>
      <c r="C467" s="138"/>
      <c r="D467" s="139"/>
      <c r="E467" s="139"/>
      <c r="F467" s="139"/>
      <c r="G467" s="120">
        <f t="shared" si="7"/>
        <v>5</v>
      </c>
    </row>
    <row r="468" spans="1:7" ht="30" x14ac:dyDescent="0.2">
      <c r="A468" s="136" t="s">
        <v>1071</v>
      </c>
      <c r="B468" s="137" t="s">
        <v>1072</v>
      </c>
      <c r="C468" s="138" t="s">
        <v>44</v>
      </c>
      <c r="D468" s="139">
        <v>32.85</v>
      </c>
      <c r="E468" s="139">
        <v>109.94</v>
      </c>
      <c r="F468" s="139">
        <v>142.79</v>
      </c>
      <c r="G468" s="120">
        <f t="shared" si="7"/>
        <v>9</v>
      </c>
    </row>
    <row r="469" spans="1:7" x14ac:dyDescent="0.2">
      <c r="A469" s="136" t="s">
        <v>1073</v>
      </c>
      <c r="B469" s="137" t="s">
        <v>1074</v>
      </c>
      <c r="C469" s="138"/>
      <c r="D469" s="139"/>
      <c r="E469" s="139"/>
      <c r="F469" s="139"/>
      <c r="G469" s="120">
        <f t="shared" si="7"/>
        <v>5</v>
      </c>
    </row>
    <row r="470" spans="1:7" ht="45" x14ac:dyDescent="0.2">
      <c r="A470" s="136" t="s">
        <v>1075</v>
      </c>
      <c r="B470" s="137" t="s">
        <v>1076</v>
      </c>
      <c r="C470" s="138" t="s">
        <v>44</v>
      </c>
      <c r="D470" s="139">
        <v>93.74</v>
      </c>
      <c r="E470" s="139">
        <v>12.22</v>
      </c>
      <c r="F470" s="139">
        <v>105.96</v>
      </c>
      <c r="G470" s="120">
        <f t="shared" si="7"/>
        <v>9</v>
      </c>
    </row>
    <row r="471" spans="1:7" ht="45" x14ac:dyDescent="0.2">
      <c r="A471" s="136" t="s">
        <v>59</v>
      </c>
      <c r="B471" s="137" t="s">
        <v>60</v>
      </c>
      <c r="C471" s="138" t="s">
        <v>44</v>
      </c>
      <c r="D471" s="139">
        <v>106.8</v>
      </c>
      <c r="E471" s="139">
        <v>12.22</v>
      </c>
      <c r="F471" s="139">
        <v>119.02</v>
      </c>
      <c r="G471" s="120">
        <f t="shared" si="7"/>
        <v>9</v>
      </c>
    </row>
    <row r="472" spans="1:7" ht="45" x14ac:dyDescent="0.2">
      <c r="A472" s="136" t="s">
        <v>1077</v>
      </c>
      <c r="B472" s="137" t="s">
        <v>1078</v>
      </c>
      <c r="C472" s="138" t="s">
        <v>44</v>
      </c>
      <c r="D472" s="139">
        <v>112.44</v>
      </c>
      <c r="E472" s="139">
        <v>12.22</v>
      </c>
      <c r="F472" s="139">
        <v>124.66</v>
      </c>
      <c r="G472" s="120">
        <f t="shared" si="7"/>
        <v>9</v>
      </c>
    </row>
    <row r="473" spans="1:7" ht="30" x14ac:dyDescent="0.2">
      <c r="A473" s="136" t="s">
        <v>1079</v>
      </c>
      <c r="B473" s="137" t="s">
        <v>1080</v>
      </c>
      <c r="C473" s="138" t="s">
        <v>44</v>
      </c>
      <c r="D473" s="139">
        <v>105.61</v>
      </c>
      <c r="E473" s="139">
        <v>12.22</v>
      </c>
      <c r="F473" s="139">
        <v>117.83</v>
      </c>
      <c r="G473" s="120">
        <f t="shared" si="7"/>
        <v>9</v>
      </c>
    </row>
    <row r="474" spans="1:7" ht="30" x14ac:dyDescent="0.2">
      <c r="A474" s="136" t="s">
        <v>8334</v>
      </c>
      <c r="B474" s="137" t="s">
        <v>8333</v>
      </c>
      <c r="C474" s="138" t="s">
        <v>1100</v>
      </c>
      <c r="D474" s="139">
        <v>266.97000000000003</v>
      </c>
      <c r="E474" s="139">
        <v>1.02</v>
      </c>
      <c r="F474" s="139">
        <v>267.99</v>
      </c>
      <c r="G474" s="120">
        <f t="shared" si="7"/>
        <v>9</v>
      </c>
    </row>
    <row r="475" spans="1:7" x14ac:dyDescent="0.2">
      <c r="A475" s="136" t="s">
        <v>1081</v>
      </c>
      <c r="B475" s="137" t="s">
        <v>1082</v>
      </c>
      <c r="C475" s="138"/>
      <c r="D475" s="139"/>
      <c r="E475" s="139"/>
      <c r="F475" s="139"/>
      <c r="G475" s="120">
        <f t="shared" si="7"/>
        <v>5</v>
      </c>
    </row>
    <row r="476" spans="1:7" ht="30" x14ac:dyDescent="0.2">
      <c r="A476" s="136" t="s">
        <v>1083</v>
      </c>
      <c r="B476" s="137" t="s">
        <v>1084</v>
      </c>
      <c r="C476" s="138" t="s">
        <v>44</v>
      </c>
      <c r="D476" s="139">
        <v>20.37</v>
      </c>
      <c r="E476" s="139"/>
      <c r="F476" s="139">
        <v>20.37</v>
      </c>
      <c r="G476" s="120">
        <f t="shared" si="7"/>
        <v>9</v>
      </c>
    </row>
    <row r="477" spans="1:7" ht="30" x14ac:dyDescent="0.2">
      <c r="A477" s="136" t="s">
        <v>1085</v>
      </c>
      <c r="B477" s="137" t="s">
        <v>1086</v>
      </c>
      <c r="C477" s="138" t="s">
        <v>44</v>
      </c>
      <c r="D477" s="139">
        <v>38.200000000000003</v>
      </c>
      <c r="E477" s="139"/>
      <c r="F477" s="139">
        <v>38.200000000000003</v>
      </c>
      <c r="G477" s="120">
        <f t="shared" si="7"/>
        <v>9</v>
      </c>
    </row>
    <row r="478" spans="1:7" ht="30" x14ac:dyDescent="0.2">
      <c r="A478" s="136" t="s">
        <v>1087</v>
      </c>
      <c r="B478" s="137" t="s">
        <v>1088</v>
      </c>
      <c r="C478" s="138" t="s">
        <v>44</v>
      </c>
      <c r="D478" s="139">
        <v>47.43</v>
      </c>
      <c r="E478" s="139"/>
      <c r="F478" s="139">
        <v>47.43</v>
      </c>
      <c r="G478" s="120">
        <f t="shared" si="7"/>
        <v>9</v>
      </c>
    </row>
    <row r="479" spans="1:7" ht="30" x14ac:dyDescent="0.2">
      <c r="A479" s="136" t="s">
        <v>1089</v>
      </c>
      <c r="B479" s="137" t="s">
        <v>1090</v>
      </c>
      <c r="C479" s="138" t="s">
        <v>44</v>
      </c>
      <c r="D479" s="139">
        <v>53.94</v>
      </c>
      <c r="E479" s="139"/>
      <c r="F479" s="139">
        <v>53.94</v>
      </c>
      <c r="G479" s="120">
        <f t="shared" si="7"/>
        <v>9</v>
      </c>
    </row>
    <row r="480" spans="1:7" x14ac:dyDescent="0.2">
      <c r="A480" s="136" t="s">
        <v>1091</v>
      </c>
      <c r="B480" s="137" t="s">
        <v>1092</v>
      </c>
      <c r="C480" s="138" t="s">
        <v>1093</v>
      </c>
      <c r="D480" s="139">
        <v>2.7</v>
      </c>
      <c r="E480" s="139"/>
      <c r="F480" s="139">
        <v>2.7</v>
      </c>
      <c r="G480" s="120">
        <f t="shared" si="7"/>
        <v>9</v>
      </c>
    </row>
    <row r="481" spans="1:7" ht="30" x14ac:dyDescent="0.2">
      <c r="A481" s="136" t="s">
        <v>1094</v>
      </c>
      <c r="B481" s="137" t="s">
        <v>1095</v>
      </c>
      <c r="C481" s="138" t="s">
        <v>44</v>
      </c>
      <c r="D481" s="139">
        <v>16.52</v>
      </c>
      <c r="E481" s="139"/>
      <c r="F481" s="139">
        <v>16.52</v>
      </c>
      <c r="G481" s="120">
        <f t="shared" si="7"/>
        <v>9</v>
      </c>
    </row>
    <row r="482" spans="1:7" x14ac:dyDescent="0.2">
      <c r="A482" s="136" t="s">
        <v>1096</v>
      </c>
      <c r="B482" s="137" t="s">
        <v>1097</v>
      </c>
      <c r="C482" s="138"/>
      <c r="D482" s="139"/>
      <c r="E482" s="139"/>
      <c r="F482" s="139"/>
      <c r="G482" s="120">
        <f t="shared" si="7"/>
        <v>5</v>
      </c>
    </row>
    <row r="483" spans="1:7" x14ac:dyDescent="0.2">
      <c r="A483" s="136" t="s">
        <v>1098</v>
      </c>
      <c r="B483" s="137" t="s">
        <v>1099</v>
      </c>
      <c r="C483" s="138" t="s">
        <v>1100</v>
      </c>
      <c r="D483" s="139">
        <v>38.4</v>
      </c>
      <c r="E483" s="139"/>
      <c r="F483" s="139">
        <v>38.4</v>
      </c>
      <c r="G483" s="120">
        <f t="shared" si="7"/>
        <v>9</v>
      </c>
    </row>
    <row r="484" spans="1:7" ht="30" x14ac:dyDescent="0.2">
      <c r="A484" s="136" t="s">
        <v>1101</v>
      </c>
      <c r="B484" s="137" t="s">
        <v>1102</v>
      </c>
      <c r="C484" s="138" t="s">
        <v>44</v>
      </c>
      <c r="D484" s="139">
        <v>29.4</v>
      </c>
      <c r="E484" s="139"/>
      <c r="F484" s="139">
        <v>29.4</v>
      </c>
      <c r="G484" s="120">
        <f t="shared" si="7"/>
        <v>9</v>
      </c>
    </row>
    <row r="485" spans="1:7" ht="30" x14ac:dyDescent="0.2">
      <c r="A485" s="136" t="s">
        <v>1103</v>
      </c>
      <c r="B485" s="137" t="s">
        <v>8332</v>
      </c>
      <c r="C485" s="138" t="s">
        <v>1100</v>
      </c>
      <c r="D485" s="139">
        <v>751.33</v>
      </c>
      <c r="E485" s="139"/>
      <c r="F485" s="139">
        <v>751.33</v>
      </c>
      <c r="G485" s="120">
        <f t="shared" si="7"/>
        <v>9</v>
      </c>
    </row>
    <row r="486" spans="1:7" x14ac:dyDescent="0.2">
      <c r="A486" s="136" t="s">
        <v>1104</v>
      </c>
      <c r="B486" s="137" t="s">
        <v>1105</v>
      </c>
      <c r="C486" s="138"/>
      <c r="D486" s="139"/>
      <c r="E486" s="139"/>
      <c r="F486" s="139"/>
      <c r="G486" s="120">
        <f t="shared" si="7"/>
        <v>5</v>
      </c>
    </row>
    <row r="487" spans="1:7" x14ac:dyDescent="0.2">
      <c r="A487" s="136" t="s">
        <v>1106</v>
      </c>
      <c r="B487" s="137" t="s">
        <v>1107</v>
      </c>
      <c r="C487" s="138" t="s">
        <v>44</v>
      </c>
      <c r="D487" s="139">
        <v>5.33</v>
      </c>
      <c r="E487" s="139"/>
      <c r="F487" s="139">
        <v>5.33</v>
      </c>
      <c r="G487" s="120">
        <f t="shared" si="7"/>
        <v>9</v>
      </c>
    </row>
    <row r="488" spans="1:7" ht="30" x14ac:dyDescent="0.2">
      <c r="A488" s="136" t="s">
        <v>1108</v>
      </c>
      <c r="B488" s="137" t="s">
        <v>1109</v>
      </c>
      <c r="C488" s="138" t="s">
        <v>44</v>
      </c>
      <c r="D488" s="139">
        <v>7.97</v>
      </c>
      <c r="E488" s="139"/>
      <c r="F488" s="139">
        <v>7.97</v>
      </c>
      <c r="G488" s="120">
        <f t="shared" si="7"/>
        <v>9</v>
      </c>
    </row>
    <row r="489" spans="1:7" ht="30" x14ac:dyDescent="0.2">
      <c r="A489" s="136" t="s">
        <v>1110</v>
      </c>
      <c r="B489" s="137" t="s">
        <v>1111</v>
      </c>
      <c r="C489" s="138" t="s">
        <v>44</v>
      </c>
      <c r="D489" s="139">
        <v>11.9</v>
      </c>
      <c r="E489" s="139"/>
      <c r="F489" s="139">
        <v>11.9</v>
      </c>
      <c r="G489" s="120">
        <f t="shared" si="7"/>
        <v>9</v>
      </c>
    </row>
    <row r="490" spans="1:7" ht="30" x14ac:dyDescent="0.2">
      <c r="A490" s="136" t="s">
        <v>1112</v>
      </c>
      <c r="B490" s="137" t="s">
        <v>1113</v>
      </c>
      <c r="C490" s="138" t="s">
        <v>44</v>
      </c>
      <c r="D490" s="139">
        <v>13.15</v>
      </c>
      <c r="E490" s="139"/>
      <c r="F490" s="139">
        <v>13.15</v>
      </c>
      <c r="G490" s="120">
        <f t="shared" si="7"/>
        <v>9</v>
      </c>
    </row>
    <row r="491" spans="1:7" ht="30" x14ac:dyDescent="0.2">
      <c r="A491" s="136" t="s">
        <v>1114</v>
      </c>
      <c r="B491" s="137" t="s">
        <v>1115</v>
      </c>
      <c r="C491" s="138" t="s">
        <v>44</v>
      </c>
      <c r="D491" s="139">
        <v>17.579999999999998</v>
      </c>
      <c r="E491" s="139"/>
      <c r="F491" s="139">
        <v>17.579999999999998</v>
      </c>
      <c r="G491" s="120">
        <f t="shared" si="7"/>
        <v>9</v>
      </c>
    </row>
    <row r="492" spans="1:7" ht="30" x14ac:dyDescent="0.2">
      <c r="A492" s="136" t="s">
        <v>1116</v>
      </c>
      <c r="B492" s="137" t="s">
        <v>1117</v>
      </c>
      <c r="C492" s="138" t="s">
        <v>44</v>
      </c>
      <c r="D492" s="139">
        <v>26.35</v>
      </c>
      <c r="E492" s="139"/>
      <c r="F492" s="139">
        <v>26.35</v>
      </c>
      <c r="G492" s="120">
        <f t="shared" si="7"/>
        <v>9</v>
      </c>
    </row>
    <row r="493" spans="1:7" ht="30" x14ac:dyDescent="0.2">
      <c r="A493" s="136" t="s">
        <v>1118</v>
      </c>
      <c r="B493" s="137" t="s">
        <v>1119</v>
      </c>
      <c r="C493" s="138" t="s">
        <v>44</v>
      </c>
      <c r="D493" s="139">
        <v>35.090000000000003</v>
      </c>
      <c r="E493" s="139"/>
      <c r="F493" s="139">
        <v>35.090000000000003</v>
      </c>
      <c r="G493" s="120">
        <f t="shared" si="7"/>
        <v>9</v>
      </c>
    </row>
    <row r="494" spans="1:7" ht="30" x14ac:dyDescent="0.2">
      <c r="A494" s="136" t="s">
        <v>1120</v>
      </c>
      <c r="B494" s="137" t="s">
        <v>1121</v>
      </c>
      <c r="C494" s="138" t="s">
        <v>1093</v>
      </c>
      <c r="D494" s="139">
        <v>1.69</v>
      </c>
      <c r="E494" s="139"/>
      <c r="F494" s="139">
        <v>1.69</v>
      </c>
      <c r="G494" s="120">
        <f t="shared" si="7"/>
        <v>9</v>
      </c>
    </row>
    <row r="495" spans="1:7" x14ac:dyDescent="0.2">
      <c r="A495" s="136" t="s">
        <v>1122</v>
      </c>
      <c r="B495" s="137" t="s">
        <v>1123</v>
      </c>
      <c r="C495" s="138" t="s">
        <v>44</v>
      </c>
      <c r="D495" s="139">
        <v>13.71</v>
      </c>
      <c r="E495" s="139"/>
      <c r="F495" s="139">
        <v>13.71</v>
      </c>
      <c r="G495" s="120">
        <f t="shared" si="7"/>
        <v>9</v>
      </c>
    </row>
    <row r="496" spans="1:7" ht="30" x14ac:dyDescent="0.2">
      <c r="A496" s="136" t="s">
        <v>1124</v>
      </c>
      <c r="B496" s="137" t="s">
        <v>1125</v>
      </c>
      <c r="C496" s="138" t="s">
        <v>44</v>
      </c>
      <c r="D496" s="139">
        <v>18.91</v>
      </c>
      <c r="E496" s="139"/>
      <c r="F496" s="139">
        <v>18.91</v>
      </c>
      <c r="G496" s="120">
        <f t="shared" si="7"/>
        <v>9</v>
      </c>
    </row>
    <row r="497" spans="1:7" ht="30" x14ac:dyDescent="0.2">
      <c r="A497" s="136" t="s">
        <v>1126</v>
      </c>
      <c r="B497" s="137" t="s">
        <v>1127</v>
      </c>
      <c r="C497" s="138" t="s">
        <v>44</v>
      </c>
      <c r="D497" s="139">
        <v>19.739999999999998</v>
      </c>
      <c r="E497" s="139"/>
      <c r="F497" s="139">
        <v>19.739999999999998</v>
      </c>
      <c r="G497" s="120">
        <f t="shared" si="7"/>
        <v>9</v>
      </c>
    </row>
    <row r="498" spans="1:7" ht="30" x14ac:dyDescent="0.2">
      <c r="A498" s="136" t="s">
        <v>1128</v>
      </c>
      <c r="B498" s="137" t="s">
        <v>1129</v>
      </c>
      <c r="C498" s="138" t="s">
        <v>44</v>
      </c>
      <c r="D498" s="139">
        <v>25.23</v>
      </c>
      <c r="E498" s="139"/>
      <c r="F498" s="139">
        <v>25.23</v>
      </c>
      <c r="G498" s="120">
        <f t="shared" si="7"/>
        <v>9</v>
      </c>
    </row>
    <row r="499" spans="1:7" ht="30" x14ac:dyDescent="0.2">
      <c r="A499" s="136" t="s">
        <v>1130</v>
      </c>
      <c r="B499" s="137" t="s">
        <v>1131</v>
      </c>
      <c r="C499" s="138" t="s">
        <v>44</v>
      </c>
      <c r="D499" s="139">
        <v>37.82</v>
      </c>
      <c r="E499" s="139"/>
      <c r="F499" s="139">
        <v>37.82</v>
      </c>
      <c r="G499" s="120">
        <f t="shared" si="7"/>
        <v>9</v>
      </c>
    </row>
    <row r="500" spans="1:7" ht="30" x14ac:dyDescent="0.2">
      <c r="A500" s="136" t="s">
        <v>1132</v>
      </c>
      <c r="B500" s="137" t="s">
        <v>1133</v>
      </c>
      <c r="C500" s="138" t="s">
        <v>44</v>
      </c>
      <c r="D500" s="139">
        <v>50.42</v>
      </c>
      <c r="E500" s="139"/>
      <c r="F500" s="139">
        <v>50.42</v>
      </c>
      <c r="G500" s="120">
        <f t="shared" si="7"/>
        <v>9</v>
      </c>
    </row>
    <row r="501" spans="1:7" ht="30" x14ac:dyDescent="0.2">
      <c r="A501" s="136" t="s">
        <v>1134</v>
      </c>
      <c r="B501" s="137" t="s">
        <v>1135</v>
      </c>
      <c r="C501" s="138" t="s">
        <v>1093</v>
      </c>
      <c r="D501" s="139">
        <v>2.4500000000000002</v>
      </c>
      <c r="E501" s="139"/>
      <c r="F501" s="139">
        <v>2.4500000000000002</v>
      </c>
      <c r="G501" s="120">
        <f t="shared" si="7"/>
        <v>9</v>
      </c>
    </row>
    <row r="502" spans="1:7" x14ac:dyDescent="0.2">
      <c r="A502" s="136" t="s">
        <v>1136</v>
      </c>
      <c r="B502" s="137" t="s">
        <v>1137</v>
      </c>
      <c r="C502" s="138"/>
      <c r="D502" s="139"/>
      <c r="E502" s="139"/>
      <c r="F502" s="139"/>
      <c r="G502" s="120">
        <f t="shared" si="7"/>
        <v>2</v>
      </c>
    </row>
    <row r="503" spans="1:7" x14ac:dyDescent="0.2">
      <c r="A503" s="136" t="s">
        <v>1138</v>
      </c>
      <c r="B503" s="137" t="s">
        <v>1139</v>
      </c>
      <c r="C503" s="138"/>
      <c r="D503" s="139"/>
      <c r="E503" s="139"/>
      <c r="F503" s="139"/>
      <c r="G503" s="120">
        <f t="shared" si="7"/>
        <v>5</v>
      </c>
    </row>
    <row r="504" spans="1:7" ht="30" x14ac:dyDescent="0.2">
      <c r="A504" s="136" t="s">
        <v>1140</v>
      </c>
      <c r="B504" s="137" t="s">
        <v>1141</v>
      </c>
      <c r="C504" s="138" t="s">
        <v>44</v>
      </c>
      <c r="D504" s="139"/>
      <c r="E504" s="139">
        <v>50.9</v>
      </c>
      <c r="F504" s="139">
        <v>50.9</v>
      </c>
      <c r="G504" s="120">
        <f t="shared" si="7"/>
        <v>9</v>
      </c>
    </row>
    <row r="505" spans="1:7" x14ac:dyDescent="0.2">
      <c r="A505" s="136" t="s">
        <v>1142</v>
      </c>
      <c r="B505" s="137" t="s">
        <v>1143</v>
      </c>
      <c r="C505" s="138" t="s">
        <v>44</v>
      </c>
      <c r="D505" s="139"/>
      <c r="E505" s="139">
        <v>63.52</v>
      </c>
      <c r="F505" s="139">
        <v>63.52</v>
      </c>
      <c r="G505" s="120">
        <f t="shared" si="7"/>
        <v>9</v>
      </c>
    </row>
    <row r="506" spans="1:7" x14ac:dyDescent="0.2">
      <c r="A506" s="136" t="s">
        <v>1144</v>
      </c>
      <c r="B506" s="137" t="s">
        <v>1145</v>
      </c>
      <c r="C506" s="138"/>
      <c r="D506" s="139"/>
      <c r="E506" s="139"/>
      <c r="F506" s="139"/>
      <c r="G506" s="120">
        <f t="shared" si="7"/>
        <v>5</v>
      </c>
    </row>
    <row r="507" spans="1:7" ht="30" x14ac:dyDescent="0.2">
      <c r="A507" s="136" t="s">
        <v>1146</v>
      </c>
      <c r="B507" s="137" t="s">
        <v>1147</v>
      </c>
      <c r="C507" s="138" t="s">
        <v>44</v>
      </c>
      <c r="D507" s="139"/>
      <c r="E507" s="139">
        <v>61.08</v>
      </c>
      <c r="F507" s="139">
        <v>61.08</v>
      </c>
      <c r="G507" s="120">
        <f t="shared" si="7"/>
        <v>9</v>
      </c>
    </row>
    <row r="508" spans="1:7" ht="30" x14ac:dyDescent="0.2">
      <c r="A508" s="136" t="s">
        <v>1148</v>
      </c>
      <c r="B508" s="137" t="s">
        <v>1149</v>
      </c>
      <c r="C508" s="138" t="s">
        <v>44</v>
      </c>
      <c r="D508" s="139"/>
      <c r="E508" s="139">
        <v>79</v>
      </c>
      <c r="F508" s="139">
        <v>79</v>
      </c>
      <c r="G508" s="120">
        <f t="shared" si="7"/>
        <v>9</v>
      </c>
    </row>
    <row r="509" spans="1:7" x14ac:dyDescent="0.2">
      <c r="A509" s="136" t="s">
        <v>1150</v>
      </c>
      <c r="B509" s="137" t="s">
        <v>1151</v>
      </c>
      <c r="C509" s="138"/>
      <c r="D509" s="139"/>
      <c r="E509" s="139"/>
      <c r="F509" s="139"/>
      <c r="G509" s="120">
        <f t="shared" si="7"/>
        <v>5</v>
      </c>
    </row>
    <row r="510" spans="1:7" x14ac:dyDescent="0.2">
      <c r="A510" s="136" t="s">
        <v>1152</v>
      </c>
      <c r="B510" s="137" t="s">
        <v>1153</v>
      </c>
      <c r="C510" s="138" t="s">
        <v>44</v>
      </c>
      <c r="D510" s="139"/>
      <c r="E510" s="139">
        <v>8.75</v>
      </c>
      <c r="F510" s="139">
        <v>8.75</v>
      </c>
      <c r="G510" s="120">
        <f t="shared" si="7"/>
        <v>9</v>
      </c>
    </row>
    <row r="511" spans="1:7" x14ac:dyDescent="0.2">
      <c r="A511" s="136" t="s">
        <v>1154</v>
      </c>
      <c r="B511" s="137" t="s">
        <v>1155</v>
      </c>
      <c r="C511" s="138" t="s">
        <v>44</v>
      </c>
      <c r="D511" s="139"/>
      <c r="E511" s="139">
        <v>19</v>
      </c>
      <c r="F511" s="139">
        <v>19</v>
      </c>
      <c r="G511" s="120">
        <f t="shared" si="7"/>
        <v>9</v>
      </c>
    </row>
    <row r="512" spans="1:7" x14ac:dyDescent="0.2">
      <c r="A512" s="136" t="s">
        <v>1156</v>
      </c>
      <c r="B512" s="137" t="s">
        <v>1157</v>
      </c>
      <c r="C512" s="138" t="s">
        <v>44</v>
      </c>
      <c r="D512" s="139">
        <v>16.47</v>
      </c>
      <c r="E512" s="139">
        <v>68.41</v>
      </c>
      <c r="F512" s="139">
        <v>84.88</v>
      </c>
      <c r="G512" s="120">
        <f t="shared" si="7"/>
        <v>9</v>
      </c>
    </row>
    <row r="513" spans="1:7" x14ac:dyDescent="0.2">
      <c r="A513" s="136" t="s">
        <v>1158</v>
      </c>
      <c r="B513" s="137" t="s">
        <v>1159</v>
      </c>
      <c r="C513" s="138"/>
      <c r="D513" s="139"/>
      <c r="E513" s="139"/>
      <c r="F513" s="139"/>
      <c r="G513" s="120">
        <f t="shared" si="7"/>
        <v>5</v>
      </c>
    </row>
    <row r="514" spans="1:7" x14ac:dyDescent="0.2">
      <c r="A514" s="136" t="s">
        <v>1160</v>
      </c>
      <c r="B514" s="137" t="s">
        <v>1161</v>
      </c>
      <c r="C514" s="138" t="s">
        <v>44</v>
      </c>
      <c r="D514" s="139"/>
      <c r="E514" s="139">
        <v>62.89</v>
      </c>
      <c r="F514" s="139">
        <v>62.89</v>
      </c>
      <c r="G514" s="120">
        <f t="shared" si="7"/>
        <v>9</v>
      </c>
    </row>
    <row r="515" spans="1:7" x14ac:dyDescent="0.2">
      <c r="A515" s="136" t="s">
        <v>1162</v>
      </c>
      <c r="B515" s="137" t="s">
        <v>1163</v>
      </c>
      <c r="C515" s="138"/>
      <c r="D515" s="139"/>
      <c r="E515" s="139"/>
      <c r="F515" s="139"/>
      <c r="G515" s="120">
        <f t="shared" si="7"/>
        <v>5</v>
      </c>
    </row>
    <row r="516" spans="1:7" x14ac:dyDescent="0.2">
      <c r="A516" s="136" t="s">
        <v>1164</v>
      </c>
      <c r="B516" s="137" t="s">
        <v>1165</v>
      </c>
      <c r="C516" s="138" t="s">
        <v>44</v>
      </c>
      <c r="D516" s="139"/>
      <c r="E516" s="139">
        <v>12.22</v>
      </c>
      <c r="F516" s="139">
        <v>12.22</v>
      </c>
      <c r="G516" s="120">
        <f t="shared" si="7"/>
        <v>9</v>
      </c>
    </row>
    <row r="517" spans="1:7" x14ac:dyDescent="0.2">
      <c r="A517" s="136" t="s">
        <v>1166</v>
      </c>
      <c r="B517" s="137" t="s">
        <v>1167</v>
      </c>
      <c r="C517" s="138"/>
      <c r="D517" s="139"/>
      <c r="E517" s="139"/>
      <c r="F517" s="139"/>
      <c r="G517" s="120">
        <f t="shared" si="7"/>
        <v>2</v>
      </c>
    </row>
    <row r="518" spans="1:7" ht="30" x14ac:dyDescent="0.2">
      <c r="A518" s="136" t="s">
        <v>1168</v>
      </c>
      <c r="B518" s="137" t="s">
        <v>1169</v>
      </c>
      <c r="C518" s="138"/>
      <c r="D518" s="139"/>
      <c r="E518" s="139"/>
      <c r="F518" s="139"/>
      <c r="G518" s="120">
        <f t="shared" si="7"/>
        <v>5</v>
      </c>
    </row>
    <row r="519" spans="1:7" ht="30" x14ac:dyDescent="0.2">
      <c r="A519" s="136" t="s">
        <v>1170</v>
      </c>
      <c r="B519" s="137" t="s">
        <v>1171</v>
      </c>
      <c r="C519" s="138" t="s">
        <v>44</v>
      </c>
      <c r="D519" s="139">
        <v>15.93</v>
      </c>
      <c r="E519" s="139">
        <v>0.28999999999999998</v>
      </c>
      <c r="F519" s="139">
        <v>16.22</v>
      </c>
      <c r="G519" s="120">
        <f t="shared" si="7"/>
        <v>9</v>
      </c>
    </row>
    <row r="520" spans="1:7" ht="30" x14ac:dyDescent="0.2">
      <c r="A520" s="136" t="s">
        <v>1172</v>
      </c>
      <c r="B520" s="137" t="s">
        <v>1173</v>
      </c>
      <c r="C520" s="138" t="s">
        <v>44</v>
      </c>
      <c r="D520" s="139">
        <v>16.34</v>
      </c>
      <c r="E520" s="139">
        <v>0.28999999999999998</v>
      </c>
      <c r="F520" s="139">
        <v>16.63</v>
      </c>
      <c r="G520" s="120">
        <f t="shared" si="7"/>
        <v>9</v>
      </c>
    </row>
    <row r="521" spans="1:7" ht="30" x14ac:dyDescent="0.2">
      <c r="A521" s="136" t="s">
        <v>1174</v>
      </c>
      <c r="B521" s="137" t="s">
        <v>1175</v>
      </c>
      <c r="C521" s="138" t="s">
        <v>44</v>
      </c>
      <c r="D521" s="139">
        <v>25.32</v>
      </c>
      <c r="E521" s="139">
        <v>0.95</v>
      </c>
      <c r="F521" s="139">
        <v>26.27</v>
      </c>
      <c r="G521" s="120">
        <f t="shared" si="7"/>
        <v>9</v>
      </c>
    </row>
    <row r="522" spans="1:7" x14ac:dyDescent="0.2">
      <c r="A522" s="136" t="s">
        <v>1176</v>
      </c>
      <c r="B522" s="137" t="s">
        <v>1177</v>
      </c>
      <c r="C522" s="138" t="s">
        <v>44</v>
      </c>
      <c r="D522" s="139">
        <v>14.49</v>
      </c>
      <c r="E522" s="139"/>
      <c r="F522" s="139">
        <v>14.49</v>
      </c>
      <c r="G522" s="120">
        <f t="shared" ref="G522:G585" si="8">LEN(A522)</f>
        <v>9</v>
      </c>
    </row>
    <row r="523" spans="1:7" ht="30" x14ac:dyDescent="0.2">
      <c r="A523" s="136" t="s">
        <v>1178</v>
      </c>
      <c r="B523" s="137" t="s">
        <v>1179</v>
      </c>
      <c r="C523" s="138"/>
      <c r="D523" s="139"/>
      <c r="E523" s="139"/>
      <c r="F523" s="139"/>
      <c r="G523" s="120">
        <f t="shared" si="8"/>
        <v>5</v>
      </c>
    </row>
    <row r="524" spans="1:7" ht="30" x14ac:dyDescent="0.2">
      <c r="A524" s="136" t="s">
        <v>1180</v>
      </c>
      <c r="B524" s="137" t="s">
        <v>1181</v>
      </c>
      <c r="C524" s="138" t="s">
        <v>44</v>
      </c>
      <c r="D524" s="139">
        <v>9.34</v>
      </c>
      <c r="E524" s="139">
        <v>1.31</v>
      </c>
      <c r="F524" s="139">
        <v>10.65</v>
      </c>
      <c r="G524" s="120">
        <f t="shared" si="8"/>
        <v>9</v>
      </c>
    </row>
    <row r="525" spans="1:7" ht="30" x14ac:dyDescent="0.2">
      <c r="A525" s="136" t="s">
        <v>1182</v>
      </c>
      <c r="B525" s="137" t="s">
        <v>1183</v>
      </c>
      <c r="C525" s="138" t="s">
        <v>44</v>
      </c>
      <c r="D525" s="139">
        <v>10.53</v>
      </c>
      <c r="E525" s="139">
        <v>1.48</v>
      </c>
      <c r="F525" s="139">
        <v>12.01</v>
      </c>
      <c r="G525" s="120">
        <f t="shared" si="8"/>
        <v>9</v>
      </c>
    </row>
    <row r="526" spans="1:7" ht="30" x14ac:dyDescent="0.2">
      <c r="A526" s="136" t="s">
        <v>1184</v>
      </c>
      <c r="B526" s="137" t="s">
        <v>1185</v>
      </c>
      <c r="C526" s="138" t="s">
        <v>44</v>
      </c>
      <c r="D526" s="139">
        <v>19.420000000000002</v>
      </c>
      <c r="E526" s="139">
        <v>0.85</v>
      </c>
      <c r="F526" s="139">
        <v>20.27</v>
      </c>
      <c r="G526" s="120">
        <f t="shared" si="8"/>
        <v>9</v>
      </c>
    </row>
    <row r="527" spans="1:7" ht="30" x14ac:dyDescent="0.2">
      <c r="A527" s="136" t="s">
        <v>1186</v>
      </c>
      <c r="B527" s="137" t="s">
        <v>1187</v>
      </c>
      <c r="C527" s="138" t="s">
        <v>44</v>
      </c>
      <c r="D527" s="139">
        <v>20.52</v>
      </c>
      <c r="E527" s="139">
        <v>0.81</v>
      </c>
      <c r="F527" s="139">
        <v>21.33</v>
      </c>
      <c r="G527" s="120">
        <f t="shared" si="8"/>
        <v>9</v>
      </c>
    </row>
    <row r="528" spans="1:7" x14ac:dyDescent="0.2">
      <c r="A528" s="136" t="s">
        <v>1188</v>
      </c>
      <c r="B528" s="137" t="s">
        <v>1189</v>
      </c>
      <c r="C528" s="138"/>
      <c r="D528" s="139"/>
      <c r="E528" s="139"/>
      <c r="F528" s="139"/>
      <c r="G528" s="120">
        <f t="shared" si="8"/>
        <v>5</v>
      </c>
    </row>
    <row r="529" spans="1:7" x14ac:dyDescent="0.2">
      <c r="A529" s="136" t="s">
        <v>1190</v>
      </c>
      <c r="B529" s="137" t="s">
        <v>1191</v>
      </c>
      <c r="C529" s="138" t="s">
        <v>44</v>
      </c>
      <c r="D529" s="139">
        <v>35.82</v>
      </c>
      <c r="E529" s="139">
        <v>1.9</v>
      </c>
      <c r="F529" s="139">
        <v>37.72</v>
      </c>
      <c r="G529" s="120">
        <f t="shared" si="8"/>
        <v>9</v>
      </c>
    </row>
    <row r="530" spans="1:7" x14ac:dyDescent="0.2">
      <c r="A530" s="136" t="s">
        <v>1192</v>
      </c>
      <c r="B530" s="137" t="s">
        <v>1193</v>
      </c>
      <c r="C530" s="138" t="s">
        <v>44</v>
      </c>
      <c r="D530" s="139">
        <v>30.64</v>
      </c>
      <c r="E530" s="139">
        <v>1.53</v>
      </c>
      <c r="F530" s="139">
        <v>32.17</v>
      </c>
      <c r="G530" s="120">
        <f t="shared" si="8"/>
        <v>9</v>
      </c>
    </row>
    <row r="531" spans="1:7" x14ac:dyDescent="0.2">
      <c r="A531" s="136" t="s">
        <v>1194</v>
      </c>
      <c r="B531" s="137" t="s">
        <v>1195</v>
      </c>
      <c r="C531" s="138"/>
      <c r="D531" s="139"/>
      <c r="E531" s="139"/>
      <c r="F531" s="139"/>
      <c r="G531" s="120">
        <f t="shared" si="8"/>
        <v>5</v>
      </c>
    </row>
    <row r="532" spans="1:7" ht="30" x14ac:dyDescent="0.2">
      <c r="A532" s="136" t="s">
        <v>1196</v>
      </c>
      <c r="B532" s="137" t="s">
        <v>1197</v>
      </c>
      <c r="C532" s="138" t="s">
        <v>44</v>
      </c>
      <c r="D532" s="139">
        <v>276.44</v>
      </c>
      <c r="E532" s="139"/>
      <c r="F532" s="139">
        <v>276.44</v>
      </c>
      <c r="G532" s="120">
        <f t="shared" si="8"/>
        <v>9</v>
      </c>
    </row>
    <row r="533" spans="1:7" x14ac:dyDescent="0.2">
      <c r="A533" s="136" t="s">
        <v>1198</v>
      </c>
      <c r="B533" s="137" t="s">
        <v>1199</v>
      </c>
      <c r="C533" s="138"/>
      <c r="D533" s="139"/>
      <c r="E533" s="139"/>
      <c r="F533" s="139"/>
      <c r="G533" s="120">
        <f t="shared" si="8"/>
        <v>5</v>
      </c>
    </row>
    <row r="534" spans="1:7" ht="30" x14ac:dyDescent="0.2">
      <c r="A534" s="136" t="s">
        <v>1200</v>
      </c>
      <c r="B534" s="137" t="s">
        <v>1201</v>
      </c>
      <c r="C534" s="138" t="s">
        <v>44</v>
      </c>
      <c r="D534" s="139">
        <v>6.51</v>
      </c>
      <c r="E534" s="139">
        <v>0.12</v>
      </c>
      <c r="F534" s="139">
        <v>6.63</v>
      </c>
      <c r="G534" s="120">
        <f t="shared" si="8"/>
        <v>9</v>
      </c>
    </row>
    <row r="535" spans="1:7" x14ac:dyDescent="0.2">
      <c r="A535" s="136" t="s">
        <v>1202</v>
      </c>
      <c r="B535" s="137" t="s">
        <v>1203</v>
      </c>
      <c r="C535" s="138"/>
      <c r="D535" s="139"/>
      <c r="E535" s="139"/>
      <c r="F535" s="139"/>
      <c r="G535" s="120">
        <f t="shared" si="8"/>
        <v>5</v>
      </c>
    </row>
    <row r="536" spans="1:7" ht="30" x14ac:dyDescent="0.2">
      <c r="A536" s="136" t="s">
        <v>1204</v>
      </c>
      <c r="B536" s="137" t="s">
        <v>1205</v>
      </c>
      <c r="C536" s="138" t="s">
        <v>44</v>
      </c>
      <c r="D536" s="139">
        <v>3.88</v>
      </c>
      <c r="E536" s="139">
        <v>2.84</v>
      </c>
      <c r="F536" s="139">
        <v>6.72</v>
      </c>
      <c r="G536" s="120">
        <f t="shared" si="8"/>
        <v>9</v>
      </c>
    </row>
    <row r="537" spans="1:7" ht="30" x14ac:dyDescent="0.2">
      <c r="A537" s="136" t="s">
        <v>1206</v>
      </c>
      <c r="B537" s="137" t="s">
        <v>1207</v>
      </c>
      <c r="C537" s="138" t="s">
        <v>44</v>
      </c>
      <c r="D537" s="139">
        <v>19.93</v>
      </c>
      <c r="E537" s="139">
        <v>2.61</v>
      </c>
      <c r="F537" s="139">
        <v>22.54</v>
      </c>
      <c r="G537" s="120">
        <f t="shared" si="8"/>
        <v>9</v>
      </c>
    </row>
    <row r="538" spans="1:7" x14ac:dyDescent="0.2">
      <c r="A538" s="136" t="s">
        <v>1208</v>
      </c>
      <c r="B538" s="137" t="s">
        <v>1209</v>
      </c>
      <c r="C538" s="138"/>
      <c r="D538" s="139"/>
      <c r="E538" s="139"/>
      <c r="F538" s="139"/>
      <c r="G538" s="120">
        <f t="shared" si="8"/>
        <v>5</v>
      </c>
    </row>
    <row r="539" spans="1:7" ht="30" x14ac:dyDescent="0.2">
      <c r="A539" s="136" t="s">
        <v>1210</v>
      </c>
      <c r="B539" s="137" t="s">
        <v>1211</v>
      </c>
      <c r="C539" s="138" t="s">
        <v>44</v>
      </c>
      <c r="D539" s="139">
        <v>17.21</v>
      </c>
      <c r="E539" s="139">
        <v>0.43</v>
      </c>
      <c r="F539" s="139">
        <v>17.64</v>
      </c>
      <c r="G539" s="120">
        <f t="shared" si="8"/>
        <v>9</v>
      </c>
    </row>
    <row r="540" spans="1:7" ht="30" x14ac:dyDescent="0.2">
      <c r="A540" s="136" t="s">
        <v>1212</v>
      </c>
      <c r="B540" s="137" t="s">
        <v>1213</v>
      </c>
      <c r="C540" s="138" t="s">
        <v>44</v>
      </c>
      <c r="D540" s="139">
        <v>12.24</v>
      </c>
      <c r="E540" s="139">
        <v>0.3</v>
      </c>
      <c r="F540" s="139">
        <v>12.54</v>
      </c>
      <c r="G540" s="120">
        <f t="shared" si="8"/>
        <v>9</v>
      </c>
    </row>
    <row r="541" spans="1:7" ht="30" x14ac:dyDescent="0.2">
      <c r="A541" s="136" t="s">
        <v>1214</v>
      </c>
      <c r="B541" s="137" t="s">
        <v>1215</v>
      </c>
      <c r="C541" s="138" t="s">
        <v>44</v>
      </c>
      <c r="D541" s="139">
        <v>12.42</v>
      </c>
      <c r="E541" s="139">
        <v>0.13</v>
      </c>
      <c r="F541" s="139">
        <v>12.55</v>
      </c>
      <c r="G541" s="120">
        <f t="shared" si="8"/>
        <v>9</v>
      </c>
    </row>
    <row r="542" spans="1:7" ht="30" x14ac:dyDescent="0.2">
      <c r="A542" s="136" t="s">
        <v>1216</v>
      </c>
      <c r="B542" s="137" t="s">
        <v>1217</v>
      </c>
      <c r="C542" s="138" t="s">
        <v>44</v>
      </c>
      <c r="D542" s="139">
        <v>20.2</v>
      </c>
      <c r="E542" s="139">
        <v>0.41</v>
      </c>
      <c r="F542" s="139">
        <v>20.61</v>
      </c>
      <c r="G542" s="120">
        <f t="shared" si="8"/>
        <v>9</v>
      </c>
    </row>
    <row r="543" spans="1:7" x14ac:dyDescent="0.2">
      <c r="A543" s="136" t="s">
        <v>1218</v>
      </c>
      <c r="B543" s="137" t="s">
        <v>1219</v>
      </c>
      <c r="C543" s="138"/>
      <c r="D543" s="139"/>
      <c r="E543" s="139"/>
      <c r="F543" s="139"/>
      <c r="G543" s="120">
        <f t="shared" si="8"/>
        <v>2</v>
      </c>
    </row>
    <row r="544" spans="1:7" x14ac:dyDescent="0.2">
      <c r="A544" s="136" t="s">
        <v>1220</v>
      </c>
      <c r="B544" s="137" t="s">
        <v>1221</v>
      </c>
      <c r="C544" s="138"/>
      <c r="D544" s="139"/>
      <c r="E544" s="139"/>
      <c r="F544" s="139"/>
      <c r="G544" s="120">
        <f t="shared" si="8"/>
        <v>5</v>
      </c>
    </row>
    <row r="545" spans="1:7" x14ac:dyDescent="0.2">
      <c r="A545" s="136" t="s">
        <v>1222</v>
      </c>
      <c r="B545" s="137" t="s">
        <v>1223</v>
      </c>
      <c r="C545" s="138" t="s">
        <v>7</v>
      </c>
      <c r="D545" s="139">
        <v>35.35</v>
      </c>
      <c r="E545" s="139">
        <v>60.05</v>
      </c>
      <c r="F545" s="139">
        <v>95.4</v>
      </c>
      <c r="G545" s="120">
        <f t="shared" si="8"/>
        <v>9</v>
      </c>
    </row>
    <row r="546" spans="1:7" x14ac:dyDescent="0.2">
      <c r="A546" s="136" t="s">
        <v>1224</v>
      </c>
      <c r="B546" s="137" t="s">
        <v>1225</v>
      </c>
      <c r="C546" s="138" t="s">
        <v>7</v>
      </c>
      <c r="D546" s="139">
        <v>19.37</v>
      </c>
      <c r="E546" s="139">
        <v>36.119999999999997</v>
      </c>
      <c r="F546" s="139">
        <v>55.49</v>
      </c>
      <c r="G546" s="120">
        <f t="shared" si="8"/>
        <v>9</v>
      </c>
    </row>
    <row r="547" spans="1:7" x14ac:dyDescent="0.2">
      <c r="A547" s="136" t="s">
        <v>1226</v>
      </c>
      <c r="B547" s="137" t="s">
        <v>1227</v>
      </c>
      <c r="C547" s="138" t="s">
        <v>7</v>
      </c>
      <c r="D547" s="139">
        <v>13</v>
      </c>
      <c r="E547" s="139">
        <v>8.73</v>
      </c>
      <c r="F547" s="139">
        <v>21.73</v>
      </c>
      <c r="G547" s="120">
        <f t="shared" si="8"/>
        <v>9</v>
      </c>
    </row>
    <row r="548" spans="1:7" x14ac:dyDescent="0.2">
      <c r="A548" s="136" t="s">
        <v>1228</v>
      </c>
      <c r="B548" s="137" t="s">
        <v>1229</v>
      </c>
      <c r="C548" s="138" t="s">
        <v>7</v>
      </c>
      <c r="D548" s="139">
        <v>44.92</v>
      </c>
      <c r="E548" s="139">
        <v>69.87</v>
      </c>
      <c r="F548" s="139">
        <v>114.79</v>
      </c>
      <c r="G548" s="120">
        <f t="shared" si="8"/>
        <v>9</v>
      </c>
    </row>
    <row r="549" spans="1:7" ht="30" x14ac:dyDescent="0.2">
      <c r="A549" s="136" t="s">
        <v>1230</v>
      </c>
      <c r="B549" s="137" t="s">
        <v>1231</v>
      </c>
      <c r="C549" s="138" t="s">
        <v>7</v>
      </c>
      <c r="D549" s="139">
        <v>371.4</v>
      </c>
      <c r="E549" s="139"/>
      <c r="F549" s="139">
        <v>371.4</v>
      </c>
      <c r="G549" s="120">
        <f t="shared" si="8"/>
        <v>9</v>
      </c>
    </row>
    <row r="550" spans="1:7" ht="30" x14ac:dyDescent="0.2">
      <c r="A550" s="136" t="s">
        <v>1232</v>
      </c>
      <c r="B550" s="137" t="s">
        <v>1233</v>
      </c>
      <c r="C550" s="138" t="s">
        <v>7</v>
      </c>
      <c r="D550" s="139">
        <v>407.81</v>
      </c>
      <c r="E550" s="139"/>
      <c r="F550" s="139">
        <v>407.81</v>
      </c>
      <c r="G550" s="120">
        <f t="shared" si="8"/>
        <v>9</v>
      </c>
    </row>
    <row r="551" spans="1:7" ht="30" x14ac:dyDescent="0.2">
      <c r="A551" s="136" t="s">
        <v>1234</v>
      </c>
      <c r="B551" s="137" t="s">
        <v>1235</v>
      </c>
      <c r="C551" s="138" t="s">
        <v>7</v>
      </c>
      <c r="D551" s="139">
        <v>452.47</v>
      </c>
      <c r="E551" s="139"/>
      <c r="F551" s="139">
        <v>452.47</v>
      </c>
      <c r="G551" s="120">
        <f t="shared" si="8"/>
        <v>9</v>
      </c>
    </row>
    <row r="552" spans="1:7" x14ac:dyDescent="0.2">
      <c r="A552" s="136" t="s">
        <v>1236</v>
      </c>
      <c r="B552" s="137" t="s">
        <v>1237</v>
      </c>
      <c r="C552" s="138"/>
      <c r="D552" s="139"/>
      <c r="E552" s="139"/>
      <c r="F552" s="139"/>
      <c r="G552" s="120">
        <f t="shared" si="8"/>
        <v>5</v>
      </c>
    </row>
    <row r="553" spans="1:7" x14ac:dyDescent="0.2">
      <c r="A553" s="136" t="s">
        <v>1238</v>
      </c>
      <c r="B553" s="137" t="s">
        <v>1239</v>
      </c>
      <c r="C553" s="138" t="s">
        <v>44</v>
      </c>
      <c r="D553" s="139">
        <v>19.739999999999998</v>
      </c>
      <c r="E553" s="139">
        <v>32.76</v>
      </c>
      <c r="F553" s="139">
        <v>52.5</v>
      </c>
      <c r="G553" s="120">
        <f t="shared" si="8"/>
        <v>9</v>
      </c>
    </row>
    <row r="554" spans="1:7" x14ac:dyDescent="0.2">
      <c r="A554" s="136" t="s">
        <v>1240</v>
      </c>
      <c r="B554" s="137" t="s">
        <v>1241</v>
      </c>
      <c r="C554" s="138" t="s">
        <v>43</v>
      </c>
      <c r="D554" s="139">
        <v>9.69</v>
      </c>
      <c r="E554" s="139">
        <v>2.2599999999999998</v>
      </c>
      <c r="F554" s="139">
        <v>11.95</v>
      </c>
      <c r="G554" s="120">
        <f t="shared" si="8"/>
        <v>9</v>
      </c>
    </row>
    <row r="555" spans="1:7" x14ac:dyDescent="0.2">
      <c r="A555" s="136" t="s">
        <v>1242</v>
      </c>
      <c r="B555" s="137" t="s">
        <v>1243</v>
      </c>
      <c r="C555" s="138" t="s">
        <v>1244</v>
      </c>
      <c r="D555" s="139">
        <v>7.62</v>
      </c>
      <c r="E555" s="139">
        <v>2.04</v>
      </c>
      <c r="F555" s="139">
        <v>9.66</v>
      </c>
      <c r="G555" s="120">
        <f t="shared" si="8"/>
        <v>9</v>
      </c>
    </row>
    <row r="556" spans="1:7" x14ac:dyDescent="0.2">
      <c r="A556" s="136" t="s">
        <v>1245</v>
      </c>
      <c r="B556" s="137" t="s">
        <v>1246</v>
      </c>
      <c r="C556" s="138" t="s">
        <v>44</v>
      </c>
      <c r="D556" s="139"/>
      <c r="E556" s="139">
        <v>15.5</v>
      </c>
      <c r="F556" s="139">
        <v>15.5</v>
      </c>
      <c r="G556" s="120">
        <f t="shared" si="8"/>
        <v>9</v>
      </c>
    </row>
    <row r="557" spans="1:7" x14ac:dyDescent="0.2">
      <c r="A557" s="136" t="s">
        <v>1247</v>
      </c>
      <c r="B557" s="137" t="s">
        <v>1248</v>
      </c>
      <c r="C557" s="138"/>
      <c r="D557" s="139"/>
      <c r="E557" s="139"/>
      <c r="F557" s="139"/>
      <c r="G557" s="120">
        <f t="shared" si="8"/>
        <v>5</v>
      </c>
    </row>
    <row r="558" spans="1:7" x14ac:dyDescent="0.2">
      <c r="A558" s="136" t="s">
        <v>1249</v>
      </c>
      <c r="B558" s="137" t="s">
        <v>1250</v>
      </c>
      <c r="C558" s="138" t="s">
        <v>44</v>
      </c>
      <c r="D558" s="139"/>
      <c r="E558" s="139">
        <v>9.0299999999999994</v>
      </c>
      <c r="F558" s="139">
        <v>9.0299999999999994</v>
      </c>
      <c r="G558" s="120">
        <f t="shared" si="8"/>
        <v>9</v>
      </c>
    </row>
    <row r="559" spans="1:7" x14ac:dyDescent="0.2">
      <c r="A559" s="136" t="s">
        <v>1251</v>
      </c>
      <c r="B559" s="137" t="s">
        <v>1252</v>
      </c>
      <c r="C559" s="138"/>
      <c r="D559" s="139"/>
      <c r="E559" s="139"/>
      <c r="F559" s="139"/>
      <c r="G559" s="120">
        <f t="shared" si="8"/>
        <v>5</v>
      </c>
    </row>
    <row r="560" spans="1:7" ht="30" x14ac:dyDescent="0.2">
      <c r="A560" s="136" t="s">
        <v>1253</v>
      </c>
      <c r="B560" s="137" t="s">
        <v>1254</v>
      </c>
      <c r="C560" s="138" t="s">
        <v>7</v>
      </c>
      <c r="D560" s="139">
        <v>29.57</v>
      </c>
      <c r="E560" s="139">
        <v>0.77</v>
      </c>
      <c r="F560" s="139">
        <v>30.34</v>
      </c>
      <c r="G560" s="120">
        <f t="shared" si="8"/>
        <v>9</v>
      </c>
    </row>
    <row r="561" spans="1:7" x14ac:dyDescent="0.2">
      <c r="A561" s="136" t="s">
        <v>1255</v>
      </c>
      <c r="B561" s="137" t="s">
        <v>1256</v>
      </c>
      <c r="C561" s="138" t="s">
        <v>44</v>
      </c>
      <c r="D561" s="139">
        <v>136.04</v>
      </c>
      <c r="E561" s="139">
        <v>22.58</v>
      </c>
      <c r="F561" s="139">
        <v>158.62</v>
      </c>
      <c r="G561" s="120">
        <f t="shared" si="8"/>
        <v>9</v>
      </c>
    </row>
    <row r="562" spans="1:7" x14ac:dyDescent="0.2">
      <c r="A562" s="136" t="s">
        <v>1257</v>
      </c>
      <c r="B562" s="137" t="s">
        <v>1258</v>
      </c>
      <c r="C562" s="138" t="s">
        <v>44</v>
      </c>
      <c r="D562" s="139">
        <v>158.24</v>
      </c>
      <c r="E562" s="139">
        <v>13.55</v>
      </c>
      <c r="F562" s="139">
        <v>171.79</v>
      </c>
      <c r="G562" s="120">
        <f t="shared" si="8"/>
        <v>9</v>
      </c>
    </row>
    <row r="563" spans="1:7" ht="30" x14ac:dyDescent="0.2">
      <c r="A563" s="136" t="s">
        <v>1259</v>
      </c>
      <c r="B563" s="137" t="s">
        <v>1260</v>
      </c>
      <c r="C563" s="138" t="s">
        <v>7</v>
      </c>
      <c r="D563" s="139">
        <v>5.82</v>
      </c>
      <c r="E563" s="139">
        <v>13.55</v>
      </c>
      <c r="F563" s="139">
        <v>19.37</v>
      </c>
      <c r="G563" s="120">
        <f t="shared" si="8"/>
        <v>9</v>
      </c>
    </row>
    <row r="564" spans="1:7" ht="30" x14ac:dyDescent="0.2">
      <c r="A564" s="136" t="s">
        <v>1261</v>
      </c>
      <c r="B564" s="137" t="s">
        <v>1262</v>
      </c>
      <c r="C564" s="138" t="s">
        <v>7</v>
      </c>
      <c r="D564" s="139">
        <v>8.3800000000000008</v>
      </c>
      <c r="E564" s="139">
        <v>13.55</v>
      </c>
      <c r="F564" s="139">
        <v>21.93</v>
      </c>
      <c r="G564" s="120">
        <f t="shared" si="8"/>
        <v>9</v>
      </c>
    </row>
    <row r="565" spans="1:7" ht="30" x14ac:dyDescent="0.2">
      <c r="A565" s="136" t="s">
        <v>1263</v>
      </c>
      <c r="B565" s="137" t="s">
        <v>1264</v>
      </c>
      <c r="C565" s="138" t="s">
        <v>7</v>
      </c>
      <c r="D565" s="139">
        <v>16.53</v>
      </c>
      <c r="E565" s="139">
        <v>13.55</v>
      </c>
      <c r="F565" s="139">
        <v>30.08</v>
      </c>
      <c r="G565" s="120">
        <f t="shared" si="8"/>
        <v>9</v>
      </c>
    </row>
    <row r="566" spans="1:7" x14ac:dyDescent="0.2">
      <c r="A566" s="136" t="s">
        <v>1265</v>
      </c>
      <c r="B566" s="137" t="s">
        <v>1266</v>
      </c>
      <c r="C566" s="138"/>
      <c r="D566" s="139"/>
      <c r="E566" s="139"/>
      <c r="F566" s="139"/>
      <c r="G566" s="120">
        <f t="shared" si="8"/>
        <v>5</v>
      </c>
    </row>
    <row r="567" spans="1:7" x14ac:dyDescent="0.2">
      <c r="A567" s="136" t="s">
        <v>1267</v>
      </c>
      <c r="B567" s="137" t="s">
        <v>1268</v>
      </c>
      <c r="C567" s="138" t="s">
        <v>18</v>
      </c>
      <c r="D567" s="139">
        <v>11.49</v>
      </c>
      <c r="E567" s="139">
        <v>15.81</v>
      </c>
      <c r="F567" s="139">
        <v>27.3</v>
      </c>
      <c r="G567" s="120">
        <f t="shared" si="8"/>
        <v>9</v>
      </c>
    </row>
    <row r="568" spans="1:7" x14ac:dyDescent="0.2">
      <c r="A568" s="136" t="s">
        <v>1269</v>
      </c>
      <c r="B568" s="137" t="s">
        <v>1270</v>
      </c>
      <c r="C568" s="138" t="s">
        <v>18</v>
      </c>
      <c r="D568" s="139">
        <v>16.14</v>
      </c>
      <c r="E568" s="139">
        <v>18.059999999999999</v>
      </c>
      <c r="F568" s="139">
        <v>34.200000000000003</v>
      </c>
      <c r="G568" s="120">
        <f t="shared" si="8"/>
        <v>9</v>
      </c>
    </row>
    <row r="569" spans="1:7" x14ac:dyDescent="0.2">
      <c r="A569" s="136" t="s">
        <v>1271</v>
      </c>
      <c r="B569" s="137" t="s">
        <v>1272</v>
      </c>
      <c r="C569" s="138" t="s">
        <v>18</v>
      </c>
      <c r="D569" s="139">
        <v>15.81</v>
      </c>
      <c r="E569" s="139">
        <v>22.58</v>
      </c>
      <c r="F569" s="139">
        <v>38.39</v>
      </c>
      <c r="G569" s="120">
        <f t="shared" si="8"/>
        <v>9</v>
      </c>
    </row>
    <row r="570" spans="1:7" x14ac:dyDescent="0.2">
      <c r="A570" s="136" t="s">
        <v>1273</v>
      </c>
      <c r="B570" s="137" t="s">
        <v>1274</v>
      </c>
      <c r="C570" s="138"/>
      <c r="D570" s="139"/>
      <c r="E570" s="139"/>
      <c r="F570" s="139"/>
      <c r="G570" s="120">
        <f t="shared" si="8"/>
        <v>5</v>
      </c>
    </row>
    <row r="571" spans="1:7" ht="30" x14ac:dyDescent="0.2">
      <c r="A571" s="136" t="s">
        <v>1275</v>
      </c>
      <c r="B571" s="137" t="s">
        <v>1276</v>
      </c>
      <c r="C571" s="138" t="s">
        <v>204</v>
      </c>
      <c r="D571" s="139">
        <v>12855.68</v>
      </c>
      <c r="E571" s="139"/>
      <c r="F571" s="139">
        <v>12855.68</v>
      </c>
      <c r="G571" s="120">
        <f t="shared" si="8"/>
        <v>9</v>
      </c>
    </row>
    <row r="572" spans="1:7" ht="45" x14ac:dyDescent="0.2">
      <c r="A572" s="136" t="s">
        <v>1277</v>
      </c>
      <c r="B572" s="137" t="s">
        <v>1278</v>
      </c>
      <c r="C572" s="138" t="s">
        <v>1279</v>
      </c>
      <c r="D572" s="139">
        <v>732.36</v>
      </c>
      <c r="E572" s="139"/>
      <c r="F572" s="139">
        <v>732.36</v>
      </c>
      <c r="G572" s="120">
        <f t="shared" si="8"/>
        <v>9</v>
      </c>
    </row>
    <row r="573" spans="1:7" x14ac:dyDescent="0.2">
      <c r="A573" s="136" t="s">
        <v>1280</v>
      </c>
      <c r="B573" s="137" t="s">
        <v>1281</v>
      </c>
      <c r="C573" s="138" t="s">
        <v>42</v>
      </c>
      <c r="D573" s="139">
        <v>446.29</v>
      </c>
      <c r="E573" s="139"/>
      <c r="F573" s="139">
        <v>446.29</v>
      </c>
      <c r="G573" s="120">
        <f t="shared" si="8"/>
        <v>9</v>
      </c>
    </row>
    <row r="574" spans="1:7" ht="30" x14ac:dyDescent="0.2">
      <c r="A574" s="136" t="s">
        <v>1282</v>
      </c>
      <c r="B574" s="137" t="s">
        <v>1283</v>
      </c>
      <c r="C574" s="138" t="s">
        <v>1284</v>
      </c>
      <c r="D574" s="139">
        <v>2.7</v>
      </c>
      <c r="E574" s="139">
        <v>4.07</v>
      </c>
      <c r="F574" s="139">
        <v>6.77</v>
      </c>
      <c r="G574" s="120">
        <f t="shared" si="8"/>
        <v>9</v>
      </c>
    </row>
    <row r="575" spans="1:7" x14ac:dyDescent="0.2">
      <c r="A575" s="136" t="s">
        <v>1285</v>
      </c>
      <c r="B575" s="137" t="s">
        <v>1286</v>
      </c>
      <c r="C575" s="138"/>
      <c r="D575" s="139"/>
      <c r="E575" s="139"/>
      <c r="F575" s="139"/>
      <c r="G575" s="120">
        <f t="shared" si="8"/>
        <v>5</v>
      </c>
    </row>
    <row r="576" spans="1:7" x14ac:dyDescent="0.2">
      <c r="A576" s="136" t="s">
        <v>1287</v>
      </c>
      <c r="B576" s="137" t="s">
        <v>1288</v>
      </c>
      <c r="C576" s="138" t="s">
        <v>44</v>
      </c>
      <c r="D576" s="139">
        <v>167.63</v>
      </c>
      <c r="E576" s="139">
        <v>135.44999999999999</v>
      </c>
      <c r="F576" s="139">
        <v>303.08</v>
      </c>
      <c r="G576" s="120">
        <f t="shared" si="8"/>
        <v>9</v>
      </c>
    </row>
    <row r="577" spans="1:7" x14ac:dyDescent="0.2">
      <c r="A577" s="136" t="s">
        <v>1289</v>
      </c>
      <c r="B577" s="137" t="s">
        <v>1290</v>
      </c>
      <c r="C577" s="138" t="s">
        <v>44</v>
      </c>
      <c r="D577" s="139">
        <v>294.62</v>
      </c>
      <c r="E577" s="139">
        <v>262.04000000000002</v>
      </c>
      <c r="F577" s="139">
        <v>556.66</v>
      </c>
      <c r="G577" s="120">
        <f t="shared" si="8"/>
        <v>9</v>
      </c>
    </row>
    <row r="578" spans="1:7" ht="45" x14ac:dyDescent="0.2">
      <c r="A578" s="136" t="s">
        <v>1291</v>
      </c>
      <c r="B578" s="137" t="s">
        <v>1292</v>
      </c>
      <c r="C578" s="138" t="s">
        <v>44</v>
      </c>
      <c r="D578" s="139">
        <v>755.24</v>
      </c>
      <c r="E578" s="139">
        <v>121.85</v>
      </c>
      <c r="F578" s="139">
        <v>877.09</v>
      </c>
      <c r="G578" s="120">
        <f t="shared" si="8"/>
        <v>9</v>
      </c>
    </row>
    <row r="579" spans="1:7" ht="45" x14ac:dyDescent="0.2">
      <c r="A579" s="136" t="s">
        <v>1293</v>
      </c>
      <c r="B579" s="137" t="s">
        <v>1294</v>
      </c>
      <c r="C579" s="138" t="s">
        <v>44</v>
      </c>
      <c r="D579" s="139">
        <v>624</v>
      </c>
      <c r="E579" s="139">
        <v>149.63999999999999</v>
      </c>
      <c r="F579" s="139">
        <v>773.64</v>
      </c>
      <c r="G579" s="120">
        <f t="shared" si="8"/>
        <v>9</v>
      </c>
    </row>
    <row r="580" spans="1:7" x14ac:dyDescent="0.2">
      <c r="A580" s="136" t="s">
        <v>1295</v>
      </c>
      <c r="B580" s="137" t="s">
        <v>1296</v>
      </c>
      <c r="C580" s="138"/>
      <c r="D580" s="139"/>
      <c r="E580" s="139"/>
      <c r="F580" s="139"/>
      <c r="G580" s="120">
        <f t="shared" si="8"/>
        <v>2</v>
      </c>
    </row>
    <row r="581" spans="1:7" x14ac:dyDescent="0.2">
      <c r="A581" s="136" t="s">
        <v>1297</v>
      </c>
      <c r="B581" s="137" t="s">
        <v>1298</v>
      </c>
      <c r="C581" s="138"/>
      <c r="D581" s="139"/>
      <c r="E581" s="139"/>
      <c r="F581" s="139"/>
      <c r="G581" s="120">
        <f t="shared" si="8"/>
        <v>5</v>
      </c>
    </row>
    <row r="582" spans="1:7" x14ac:dyDescent="0.2">
      <c r="A582" s="136" t="s">
        <v>1299</v>
      </c>
      <c r="B582" s="137" t="s">
        <v>1300</v>
      </c>
      <c r="C582" s="138" t="s">
        <v>7</v>
      </c>
      <c r="D582" s="139">
        <v>40.82</v>
      </c>
      <c r="E582" s="139">
        <v>58.7</v>
      </c>
      <c r="F582" s="139">
        <v>99.52</v>
      </c>
      <c r="G582" s="120">
        <f t="shared" si="8"/>
        <v>9</v>
      </c>
    </row>
    <row r="583" spans="1:7" x14ac:dyDescent="0.2">
      <c r="A583" s="136" t="s">
        <v>1301</v>
      </c>
      <c r="B583" s="137" t="s">
        <v>1302</v>
      </c>
      <c r="C583" s="138" t="s">
        <v>7</v>
      </c>
      <c r="D583" s="139">
        <v>173.47</v>
      </c>
      <c r="E583" s="139">
        <v>67.73</v>
      </c>
      <c r="F583" s="139">
        <v>241.2</v>
      </c>
      <c r="G583" s="120">
        <f t="shared" si="8"/>
        <v>9</v>
      </c>
    </row>
    <row r="584" spans="1:7" x14ac:dyDescent="0.2">
      <c r="A584" s="136" t="s">
        <v>1303</v>
      </c>
      <c r="B584" s="137" t="s">
        <v>1304</v>
      </c>
      <c r="C584" s="138" t="s">
        <v>7</v>
      </c>
      <c r="D584" s="139">
        <v>66.7</v>
      </c>
      <c r="E584" s="139">
        <v>54.18</v>
      </c>
      <c r="F584" s="139">
        <v>120.88</v>
      </c>
      <c r="G584" s="120">
        <f t="shared" si="8"/>
        <v>9</v>
      </c>
    </row>
    <row r="585" spans="1:7" ht="30" x14ac:dyDescent="0.2">
      <c r="A585" s="136" t="s">
        <v>1305</v>
      </c>
      <c r="B585" s="137" t="s">
        <v>1306</v>
      </c>
      <c r="C585" s="138" t="s">
        <v>7</v>
      </c>
      <c r="D585" s="139"/>
      <c r="E585" s="139">
        <v>6.96</v>
      </c>
      <c r="F585" s="139">
        <v>6.96</v>
      </c>
      <c r="G585" s="120">
        <f t="shared" si="8"/>
        <v>9</v>
      </c>
    </row>
    <row r="586" spans="1:7" ht="30" x14ac:dyDescent="0.2">
      <c r="A586" s="136" t="s">
        <v>1307</v>
      </c>
      <c r="B586" s="137" t="s">
        <v>1308</v>
      </c>
      <c r="C586" s="138" t="s">
        <v>7</v>
      </c>
      <c r="D586" s="139"/>
      <c r="E586" s="139">
        <v>8.27</v>
      </c>
      <c r="F586" s="139">
        <v>8.27</v>
      </c>
      <c r="G586" s="120">
        <f t="shared" ref="G586:G649" si="9">LEN(A586)</f>
        <v>9</v>
      </c>
    </row>
    <row r="587" spans="1:7" x14ac:dyDescent="0.2">
      <c r="A587" s="136" t="s">
        <v>1309</v>
      </c>
      <c r="B587" s="137" t="s">
        <v>1310</v>
      </c>
      <c r="C587" s="138"/>
      <c r="D587" s="139"/>
      <c r="E587" s="139"/>
      <c r="F587" s="139"/>
      <c r="G587" s="120">
        <f t="shared" si="9"/>
        <v>5</v>
      </c>
    </row>
    <row r="588" spans="1:7" x14ac:dyDescent="0.2">
      <c r="A588" s="136" t="s">
        <v>1311</v>
      </c>
      <c r="B588" s="137" t="s">
        <v>1312</v>
      </c>
      <c r="C588" s="138" t="s">
        <v>7</v>
      </c>
      <c r="D588" s="139">
        <v>123.74</v>
      </c>
      <c r="E588" s="139">
        <v>63.21</v>
      </c>
      <c r="F588" s="139">
        <v>186.95</v>
      </c>
      <c r="G588" s="120">
        <f t="shared" si="9"/>
        <v>9</v>
      </c>
    </row>
    <row r="589" spans="1:7" x14ac:dyDescent="0.2">
      <c r="A589" s="136" t="s">
        <v>1313</v>
      </c>
      <c r="B589" s="137" t="s">
        <v>1314</v>
      </c>
      <c r="C589" s="138" t="s">
        <v>7</v>
      </c>
      <c r="D589" s="139">
        <v>129.08000000000001</v>
      </c>
      <c r="E589" s="139">
        <v>63.21</v>
      </c>
      <c r="F589" s="139">
        <v>192.29</v>
      </c>
      <c r="G589" s="120">
        <f t="shared" si="9"/>
        <v>9</v>
      </c>
    </row>
    <row r="590" spans="1:7" x14ac:dyDescent="0.2">
      <c r="A590" s="136" t="s">
        <v>1315</v>
      </c>
      <c r="B590" s="137" t="s">
        <v>1316</v>
      </c>
      <c r="C590" s="138" t="s">
        <v>7</v>
      </c>
      <c r="D590" s="139">
        <v>122.52</v>
      </c>
      <c r="E590" s="139">
        <v>112.88</v>
      </c>
      <c r="F590" s="139">
        <v>235.4</v>
      </c>
      <c r="G590" s="120">
        <f t="shared" si="9"/>
        <v>9</v>
      </c>
    </row>
    <row r="591" spans="1:7" ht="30" x14ac:dyDescent="0.2">
      <c r="A591" s="136" t="s">
        <v>1317</v>
      </c>
      <c r="B591" s="137" t="s">
        <v>1318</v>
      </c>
      <c r="C591" s="138" t="s">
        <v>7</v>
      </c>
      <c r="D591" s="139">
        <v>86.46</v>
      </c>
      <c r="E591" s="139">
        <v>60.96</v>
      </c>
      <c r="F591" s="139">
        <v>147.41999999999999</v>
      </c>
      <c r="G591" s="120">
        <f t="shared" si="9"/>
        <v>9</v>
      </c>
    </row>
    <row r="592" spans="1:7" x14ac:dyDescent="0.2">
      <c r="A592" s="136" t="s">
        <v>1319</v>
      </c>
      <c r="B592" s="137" t="s">
        <v>1320</v>
      </c>
      <c r="C592" s="138" t="s">
        <v>7</v>
      </c>
      <c r="D592" s="139">
        <v>41.47</v>
      </c>
      <c r="E592" s="139">
        <v>49.67</v>
      </c>
      <c r="F592" s="139">
        <v>91.14</v>
      </c>
      <c r="G592" s="120">
        <f t="shared" si="9"/>
        <v>9</v>
      </c>
    </row>
    <row r="593" spans="1:7" x14ac:dyDescent="0.2">
      <c r="A593" s="136" t="s">
        <v>1321</v>
      </c>
      <c r="B593" s="137" t="s">
        <v>1322</v>
      </c>
      <c r="C593" s="138" t="s">
        <v>7</v>
      </c>
      <c r="D593" s="139">
        <v>86.11</v>
      </c>
      <c r="E593" s="139">
        <v>98.8</v>
      </c>
      <c r="F593" s="139">
        <v>184.91</v>
      </c>
      <c r="G593" s="120">
        <f t="shared" si="9"/>
        <v>9</v>
      </c>
    </row>
    <row r="594" spans="1:7" ht="30" x14ac:dyDescent="0.2">
      <c r="A594" s="136" t="s">
        <v>1323</v>
      </c>
      <c r="B594" s="137" t="s">
        <v>1324</v>
      </c>
      <c r="C594" s="138" t="s">
        <v>7</v>
      </c>
      <c r="D594" s="139">
        <v>99.2</v>
      </c>
      <c r="E594" s="139">
        <v>38.869999999999997</v>
      </c>
      <c r="F594" s="139">
        <v>138.07</v>
      </c>
      <c r="G594" s="120">
        <f t="shared" si="9"/>
        <v>9</v>
      </c>
    </row>
    <row r="595" spans="1:7" ht="30" x14ac:dyDescent="0.2">
      <c r="A595" s="136" t="s">
        <v>1325</v>
      </c>
      <c r="B595" s="137" t="s">
        <v>1326</v>
      </c>
      <c r="C595" s="138" t="s">
        <v>7</v>
      </c>
      <c r="D595" s="139">
        <v>99.2</v>
      </c>
      <c r="E595" s="139">
        <v>69.319999999999993</v>
      </c>
      <c r="F595" s="139">
        <v>168.52</v>
      </c>
      <c r="G595" s="120">
        <f t="shared" si="9"/>
        <v>9</v>
      </c>
    </row>
    <row r="596" spans="1:7" ht="30" x14ac:dyDescent="0.2">
      <c r="A596" s="136" t="s">
        <v>1327</v>
      </c>
      <c r="B596" s="137" t="s">
        <v>1328</v>
      </c>
      <c r="C596" s="138" t="s">
        <v>7</v>
      </c>
      <c r="D596" s="139">
        <v>65.56</v>
      </c>
      <c r="E596" s="139">
        <v>118.99</v>
      </c>
      <c r="F596" s="139">
        <v>184.55</v>
      </c>
      <c r="G596" s="120">
        <f t="shared" si="9"/>
        <v>9</v>
      </c>
    </row>
    <row r="597" spans="1:7" x14ac:dyDescent="0.2">
      <c r="A597" s="136" t="s">
        <v>1329</v>
      </c>
      <c r="B597" s="137" t="s">
        <v>1330</v>
      </c>
      <c r="C597" s="138"/>
      <c r="D597" s="139"/>
      <c r="E597" s="139"/>
      <c r="F597" s="139"/>
      <c r="G597" s="120">
        <f t="shared" si="9"/>
        <v>5</v>
      </c>
    </row>
    <row r="598" spans="1:7" x14ac:dyDescent="0.2">
      <c r="A598" s="136" t="s">
        <v>1331</v>
      </c>
      <c r="B598" s="137" t="s">
        <v>1332</v>
      </c>
      <c r="C598" s="138" t="s">
        <v>18</v>
      </c>
      <c r="D598" s="139">
        <v>94.03</v>
      </c>
      <c r="E598" s="139">
        <v>10.72</v>
      </c>
      <c r="F598" s="139">
        <v>104.75</v>
      </c>
      <c r="G598" s="120">
        <f t="shared" si="9"/>
        <v>9</v>
      </c>
    </row>
    <row r="599" spans="1:7" x14ac:dyDescent="0.2">
      <c r="A599" s="136" t="s">
        <v>1333</v>
      </c>
      <c r="B599" s="137" t="s">
        <v>1334</v>
      </c>
      <c r="C599" s="138" t="s">
        <v>18</v>
      </c>
      <c r="D599" s="139">
        <v>148.97</v>
      </c>
      <c r="E599" s="139">
        <v>10.72</v>
      </c>
      <c r="F599" s="139">
        <v>159.69</v>
      </c>
      <c r="G599" s="120">
        <f t="shared" si="9"/>
        <v>9</v>
      </c>
    </row>
    <row r="600" spans="1:7" x14ac:dyDescent="0.2">
      <c r="A600" s="136" t="s">
        <v>1335</v>
      </c>
      <c r="B600" s="137" t="s">
        <v>1336</v>
      </c>
      <c r="C600" s="138" t="s">
        <v>18</v>
      </c>
      <c r="D600" s="139">
        <v>179.42</v>
      </c>
      <c r="E600" s="139">
        <v>10.72</v>
      </c>
      <c r="F600" s="139">
        <v>190.14</v>
      </c>
      <c r="G600" s="120">
        <f t="shared" si="9"/>
        <v>9</v>
      </c>
    </row>
    <row r="601" spans="1:7" x14ac:dyDescent="0.2">
      <c r="A601" s="136" t="s">
        <v>1337</v>
      </c>
      <c r="B601" s="137" t="s">
        <v>1338</v>
      </c>
      <c r="C601" s="138" t="s">
        <v>18</v>
      </c>
      <c r="D601" s="139">
        <v>210.09</v>
      </c>
      <c r="E601" s="139">
        <v>10.72</v>
      </c>
      <c r="F601" s="139">
        <v>220.81</v>
      </c>
      <c r="G601" s="120">
        <f t="shared" si="9"/>
        <v>9</v>
      </c>
    </row>
    <row r="602" spans="1:7" x14ac:dyDescent="0.2">
      <c r="A602" s="136" t="s">
        <v>1339</v>
      </c>
      <c r="B602" s="137" t="s">
        <v>1340</v>
      </c>
      <c r="C602" s="138" t="s">
        <v>18</v>
      </c>
      <c r="D602" s="139">
        <v>233.4</v>
      </c>
      <c r="E602" s="139">
        <v>10.72</v>
      </c>
      <c r="F602" s="139">
        <v>244.12</v>
      </c>
      <c r="G602" s="120">
        <f t="shared" si="9"/>
        <v>9</v>
      </c>
    </row>
    <row r="603" spans="1:7" x14ac:dyDescent="0.2">
      <c r="A603" s="136" t="s">
        <v>1341</v>
      </c>
      <c r="B603" s="137" t="s">
        <v>1342</v>
      </c>
      <c r="C603" s="138" t="s">
        <v>18</v>
      </c>
      <c r="D603" s="139">
        <v>209.1</v>
      </c>
      <c r="E603" s="139">
        <v>10.72</v>
      </c>
      <c r="F603" s="139">
        <v>219.82</v>
      </c>
      <c r="G603" s="120">
        <f t="shared" si="9"/>
        <v>9</v>
      </c>
    </row>
    <row r="604" spans="1:7" x14ac:dyDescent="0.2">
      <c r="A604" s="136" t="s">
        <v>1343</v>
      </c>
      <c r="B604" s="137" t="s">
        <v>1344</v>
      </c>
      <c r="C604" s="138"/>
      <c r="D604" s="139"/>
      <c r="E604" s="139"/>
      <c r="F604" s="139"/>
      <c r="G604" s="120">
        <f t="shared" si="9"/>
        <v>5</v>
      </c>
    </row>
    <row r="605" spans="1:7" ht="30" x14ac:dyDescent="0.2">
      <c r="A605" s="136" t="s">
        <v>1345</v>
      </c>
      <c r="B605" s="137" t="s">
        <v>1346</v>
      </c>
      <c r="C605" s="138" t="s">
        <v>44</v>
      </c>
      <c r="D605" s="139">
        <v>399.1</v>
      </c>
      <c r="E605" s="139">
        <v>79.02</v>
      </c>
      <c r="F605" s="139">
        <v>478.12</v>
      </c>
      <c r="G605" s="120">
        <f t="shared" si="9"/>
        <v>9</v>
      </c>
    </row>
    <row r="606" spans="1:7" x14ac:dyDescent="0.2">
      <c r="A606" s="136" t="s">
        <v>1347</v>
      </c>
      <c r="B606" s="137" t="s">
        <v>1348</v>
      </c>
      <c r="C606" s="138"/>
      <c r="D606" s="139"/>
      <c r="E606" s="139"/>
      <c r="F606" s="139"/>
      <c r="G606" s="120">
        <f t="shared" si="9"/>
        <v>2</v>
      </c>
    </row>
    <row r="607" spans="1:7" x14ac:dyDescent="0.2">
      <c r="A607" s="136" t="s">
        <v>1349</v>
      </c>
      <c r="B607" s="137" t="s">
        <v>1350</v>
      </c>
      <c r="C607" s="138"/>
      <c r="D607" s="139"/>
      <c r="E607" s="139"/>
      <c r="F607" s="139"/>
      <c r="G607" s="120">
        <f t="shared" si="9"/>
        <v>5</v>
      </c>
    </row>
    <row r="608" spans="1:7" x14ac:dyDescent="0.2">
      <c r="A608" s="136" t="s">
        <v>1351</v>
      </c>
      <c r="B608" s="137" t="s">
        <v>1352</v>
      </c>
      <c r="C608" s="138" t="s">
        <v>43</v>
      </c>
      <c r="D608" s="139">
        <v>10.18</v>
      </c>
      <c r="E608" s="139">
        <v>2.62</v>
      </c>
      <c r="F608" s="139">
        <v>12.8</v>
      </c>
      <c r="G608" s="120">
        <f t="shared" si="9"/>
        <v>9</v>
      </c>
    </row>
    <row r="609" spans="1:7" x14ac:dyDescent="0.2">
      <c r="A609" s="136" t="s">
        <v>1353</v>
      </c>
      <c r="B609" s="137" t="s">
        <v>1354</v>
      </c>
      <c r="C609" s="138" t="s">
        <v>43</v>
      </c>
      <c r="D609" s="139">
        <v>8.57</v>
      </c>
      <c r="E609" s="139">
        <v>2.62</v>
      </c>
      <c r="F609" s="139">
        <v>11.19</v>
      </c>
      <c r="G609" s="120">
        <f t="shared" si="9"/>
        <v>9</v>
      </c>
    </row>
    <row r="610" spans="1:7" x14ac:dyDescent="0.2">
      <c r="A610" s="136" t="s">
        <v>1355</v>
      </c>
      <c r="B610" s="137" t="s">
        <v>1356</v>
      </c>
      <c r="C610" s="138" t="s">
        <v>43</v>
      </c>
      <c r="D610" s="139">
        <v>8.94</v>
      </c>
      <c r="E610" s="139">
        <v>2.62</v>
      </c>
      <c r="F610" s="139">
        <v>11.56</v>
      </c>
      <c r="G610" s="120">
        <f t="shared" si="9"/>
        <v>9</v>
      </c>
    </row>
    <row r="611" spans="1:7" x14ac:dyDescent="0.2">
      <c r="A611" s="136" t="s">
        <v>1357</v>
      </c>
      <c r="B611" s="137" t="s">
        <v>1358</v>
      </c>
      <c r="C611" s="138"/>
      <c r="D611" s="139"/>
      <c r="E611" s="139"/>
      <c r="F611" s="139"/>
      <c r="G611" s="120">
        <f t="shared" si="9"/>
        <v>5</v>
      </c>
    </row>
    <row r="612" spans="1:7" x14ac:dyDescent="0.2">
      <c r="A612" s="136" t="s">
        <v>1359</v>
      </c>
      <c r="B612" s="137" t="s">
        <v>1360</v>
      </c>
      <c r="C612" s="138" t="s">
        <v>43</v>
      </c>
      <c r="D612" s="139">
        <v>10.210000000000001</v>
      </c>
      <c r="E612" s="139">
        <v>1.31</v>
      </c>
      <c r="F612" s="139">
        <v>11.52</v>
      </c>
      <c r="G612" s="120">
        <f t="shared" si="9"/>
        <v>9</v>
      </c>
    </row>
    <row r="613" spans="1:7" x14ac:dyDescent="0.2">
      <c r="A613" s="136" t="s">
        <v>8230</v>
      </c>
      <c r="B613" s="137" t="s">
        <v>8231</v>
      </c>
      <c r="C613" s="138"/>
      <c r="D613" s="139"/>
      <c r="E613" s="139"/>
      <c r="F613" s="139"/>
      <c r="G613" s="120">
        <f t="shared" si="9"/>
        <v>5</v>
      </c>
    </row>
    <row r="614" spans="1:7" ht="30" x14ac:dyDescent="0.2">
      <c r="A614" s="136" t="s">
        <v>8232</v>
      </c>
      <c r="B614" s="137" t="s">
        <v>8233</v>
      </c>
      <c r="C614" s="138" t="s">
        <v>43</v>
      </c>
      <c r="D614" s="139">
        <v>47.02</v>
      </c>
      <c r="E614" s="139">
        <v>13.15</v>
      </c>
      <c r="F614" s="139">
        <v>60.17</v>
      </c>
      <c r="G614" s="120">
        <f t="shared" si="9"/>
        <v>9</v>
      </c>
    </row>
    <row r="615" spans="1:7" x14ac:dyDescent="0.2">
      <c r="A615" s="136" t="s">
        <v>1361</v>
      </c>
      <c r="B615" s="137" t="s">
        <v>1362</v>
      </c>
      <c r="C615" s="138"/>
      <c r="D615" s="139"/>
      <c r="E615" s="139"/>
      <c r="F615" s="139"/>
      <c r="G615" s="120">
        <f t="shared" si="9"/>
        <v>2</v>
      </c>
    </row>
    <row r="616" spans="1:7" x14ac:dyDescent="0.2">
      <c r="A616" s="136" t="s">
        <v>1363</v>
      </c>
      <c r="B616" s="137" t="s">
        <v>1364</v>
      </c>
      <c r="C616" s="138"/>
      <c r="D616" s="139"/>
      <c r="E616" s="139"/>
      <c r="F616" s="139"/>
      <c r="G616" s="120">
        <f t="shared" si="9"/>
        <v>5</v>
      </c>
    </row>
    <row r="617" spans="1:7" x14ac:dyDescent="0.2">
      <c r="A617" s="136" t="s">
        <v>1365</v>
      </c>
      <c r="B617" s="137" t="s">
        <v>1366</v>
      </c>
      <c r="C617" s="138" t="s">
        <v>44</v>
      </c>
      <c r="D617" s="139">
        <v>452.66</v>
      </c>
      <c r="E617" s="139"/>
      <c r="F617" s="139">
        <v>452.66</v>
      </c>
      <c r="G617" s="120">
        <f t="shared" si="9"/>
        <v>9</v>
      </c>
    </row>
    <row r="618" spans="1:7" x14ac:dyDescent="0.2">
      <c r="A618" s="136" t="s">
        <v>1367</v>
      </c>
      <c r="B618" s="137" t="s">
        <v>1368</v>
      </c>
      <c r="C618" s="138" t="s">
        <v>44</v>
      </c>
      <c r="D618" s="139">
        <v>474.27</v>
      </c>
      <c r="E618" s="139"/>
      <c r="F618" s="139">
        <v>474.27</v>
      </c>
      <c r="G618" s="120">
        <f t="shared" si="9"/>
        <v>9</v>
      </c>
    </row>
    <row r="619" spans="1:7" x14ac:dyDescent="0.2">
      <c r="A619" s="136" t="s">
        <v>1369</v>
      </c>
      <c r="B619" s="137" t="s">
        <v>1370</v>
      </c>
      <c r="C619" s="138" t="s">
        <v>44</v>
      </c>
      <c r="D619" s="139">
        <v>496.91</v>
      </c>
      <c r="E619" s="139"/>
      <c r="F619" s="139">
        <v>496.91</v>
      </c>
      <c r="G619" s="120">
        <f t="shared" si="9"/>
        <v>9</v>
      </c>
    </row>
    <row r="620" spans="1:7" x14ac:dyDescent="0.2">
      <c r="A620" s="136" t="s">
        <v>1371</v>
      </c>
      <c r="B620" s="137" t="s">
        <v>1372</v>
      </c>
      <c r="C620" s="138" t="s">
        <v>44</v>
      </c>
      <c r="D620" s="139">
        <v>520.64</v>
      </c>
      <c r="E620" s="139"/>
      <c r="F620" s="139">
        <v>520.64</v>
      </c>
      <c r="G620" s="120">
        <f t="shared" si="9"/>
        <v>9</v>
      </c>
    </row>
    <row r="621" spans="1:7" x14ac:dyDescent="0.2">
      <c r="A621" s="136" t="s">
        <v>1373</v>
      </c>
      <c r="B621" s="137" t="s">
        <v>1374</v>
      </c>
      <c r="C621" s="138" t="s">
        <v>44</v>
      </c>
      <c r="D621" s="139">
        <v>545.5</v>
      </c>
      <c r="E621" s="139"/>
      <c r="F621" s="139">
        <v>545.5</v>
      </c>
      <c r="G621" s="120">
        <f t="shared" si="9"/>
        <v>9</v>
      </c>
    </row>
    <row r="622" spans="1:7" x14ac:dyDescent="0.2">
      <c r="A622" s="136" t="s">
        <v>1375</v>
      </c>
      <c r="B622" s="137" t="s">
        <v>1376</v>
      </c>
      <c r="C622" s="138" t="s">
        <v>44</v>
      </c>
      <c r="D622" s="139">
        <v>513.24</v>
      </c>
      <c r="E622" s="139"/>
      <c r="F622" s="139">
        <v>513.24</v>
      </c>
      <c r="G622" s="120">
        <f t="shared" si="9"/>
        <v>9</v>
      </c>
    </row>
    <row r="623" spans="1:7" x14ac:dyDescent="0.2">
      <c r="A623" s="136" t="s">
        <v>1377</v>
      </c>
      <c r="B623" s="137" t="s">
        <v>1378</v>
      </c>
      <c r="C623" s="138" t="s">
        <v>44</v>
      </c>
      <c r="D623" s="139">
        <v>534.14</v>
      </c>
      <c r="E623" s="139"/>
      <c r="F623" s="139">
        <v>534.14</v>
      </c>
      <c r="G623" s="120">
        <f t="shared" si="9"/>
        <v>9</v>
      </c>
    </row>
    <row r="624" spans="1:7" x14ac:dyDescent="0.2">
      <c r="A624" s="136" t="s">
        <v>1379</v>
      </c>
      <c r="B624" s="137" t="s">
        <v>1380</v>
      </c>
      <c r="C624" s="138" t="s">
        <v>44</v>
      </c>
      <c r="D624" s="139">
        <v>556.72</v>
      </c>
      <c r="E624" s="139"/>
      <c r="F624" s="139">
        <v>556.72</v>
      </c>
      <c r="G624" s="120">
        <f t="shared" si="9"/>
        <v>9</v>
      </c>
    </row>
    <row r="625" spans="1:7" x14ac:dyDescent="0.2">
      <c r="A625" s="136" t="s">
        <v>1381</v>
      </c>
      <c r="B625" s="137" t="s">
        <v>1382</v>
      </c>
      <c r="C625" s="138" t="s">
        <v>44</v>
      </c>
      <c r="D625" s="139">
        <v>580.36</v>
      </c>
      <c r="E625" s="139"/>
      <c r="F625" s="139">
        <v>580.36</v>
      </c>
      <c r="G625" s="120">
        <f t="shared" si="9"/>
        <v>9</v>
      </c>
    </row>
    <row r="626" spans="1:7" x14ac:dyDescent="0.2">
      <c r="A626" s="136" t="s">
        <v>1383</v>
      </c>
      <c r="B626" s="137" t="s">
        <v>1384</v>
      </c>
      <c r="C626" s="138" t="s">
        <v>44</v>
      </c>
      <c r="D626" s="139">
        <v>605.94000000000005</v>
      </c>
      <c r="E626" s="139"/>
      <c r="F626" s="139">
        <v>605.94000000000005</v>
      </c>
      <c r="G626" s="120">
        <f t="shared" si="9"/>
        <v>9</v>
      </c>
    </row>
    <row r="627" spans="1:7" ht="30" x14ac:dyDescent="0.2">
      <c r="A627" s="136" t="s">
        <v>1385</v>
      </c>
      <c r="B627" s="137" t="s">
        <v>1386</v>
      </c>
      <c r="C627" s="138" t="s">
        <v>44</v>
      </c>
      <c r="D627" s="139">
        <v>575.39</v>
      </c>
      <c r="E627" s="139"/>
      <c r="F627" s="139">
        <v>575.39</v>
      </c>
      <c r="G627" s="120">
        <f t="shared" si="9"/>
        <v>9</v>
      </c>
    </row>
    <row r="628" spans="1:7" x14ac:dyDescent="0.2">
      <c r="A628" s="136" t="s">
        <v>8234</v>
      </c>
      <c r="B628" s="137" t="s">
        <v>8235</v>
      </c>
      <c r="C628" s="138" t="s">
        <v>44</v>
      </c>
      <c r="D628" s="139">
        <v>490.95</v>
      </c>
      <c r="E628" s="139"/>
      <c r="F628" s="139">
        <v>490.95</v>
      </c>
      <c r="G628" s="120">
        <f t="shared" si="9"/>
        <v>9</v>
      </c>
    </row>
    <row r="629" spans="1:7" x14ac:dyDescent="0.2">
      <c r="A629" s="136" t="s">
        <v>1387</v>
      </c>
      <c r="B629" s="137" t="s">
        <v>1388</v>
      </c>
      <c r="C629" s="138" t="s">
        <v>44</v>
      </c>
      <c r="D629" s="139">
        <v>569.91999999999996</v>
      </c>
      <c r="E629" s="139"/>
      <c r="F629" s="139">
        <v>569.91999999999996</v>
      </c>
      <c r="G629" s="120">
        <f t="shared" si="9"/>
        <v>9</v>
      </c>
    </row>
    <row r="630" spans="1:7" x14ac:dyDescent="0.2">
      <c r="A630" s="136" t="s">
        <v>1389</v>
      </c>
      <c r="B630" s="137" t="s">
        <v>1390</v>
      </c>
      <c r="C630" s="138"/>
      <c r="D630" s="139"/>
      <c r="E630" s="139"/>
      <c r="F630" s="139"/>
      <c r="G630" s="120">
        <f t="shared" si="9"/>
        <v>5</v>
      </c>
    </row>
    <row r="631" spans="1:7" x14ac:dyDescent="0.2">
      <c r="A631" s="136" t="s">
        <v>1391</v>
      </c>
      <c r="B631" s="137" t="s">
        <v>1392</v>
      </c>
      <c r="C631" s="138" t="s">
        <v>44</v>
      </c>
      <c r="D631" s="139">
        <v>496.65</v>
      </c>
      <c r="E631" s="139"/>
      <c r="F631" s="139">
        <v>496.65</v>
      </c>
      <c r="G631" s="120">
        <f t="shared" si="9"/>
        <v>9</v>
      </c>
    </row>
    <row r="632" spans="1:7" x14ac:dyDescent="0.2">
      <c r="A632" s="136" t="s">
        <v>1393</v>
      </c>
      <c r="B632" s="137" t="s">
        <v>1394</v>
      </c>
      <c r="C632" s="138" t="s">
        <v>44</v>
      </c>
      <c r="D632" s="139">
        <v>519.75</v>
      </c>
      <c r="E632" s="139"/>
      <c r="F632" s="139">
        <v>519.75</v>
      </c>
      <c r="G632" s="120">
        <f t="shared" si="9"/>
        <v>9</v>
      </c>
    </row>
    <row r="633" spans="1:7" x14ac:dyDescent="0.2">
      <c r="A633" s="136" t="s">
        <v>1395</v>
      </c>
      <c r="B633" s="137" t="s">
        <v>1396</v>
      </c>
      <c r="C633" s="138" t="s">
        <v>44</v>
      </c>
      <c r="D633" s="139">
        <v>525.89</v>
      </c>
      <c r="E633" s="139"/>
      <c r="F633" s="139">
        <v>525.89</v>
      </c>
      <c r="G633" s="120">
        <f t="shared" si="9"/>
        <v>9</v>
      </c>
    </row>
    <row r="634" spans="1:7" ht="30" x14ac:dyDescent="0.2">
      <c r="A634" s="136" t="s">
        <v>1397</v>
      </c>
      <c r="B634" s="137" t="s">
        <v>1398</v>
      </c>
      <c r="C634" s="138"/>
      <c r="D634" s="139"/>
      <c r="E634" s="139"/>
      <c r="F634" s="139"/>
      <c r="G634" s="120">
        <f t="shared" si="9"/>
        <v>5</v>
      </c>
    </row>
    <row r="635" spans="1:7" x14ac:dyDescent="0.2">
      <c r="A635" s="136" t="s">
        <v>1399</v>
      </c>
      <c r="B635" s="137" t="s">
        <v>1400</v>
      </c>
      <c r="C635" s="138" t="s">
        <v>44</v>
      </c>
      <c r="D635" s="139">
        <v>377.03</v>
      </c>
      <c r="E635" s="139">
        <v>122.16</v>
      </c>
      <c r="F635" s="139">
        <v>499.19</v>
      </c>
      <c r="G635" s="120">
        <f t="shared" si="9"/>
        <v>9</v>
      </c>
    </row>
    <row r="636" spans="1:7" ht="30" x14ac:dyDescent="0.2">
      <c r="A636" s="136" t="s">
        <v>1401</v>
      </c>
      <c r="B636" s="137" t="s">
        <v>1402</v>
      </c>
      <c r="C636" s="138"/>
      <c r="D636" s="139"/>
      <c r="E636" s="139"/>
      <c r="F636" s="139"/>
      <c r="G636" s="120">
        <f t="shared" si="9"/>
        <v>5</v>
      </c>
    </row>
    <row r="637" spans="1:7" ht="30" x14ac:dyDescent="0.2">
      <c r="A637" s="136" t="s">
        <v>1403</v>
      </c>
      <c r="B637" s="137" t="s">
        <v>1404</v>
      </c>
      <c r="C637" s="138" t="s">
        <v>44</v>
      </c>
      <c r="D637" s="139">
        <v>311.27999999999997</v>
      </c>
      <c r="E637" s="139">
        <v>50.9</v>
      </c>
      <c r="F637" s="139">
        <v>362.18</v>
      </c>
      <c r="G637" s="120">
        <f t="shared" si="9"/>
        <v>9</v>
      </c>
    </row>
    <row r="638" spans="1:7" ht="30" x14ac:dyDescent="0.2">
      <c r="A638" s="136" t="s">
        <v>1405</v>
      </c>
      <c r="B638" s="137" t="s">
        <v>1406</v>
      </c>
      <c r="C638" s="138" t="s">
        <v>44</v>
      </c>
      <c r="D638" s="139">
        <v>340.28</v>
      </c>
      <c r="E638" s="139">
        <v>50.9</v>
      </c>
      <c r="F638" s="139">
        <v>391.18</v>
      </c>
      <c r="G638" s="120">
        <f t="shared" si="9"/>
        <v>9</v>
      </c>
    </row>
    <row r="639" spans="1:7" ht="30" x14ac:dyDescent="0.2">
      <c r="A639" s="136" t="s">
        <v>1407</v>
      </c>
      <c r="B639" s="137" t="s">
        <v>1408</v>
      </c>
      <c r="C639" s="138" t="s">
        <v>44</v>
      </c>
      <c r="D639" s="139">
        <v>401.93</v>
      </c>
      <c r="E639" s="139">
        <v>50.9</v>
      </c>
      <c r="F639" s="139">
        <v>452.83</v>
      </c>
      <c r="G639" s="120">
        <f t="shared" si="9"/>
        <v>9</v>
      </c>
    </row>
    <row r="640" spans="1:7" x14ac:dyDescent="0.2">
      <c r="A640" s="136" t="s">
        <v>1409</v>
      </c>
      <c r="B640" s="137" t="s">
        <v>1410</v>
      </c>
      <c r="C640" s="138"/>
      <c r="D640" s="139"/>
      <c r="E640" s="139"/>
      <c r="F640" s="139"/>
      <c r="G640" s="120">
        <f t="shared" si="9"/>
        <v>5</v>
      </c>
    </row>
    <row r="641" spans="1:7" x14ac:dyDescent="0.2">
      <c r="A641" s="136" t="s">
        <v>1411</v>
      </c>
      <c r="B641" s="137" t="s">
        <v>1412</v>
      </c>
      <c r="C641" s="138" t="s">
        <v>44</v>
      </c>
      <c r="D641" s="139">
        <v>72.510000000000005</v>
      </c>
      <c r="E641" s="139">
        <v>50.9</v>
      </c>
      <c r="F641" s="139">
        <v>123.41</v>
      </c>
      <c r="G641" s="120">
        <f t="shared" si="9"/>
        <v>9</v>
      </c>
    </row>
    <row r="642" spans="1:7" x14ac:dyDescent="0.2">
      <c r="A642" s="136" t="s">
        <v>1413</v>
      </c>
      <c r="B642" s="137" t="s">
        <v>1414</v>
      </c>
      <c r="C642" s="138" t="s">
        <v>44</v>
      </c>
      <c r="D642" s="139">
        <v>3854.61</v>
      </c>
      <c r="E642" s="139">
        <v>57.1</v>
      </c>
      <c r="F642" s="139">
        <v>3911.71</v>
      </c>
      <c r="G642" s="120">
        <f t="shared" si="9"/>
        <v>9</v>
      </c>
    </row>
    <row r="643" spans="1:7" x14ac:dyDescent="0.2">
      <c r="A643" s="136" t="s">
        <v>1415</v>
      </c>
      <c r="B643" s="137" t="s">
        <v>1416</v>
      </c>
      <c r="C643" s="138" t="s">
        <v>44</v>
      </c>
      <c r="D643" s="139">
        <v>347.91</v>
      </c>
      <c r="E643" s="139">
        <v>57.1</v>
      </c>
      <c r="F643" s="139">
        <v>405.01</v>
      </c>
      <c r="G643" s="120">
        <f t="shared" si="9"/>
        <v>9</v>
      </c>
    </row>
    <row r="644" spans="1:7" ht="30" x14ac:dyDescent="0.2">
      <c r="A644" s="136" t="s">
        <v>1417</v>
      </c>
      <c r="B644" s="137" t="s">
        <v>1418</v>
      </c>
      <c r="C644" s="138" t="s">
        <v>44</v>
      </c>
      <c r="D644" s="139">
        <v>361.57</v>
      </c>
      <c r="E644" s="139">
        <v>375.34</v>
      </c>
      <c r="F644" s="139">
        <v>736.91</v>
      </c>
      <c r="G644" s="120">
        <f t="shared" si="9"/>
        <v>9</v>
      </c>
    </row>
    <row r="645" spans="1:7" ht="30" x14ac:dyDescent="0.2">
      <c r="A645" s="136" t="s">
        <v>1419</v>
      </c>
      <c r="B645" s="137" t="s">
        <v>1420</v>
      </c>
      <c r="C645" s="138" t="s">
        <v>44</v>
      </c>
      <c r="D645" s="139">
        <v>2289.7600000000002</v>
      </c>
      <c r="E645" s="139">
        <v>686.96</v>
      </c>
      <c r="F645" s="139">
        <v>2976.72</v>
      </c>
      <c r="G645" s="120">
        <f t="shared" si="9"/>
        <v>9</v>
      </c>
    </row>
    <row r="646" spans="1:7" x14ac:dyDescent="0.2">
      <c r="A646" s="136" t="s">
        <v>1421</v>
      </c>
      <c r="B646" s="137" t="s">
        <v>1422</v>
      </c>
      <c r="C646" s="138"/>
      <c r="D646" s="139"/>
      <c r="E646" s="139"/>
      <c r="F646" s="139"/>
      <c r="G646" s="120">
        <f t="shared" si="9"/>
        <v>5</v>
      </c>
    </row>
    <row r="647" spans="1:7" ht="30" x14ac:dyDescent="0.2">
      <c r="A647" s="136" t="s">
        <v>1423</v>
      </c>
      <c r="B647" s="137" t="s">
        <v>1424</v>
      </c>
      <c r="C647" s="138" t="s">
        <v>44</v>
      </c>
      <c r="D647" s="139">
        <v>483.04</v>
      </c>
      <c r="E647" s="139">
        <v>50.9</v>
      </c>
      <c r="F647" s="139">
        <v>533.94000000000005</v>
      </c>
      <c r="G647" s="120">
        <f t="shared" si="9"/>
        <v>9</v>
      </c>
    </row>
    <row r="648" spans="1:7" x14ac:dyDescent="0.2">
      <c r="A648" s="136" t="s">
        <v>1425</v>
      </c>
      <c r="B648" s="137" t="s">
        <v>1426</v>
      </c>
      <c r="C648" s="138"/>
      <c r="D648" s="139"/>
      <c r="E648" s="139"/>
      <c r="F648" s="139"/>
      <c r="G648" s="120">
        <f t="shared" si="9"/>
        <v>5</v>
      </c>
    </row>
    <row r="649" spans="1:7" ht="30" x14ac:dyDescent="0.2">
      <c r="A649" s="136" t="s">
        <v>1427</v>
      </c>
      <c r="B649" s="137" t="s">
        <v>1428</v>
      </c>
      <c r="C649" s="138" t="s">
        <v>44</v>
      </c>
      <c r="D649" s="139"/>
      <c r="E649" s="139">
        <v>85.87</v>
      </c>
      <c r="F649" s="139">
        <v>85.87</v>
      </c>
      <c r="G649" s="120">
        <f t="shared" si="9"/>
        <v>9</v>
      </c>
    </row>
    <row r="650" spans="1:7" ht="30" x14ac:dyDescent="0.2">
      <c r="A650" s="136" t="s">
        <v>1429</v>
      </c>
      <c r="B650" s="137" t="s">
        <v>1430</v>
      </c>
      <c r="C650" s="138" t="s">
        <v>44</v>
      </c>
      <c r="D650" s="139"/>
      <c r="E650" s="139">
        <v>171.74</v>
      </c>
      <c r="F650" s="139">
        <v>171.74</v>
      </c>
      <c r="G650" s="120">
        <f t="shared" ref="G650:G713" si="10">LEN(A650)</f>
        <v>9</v>
      </c>
    </row>
    <row r="651" spans="1:7" ht="30" x14ac:dyDescent="0.2">
      <c r="A651" s="136" t="s">
        <v>1431</v>
      </c>
      <c r="B651" s="137" t="s">
        <v>1432</v>
      </c>
      <c r="C651" s="138" t="s">
        <v>44</v>
      </c>
      <c r="D651" s="139"/>
      <c r="E651" s="139">
        <v>118.63</v>
      </c>
      <c r="F651" s="139">
        <v>118.63</v>
      </c>
      <c r="G651" s="120">
        <f t="shared" si="10"/>
        <v>9</v>
      </c>
    </row>
    <row r="652" spans="1:7" ht="30" x14ac:dyDescent="0.2">
      <c r="A652" s="136" t="s">
        <v>1433</v>
      </c>
      <c r="B652" s="137" t="s">
        <v>1434</v>
      </c>
      <c r="C652" s="138" t="s">
        <v>44</v>
      </c>
      <c r="D652" s="139">
        <v>59.47</v>
      </c>
      <c r="E652" s="139">
        <v>65.510000000000005</v>
      </c>
      <c r="F652" s="139">
        <v>124.98</v>
      </c>
      <c r="G652" s="120">
        <f t="shared" si="10"/>
        <v>9</v>
      </c>
    </row>
    <row r="653" spans="1:7" ht="30" x14ac:dyDescent="0.2">
      <c r="A653" s="136" t="s">
        <v>1435</v>
      </c>
      <c r="B653" s="137" t="s">
        <v>1436</v>
      </c>
      <c r="C653" s="138" t="s">
        <v>7</v>
      </c>
      <c r="D653" s="139">
        <v>15.98</v>
      </c>
      <c r="E653" s="139"/>
      <c r="F653" s="139">
        <v>15.98</v>
      </c>
      <c r="G653" s="120">
        <f t="shared" si="10"/>
        <v>9</v>
      </c>
    </row>
    <row r="654" spans="1:7" x14ac:dyDescent="0.2">
      <c r="A654" s="136" t="s">
        <v>1437</v>
      </c>
      <c r="B654" s="137" t="s">
        <v>1438</v>
      </c>
      <c r="C654" s="138"/>
      <c r="D654" s="139"/>
      <c r="E654" s="139"/>
      <c r="F654" s="139"/>
      <c r="G654" s="120">
        <f t="shared" si="10"/>
        <v>5</v>
      </c>
    </row>
    <row r="655" spans="1:7" x14ac:dyDescent="0.2">
      <c r="A655" s="136" t="s">
        <v>1439</v>
      </c>
      <c r="B655" s="137" t="s">
        <v>1440</v>
      </c>
      <c r="C655" s="138" t="s">
        <v>44</v>
      </c>
      <c r="D655" s="139">
        <v>178.69</v>
      </c>
      <c r="E655" s="139">
        <v>71.260000000000005</v>
      </c>
      <c r="F655" s="139">
        <v>249.95</v>
      </c>
      <c r="G655" s="120">
        <f t="shared" si="10"/>
        <v>9</v>
      </c>
    </row>
    <row r="656" spans="1:7" x14ac:dyDescent="0.2">
      <c r="A656" s="136" t="s">
        <v>1441</v>
      </c>
      <c r="B656" s="137" t="s">
        <v>1442</v>
      </c>
      <c r="C656" s="138" t="s">
        <v>44</v>
      </c>
      <c r="D656" s="139">
        <v>163.25</v>
      </c>
      <c r="E656" s="139">
        <v>30.54</v>
      </c>
      <c r="F656" s="139">
        <v>193.79</v>
      </c>
      <c r="G656" s="120">
        <f t="shared" si="10"/>
        <v>9</v>
      </c>
    </row>
    <row r="657" spans="1:7" x14ac:dyDescent="0.2">
      <c r="A657" s="136" t="s">
        <v>1443</v>
      </c>
      <c r="B657" s="137" t="s">
        <v>8236</v>
      </c>
      <c r="C657" s="138" t="s">
        <v>7</v>
      </c>
      <c r="D657" s="139">
        <v>3.9</v>
      </c>
      <c r="E657" s="139">
        <v>0.61</v>
      </c>
      <c r="F657" s="139">
        <v>4.51</v>
      </c>
      <c r="G657" s="120">
        <f t="shared" si="10"/>
        <v>9</v>
      </c>
    </row>
    <row r="658" spans="1:7" ht="30" x14ac:dyDescent="0.2">
      <c r="A658" s="136" t="s">
        <v>1444</v>
      </c>
      <c r="B658" s="137" t="s">
        <v>1445</v>
      </c>
      <c r="C658" s="138" t="s">
        <v>44</v>
      </c>
      <c r="D658" s="139">
        <v>934.58</v>
      </c>
      <c r="E658" s="139">
        <v>93.84</v>
      </c>
      <c r="F658" s="139">
        <v>1028.42</v>
      </c>
      <c r="G658" s="120">
        <f t="shared" si="10"/>
        <v>9</v>
      </c>
    </row>
    <row r="659" spans="1:7" x14ac:dyDescent="0.2">
      <c r="A659" s="136" t="s">
        <v>1446</v>
      </c>
      <c r="B659" s="137" t="s">
        <v>1447</v>
      </c>
      <c r="C659" s="138" t="s">
        <v>44</v>
      </c>
      <c r="D659" s="139">
        <v>333.38</v>
      </c>
      <c r="E659" s="139">
        <v>40.72</v>
      </c>
      <c r="F659" s="139">
        <v>374.1</v>
      </c>
      <c r="G659" s="120">
        <f t="shared" si="10"/>
        <v>9</v>
      </c>
    </row>
    <row r="660" spans="1:7" ht="30" x14ac:dyDescent="0.2">
      <c r="A660" s="136" t="s">
        <v>1448</v>
      </c>
      <c r="B660" s="137" t="s">
        <v>1449</v>
      </c>
      <c r="C660" s="138" t="s">
        <v>44</v>
      </c>
      <c r="D660" s="139"/>
      <c r="E660" s="139">
        <v>40.72</v>
      </c>
      <c r="F660" s="139">
        <v>40.72</v>
      </c>
      <c r="G660" s="120">
        <f t="shared" si="10"/>
        <v>9</v>
      </c>
    </row>
    <row r="661" spans="1:7" x14ac:dyDescent="0.2">
      <c r="A661" s="136" t="s">
        <v>1450</v>
      </c>
      <c r="B661" s="137" t="s">
        <v>1451</v>
      </c>
      <c r="C661" s="138" t="s">
        <v>44</v>
      </c>
      <c r="D661" s="139">
        <v>213.9</v>
      </c>
      <c r="E661" s="139">
        <v>20.36</v>
      </c>
      <c r="F661" s="139">
        <v>234.26</v>
      </c>
      <c r="G661" s="120">
        <f t="shared" si="10"/>
        <v>9</v>
      </c>
    </row>
    <row r="662" spans="1:7" x14ac:dyDescent="0.2">
      <c r="A662" s="136" t="s">
        <v>1452</v>
      </c>
      <c r="B662" s="137" t="s">
        <v>1453</v>
      </c>
      <c r="C662" s="138" t="s">
        <v>44</v>
      </c>
      <c r="D662" s="139">
        <v>179.96</v>
      </c>
      <c r="E662" s="139">
        <v>61.08</v>
      </c>
      <c r="F662" s="139">
        <v>241.04</v>
      </c>
      <c r="G662" s="120">
        <f t="shared" si="10"/>
        <v>9</v>
      </c>
    </row>
    <row r="663" spans="1:7" x14ac:dyDescent="0.2">
      <c r="A663" s="136" t="s">
        <v>1454</v>
      </c>
      <c r="B663" s="137" t="s">
        <v>1455</v>
      </c>
      <c r="C663" s="138" t="s">
        <v>44</v>
      </c>
      <c r="D663" s="139">
        <v>178.69</v>
      </c>
      <c r="E663" s="139">
        <v>96.05</v>
      </c>
      <c r="F663" s="139">
        <v>274.74</v>
      </c>
      <c r="G663" s="120">
        <f t="shared" si="10"/>
        <v>9</v>
      </c>
    </row>
    <row r="664" spans="1:7" x14ac:dyDescent="0.2">
      <c r="A664" s="136" t="s">
        <v>1456</v>
      </c>
      <c r="B664" s="137" t="s">
        <v>1457</v>
      </c>
      <c r="C664" s="138" t="s">
        <v>44</v>
      </c>
      <c r="D664" s="139">
        <v>195.99</v>
      </c>
      <c r="E664" s="139">
        <v>0.2</v>
      </c>
      <c r="F664" s="139">
        <v>196.19</v>
      </c>
      <c r="G664" s="120">
        <f t="shared" si="10"/>
        <v>9</v>
      </c>
    </row>
    <row r="665" spans="1:7" x14ac:dyDescent="0.2">
      <c r="A665" s="136" t="s">
        <v>1458</v>
      </c>
      <c r="B665" s="137" t="s">
        <v>1459</v>
      </c>
      <c r="C665" s="138" t="s">
        <v>44</v>
      </c>
      <c r="D665" s="139">
        <v>331.73</v>
      </c>
      <c r="E665" s="139">
        <v>16.29</v>
      </c>
      <c r="F665" s="139">
        <v>348.02</v>
      </c>
      <c r="G665" s="120">
        <f t="shared" si="10"/>
        <v>9</v>
      </c>
    </row>
    <row r="666" spans="1:7" ht="30" x14ac:dyDescent="0.2">
      <c r="A666" s="136" t="s">
        <v>1460</v>
      </c>
      <c r="B666" s="137" t="s">
        <v>1461</v>
      </c>
      <c r="C666" s="138" t="s">
        <v>44</v>
      </c>
      <c r="D666" s="139">
        <v>1383.33</v>
      </c>
      <c r="E666" s="139">
        <v>16.29</v>
      </c>
      <c r="F666" s="139">
        <v>1399.62</v>
      </c>
      <c r="G666" s="120">
        <f t="shared" si="10"/>
        <v>9</v>
      </c>
    </row>
    <row r="667" spans="1:7" x14ac:dyDescent="0.2">
      <c r="A667" s="136" t="s">
        <v>1462</v>
      </c>
      <c r="B667" s="137" t="s">
        <v>1463</v>
      </c>
      <c r="C667" s="138"/>
      <c r="D667" s="139"/>
      <c r="E667" s="139"/>
      <c r="F667" s="139"/>
      <c r="G667" s="120">
        <f t="shared" si="10"/>
        <v>5</v>
      </c>
    </row>
    <row r="668" spans="1:7" x14ac:dyDescent="0.2">
      <c r="A668" s="136" t="s">
        <v>1464</v>
      </c>
      <c r="B668" s="137" t="s">
        <v>8237</v>
      </c>
      <c r="C668" s="138" t="s">
        <v>7</v>
      </c>
      <c r="D668" s="139">
        <v>2.92</v>
      </c>
      <c r="E668" s="139">
        <v>5.09</v>
      </c>
      <c r="F668" s="139">
        <v>8.01</v>
      </c>
      <c r="G668" s="120">
        <f t="shared" si="10"/>
        <v>9</v>
      </c>
    </row>
    <row r="669" spans="1:7" ht="30" x14ac:dyDescent="0.2">
      <c r="A669" s="136" t="s">
        <v>1465</v>
      </c>
      <c r="B669" s="137" t="s">
        <v>1466</v>
      </c>
      <c r="C669" s="138" t="s">
        <v>18</v>
      </c>
      <c r="D669" s="139">
        <v>19.7</v>
      </c>
      <c r="E669" s="139"/>
      <c r="F669" s="139">
        <v>19.7</v>
      </c>
      <c r="G669" s="120">
        <f t="shared" si="10"/>
        <v>9</v>
      </c>
    </row>
    <row r="670" spans="1:7" x14ac:dyDescent="0.2">
      <c r="A670" s="136" t="s">
        <v>1467</v>
      </c>
      <c r="B670" s="137" t="s">
        <v>1468</v>
      </c>
      <c r="C670" s="138" t="s">
        <v>7</v>
      </c>
      <c r="D670" s="139">
        <v>3.87</v>
      </c>
      <c r="E670" s="139">
        <v>5.09</v>
      </c>
      <c r="F670" s="139">
        <v>8.9600000000000009</v>
      </c>
      <c r="G670" s="120">
        <f t="shared" si="10"/>
        <v>9</v>
      </c>
    </row>
    <row r="671" spans="1:7" ht="30" x14ac:dyDescent="0.2">
      <c r="A671" s="136" t="s">
        <v>1469</v>
      </c>
      <c r="B671" s="137" t="s">
        <v>1470</v>
      </c>
      <c r="C671" s="138" t="s">
        <v>44</v>
      </c>
      <c r="D671" s="139">
        <v>9358.0499999999993</v>
      </c>
      <c r="E671" s="139">
        <v>1768.86</v>
      </c>
      <c r="F671" s="139">
        <v>11126.91</v>
      </c>
      <c r="G671" s="120">
        <f t="shared" si="10"/>
        <v>9</v>
      </c>
    </row>
    <row r="672" spans="1:7" ht="30" x14ac:dyDescent="0.2">
      <c r="A672" s="136" t="s">
        <v>1471</v>
      </c>
      <c r="B672" s="137" t="s">
        <v>1472</v>
      </c>
      <c r="C672" s="138" t="s">
        <v>18</v>
      </c>
      <c r="D672" s="139">
        <v>201.57</v>
      </c>
      <c r="E672" s="139">
        <v>135.44999999999999</v>
      </c>
      <c r="F672" s="139">
        <v>337.02</v>
      </c>
      <c r="G672" s="120">
        <f t="shared" si="10"/>
        <v>9</v>
      </c>
    </row>
    <row r="673" spans="1:7" x14ac:dyDescent="0.2">
      <c r="A673" s="136" t="s">
        <v>1473</v>
      </c>
      <c r="B673" s="137" t="s">
        <v>1474</v>
      </c>
      <c r="C673" s="138"/>
      <c r="D673" s="139"/>
      <c r="E673" s="139"/>
      <c r="F673" s="139"/>
      <c r="G673" s="120">
        <f t="shared" si="10"/>
        <v>2</v>
      </c>
    </row>
    <row r="674" spans="1:7" x14ac:dyDescent="0.2">
      <c r="A674" s="136" t="s">
        <v>1475</v>
      </c>
      <c r="B674" s="137" t="s">
        <v>1476</v>
      </c>
      <c r="C674" s="138"/>
      <c r="D674" s="139"/>
      <c r="E674" s="139"/>
      <c r="F674" s="139"/>
      <c r="G674" s="120">
        <f t="shared" si="10"/>
        <v>5</v>
      </c>
    </row>
    <row r="675" spans="1:7" x14ac:dyDescent="0.2">
      <c r="A675" s="136" t="s">
        <v>1477</v>
      </c>
      <c r="B675" s="137" t="s">
        <v>1478</v>
      </c>
      <c r="C675" s="138" t="s">
        <v>18</v>
      </c>
      <c r="D675" s="139">
        <v>18.34</v>
      </c>
      <c r="E675" s="139">
        <v>47.53</v>
      </c>
      <c r="F675" s="139">
        <v>65.87</v>
      </c>
      <c r="G675" s="120">
        <f t="shared" si="10"/>
        <v>9</v>
      </c>
    </row>
    <row r="676" spans="1:7" x14ac:dyDescent="0.2">
      <c r="A676" s="136" t="s">
        <v>1479</v>
      </c>
      <c r="B676" s="137" t="s">
        <v>1480</v>
      </c>
      <c r="C676" s="138" t="s">
        <v>18</v>
      </c>
      <c r="D676" s="139">
        <v>28.57</v>
      </c>
      <c r="E676" s="139">
        <v>49.42</v>
      </c>
      <c r="F676" s="139">
        <v>77.989999999999995</v>
      </c>
      <c r="G676" s="120">
        <f t="shared" si="10"/>
        <v>9</v>
      </c>
    </row>
    <row r="677" spans="1:7" x14ac:dyDescent="0.2">
      <c r="A677" s="136" t="s">
        <v>1481</v>
      </c>
      <c r="B677" s="137" t="s">
        <v>1482</v>
      </c>
      <c r="C677" s="138" t="s">
        <v>18</v>
      </c>
      <c r="D677" s="139">
        <v>41.28</v>
      </c>
      <c r="E677" s="139">
        <v>78.680000000000007</v>
      </c>
      <c r="F677" s="139">
        <v>119.96</v>
      </c>
      <c r="G677" s="120">
        <f t="shared" si="10"/>
        <v>9</v>
      </c>
    </row>
    <row r="678" spans="1:7" x14ac:dyDescent="0.2">
      <c r="A678" s="136" t="s">
        <v>1483</v>
      </c>
      <c r="B678" s="137" t="s">
        <v>1484</v>
      </c>
      <c r="C678" s="138"/>
      <c r="D678" s="139"/>
      <c r="E678" s="139"/>
      <c r="F678" s="139"/>
      <c r="G678" s="120">
        <f t="shared" si="10"/>
        <v>5</v>
      </c>
    </row>
    <row r="679" spans="1:7" ht="30" x14ac:dyDescent="0.2">
      <c r="A679" s="136" t="s">
        <v>1485</v>
      </c>
      <c r="B679" s="137" t="s">
        <v>1486</v>
      </c>
      <c r="C679" s="138" t="s">
        <v>204</v>
      </c>
      <c r="D679" s="139">
        <v>26339.84</v>
      </c>
      <c r="E679" s="139"/>
      <c r="F679" s="139">
        <v>26339.84</v>
      </c>
      <c r="G679" s="120">
        <f t="shared" si="10"/>
        <v>9</v>
      </c>
    </row>
    <row r="680" spans="1:7" x14ac:dyDescent="0.2">
      <c r="A680" s="136" t="s">
        <v>1487</v>
      </c>
      <c r="B680" s="137" t="s">
        <v>1488</v>
      </c>
      <c r="C680" s="138" t="s">
        <v>18</v>
      </c>
      <c r="D680" s="139">
        <v>176.57</v>
      </c>
      <c r="E680" s="139">
        <v>2.04</v>
      </c>
      <c r="F680" s="139">
        <v>178.61</v>
      </c>
      <c r="G680" s="120">
        <f t="shared" si="10"/>
        <v>9</v>
      </c>
    </row>
    <row r="681" spans="1:7" x14ac:dyDescent="0.2">
      <c r="A681" s="136" t="s">
        <v>1489</v>
      </c>
      <c r="B681" s="137" t="s">
        <v>1490</v>
      </c>
      <c r="C681" s="138" t="s">
        <v>18</v>
      </c>
      <c r="D681" s="139">
        <v>189.11</v>
      </c>
      <c r="E681" s="139">
        <v>2.04</v>
      </c>
      <c r="F681" s="139">
        <v>191.15</v>
      </c>
      <c r="G681" s="120">
        <f t="shared" si="10"/>
        <v>9</v>
      </c>
    </row>
    <row r="682" spans="1:7" x14ac:dyDescent="0.2">
      <c r="A682" s="136" t="s">
        <v>1491</v>
      </c>
      <c r="B682" s="137" t="s">
        <v>1492</v>
      </c>
      <c r="C682" s="138" t="s">
        <v>18</v>
      </c>
      <c r="D682" s="139">
        <v>201.79</v>
      </c>
      <c r="E682" s="139">
        <v>2.04</v>
      </c>
      <c r="F682" s="139">
        <v>203.83</v>
      </c>
      <c r="G682" s="120">
        <f t="shared" si="10"/>
        <v>9</v>
      </c>
    </row>
    <row r="683" spans="1:7" x14ac:dyDescent="0.2">
      <c r="A683" s="136" t="s">
        <v>1493</v>
      </c>
      <c r="B683" s="137" t="s">
        <v>1494</v>
      </c>
      <c r="C683" s="138" t="s">
        <v>18</v>
      </c>
      <c r="D683" s="139">
        <v>222.16</v>
      </c>
      <c r="E683" s="139">
        <v>2.04</v>
      </c>
      <c r="F683" s="139">
        <v>224.2</v>
      </c>
      <c r="G683" s="120">
        <f t="shared" si="10"/>
        <v>9</v>
      </c>
    </row>
    <row r="684" spans="1:7" x14ac:dyDescent="0.2">
      <c r="A684" s="136" t="s">
        <v>1495</v>
      </c>
      <c r="B684" s="137" t="s">
        <v>1496</v>
      </c>
      <c r="C684" s="138" t="s">
        <v>18</v>
      </c>
      <c r="D684" s="139">
        <v>303.75</v>
      </c>
      <c r="E684" s="139">
        <v>2.04</v>
      </c>
      <c r="F684" s="139">
        <v>305.79000000000002</v>
      </c>
      <c r="G684" s="120">
        <f t="shared" si="10"/>
        <v>9</v>
      </c>
    </row>
    <row r="685" spans="1:7" x14ac:dyDescent="0.2">
      <c r="A685" s="136" t="s">
        <v>1497</v>
      </c>
      <c r="B685" s="137" t="s">
        <v>1498</v>
      </c>
      <c r="C685" s="138"/>
      <c r="D685" s="139"/>
      <c r="E685" s="139"/>
      <c r="F685" s="139"/>
      <c r="G685" s="120">
        <f t="shared" si="10"/>
        <v>5</v>
      </c>
    </row>
    <row r="686" spans="1:7" ht="30" x14ac:dyDescent="0.2">
      <c r="A686" s="136" t="s">
        <v>1499</v>
      </c>
      <c r="B686" s="137" t="s">
        <v>1500</v>
      </c>
      <c r="C686" s="138" t="s">
        <v>204</v>
      </c>
      <c r="D686" s="139">
        <v>2253.6</v>
      </c>
      <c r="E686" s="139"/>
      <c r="F686" s="139">
        <v>2253.6</v>
      </c>
      <c r="G686" s="120">
        <f t="shared" si="10"/>
        <v>9</v>
      </c>
    </row>
    <row r="687" spans="1:7" x14ac:dyDescent="0.2">
      <c r="A687" s="136" t="s">
        <v>1501</v>
      </c>
      <c r="B687" s="137" t="s">
        <v>1502</v>
      </c>
      <c r="C687" s="138" t="s">
        <v>18</v>
      </c>
      <c r="D687" s="139">
        <v>39.35</v>
      </c>
      <c r="E687" s="139">
        <v>15.05</v>
      </c>
      <c r="F687" s="139">
        <v>54.4</v>
      </c>
      <c r="G687" s="120">
        <f t="shared" si="10"/>
        <v>9</v>
      </c>
    </row>
    <row r="688" spans="1:7" x14ac:dyDescent="0.2">
      <c r="A688" s="136" t="s">
        <v>1503</v>
      </c>
      <c r="B688" s="137" t="s">
        <v>1504</v>
      </c>
      <c r="C688" s="138" t="s">
        <v>18</v>
      </c>
      <c r="D688" s="139">
        <v>53.27</v>
      </c>
      <c r="E688" s="139">
        <v>21.74</v>
      </c>
      <c r="F688" s="139">
        <v>75.010000000000005</v>
      </c>
      <c r="G688" s="120">
        <f t="shared" si="10"/>
        <v>9</v>
      </c>
    </row>
    <row r="689" spans="1:7" x14ac:dyDescent="0.2">
      <c r="A689" s="136" t="s">
        <v>1505</v>
      </c>
      <c r="B689" s="137" t="s">
        <v>1506</v>
      </c>
      <c r="C689" s="138" t="s">
        <v>18</v>
      </c>
      <c r="D689" s="139">
        <v>71</v>
      </c>
      <c r="E689" s="139">
        <v>29.8</v>
      </c>
      <c r="F689" s="139">
        <v>100.8</v>
      </c>
      <c r="G689" s="120">
        <f t="shared" si="10"/>
        <v>9</v>
      </c>
    </row>
    <row r="690" spans="1:7" x14ac:dyDescent="0.2">
      <c r="A690" s="136" t="s">
        <v>1507</v>
      </c>
      <c r="B690" s="137" t="s">
        <v>1508</v>
      </c>
      <c r="C690" s="138" t="s">
        <v>18</v>
      </c>
      <c r="D690" s="139">
        <v>91.62</v>
      </c>
      <c r="E690" s="139">
        <v>39.43</v>
      </c>
      <c r="F690" s="139">
        <v>131.05000000000001</v>
      </c>
      <c r="G690" s="120">
        <f t="shared" si="10"/>
        <v>9</v>
      </c>
    </row>
    <row r="691" spans="1:7" x14ac:dyDescent="0.2">
      <c r="A691" s="136" t="s">
        <v>1509</v>
      </c>
      <c r="B691" s="137" t="s">
        <v>1510</v>
      </c>
      <c r="C691" s="138"/>
      <c r="D691" s="139"/>
      <c r="E691" s="139"/>
      <c r="F691" s="139"/>
      <c r="G691" s="120">
        <f t="shared" si="10"/>
        <v>5</v>
      </c>
    </row>
    <row r="692" spans="1:7" ht="30" x14ac:dyDescent="0.2">
      <c r="A692" s="136" t="s">
        <v>1511</v>
      </c>
      <c r="B692" s="137" t="s">
        <v>1512</v>
      </c>
      <c r="C692" s="138" t="s">
        <v>204</v>
      </c>
      <c r="D692" s="139">
        <v>2501.04</v>
      </c>
      <c r="E692" s="139"/>
      <c r="F692" s="139">
        <v>2501.04</v>
      </c>
      <c r="G692" s="120">
        <f t="shared" si="10"/>
        <v>9</v>
      </c>
    </row>
    <row r="693" spans="1:7" x14ac:dyDescent="0.2">
      <c r="A693" s="136" t="s">
        <v>1513</v>
      </c>
      <c r="B693" s="137" t="s">
        <v>1514</v>
      </c>
      <c r="C693" s="138" t="s">
        <v>18</v>
      </c>
      <c r="D693" s="139">
        <v>64.69</v>
      </c>
      <c r="E693" s="139">
        <v>12.67</v>
      </c>
      <c r="F693" s="139">
        <v>77.36</v>
      </c>
      <c r="G693" s="120">
        <f t="shared" si="10"/>
        <v>9</v>
      </c>
    </row>
    <row r="694" spans="1:7" x14ac:dyDescent="0.2">
      <c r="A694" s="136" t="s">
        <v>1515</v>
      </c>
      <c r="B694" s="137" t="s">
        <v>1516</v>
      </c>
      <c r="C694" s="138" t="s">
        <v>18</v>
      </c>
      <c r="D694" s="139">
        <v>81.37</v>
      </c>
      <c r="E694" s="139">
        <v>18.29</v>
      </c>
      <c r="F694" s="139">
        <v>99.66</v>
      </c>
      <c r="G694" s="120">
        <f t="shared" si="10"/>
        <v>9</v>
      </c>
    </row>
    <row r="695" spans="1:7" x14ac:dyDescent="0.2">
      <c r="A695" s="136" t="s">
        <v>1517</v>
      </c>
      <c r="B695" s="137" t="s">
        <v>1518</v>
      </c>
      <c r="C695" s="138" t="s">
        <v>18</v>
      </c>
      <c r="D695" s="139">
        <v>104.65</v>
      </c>
      <c r="E695" s="139">
        <v>24.93</v>
      </c>
      <c r="F695" s="139">
        <v>129.58000000000001</v>
      </c>
      <c r="G695" s="120">
        <f t="shared" si="10"/>
        <v>9</v>
      </c>
    </row>
    <row r="696" spans="1:7" x14ac:dyDescent="0.2">
      <c r="A696" s="136" t="s">
        <v>1519</v>
      </c>
      <c r="B696" s="137" t="s">
        <v>1520</v>
      </c>
      <c r="C696" s="138" t="s">
        <v>18</v>
      </c>
      <c r="D696" s="139">
        <v>163.05000000000001</v>
      </c>
      <c r="E696" s="139">
        <v>32.5</v>
      </c>
      <c r="F696" s="139">
        <v>195.55</v>
      </c>
      <c r="G696" s="120">
        <f t="shared" si="10"/>
        <v>9</v>
      </c>
    </row>
    <row r="697" spans="1:7" x14ac:dyDescent="0.2">
      <c r="A697" s="136" t="s">
        <v>1521</v>
      </c>
      <c r="B697" s="137" t="s">
        <v>1522</v>
      </c>
      <c r="C697" s="138"/>
      <c r="D697" s="139"/>
      <c r="E697" s="139"/>
      <c r="F697" s="139"/>
      <c r="G697" s="120">
        <f t="shared" si="10"/>
        <v>5</v>
      </c>
    </row>
    <row r="698" spans="1:7" ht="30" x14ac:dyDescent="0.2">
      <c r="A698" s="136" t="s">
        <v>1523</v>
      </c>
      <c r="B698" s="137" t="s">
        <v>1524</v>
      </c>
      <c r="C698" s="138" t="s">
        <v>204</v>
      </c>
      <c r="D698" s="139">
        <v>21815.200000000001</v>
      </c>
      <c r="E698" s="139"/>
      <c r="F698" s="139">
        <v>21815.200000000001</v>
      </c>
      <c r="G698" s="120">
        <f t="shared" si="10"/>
        <v>9</v>
      </c>
    </row>
    <row r="699" spans="1:7" x14ac:dyDescent="0.2">
      <c r="A699" s="136" t="s">
        <v>1525</v>
      </c>
      <c r="B699" s="137" t="s">
        <v>1526</v>
      </c>
      <c r="C699" s="138" t="s">
        <v>18</v>
      </c>
      <c r="D699" s="139">
        <v>194.71</v>
      </c>
      <c r="E699" s="139">
        <v>9.2200000000000006</v>
      </c>
      <c r="F699" s="139">
        <v>203.93</v>
      </c>
      <c r="G699" s="120">
        <f t="shared" si="10"/>
        <v>9</v>
      </c>
    </row>
    <row r="700" spans="1:7" x14ac:dyDescent="0.2">
      <c r="A700" s="136" t="s">
        <v>1527</v>
      </c>
      <c r="B700" s="137" t="s">
        <v>1528</v>
      </c>
      <c r="C700" s="138" t="s">
        <v>18</v>
      </c>
      <c r="D700" s="139">
        <v>236.8</v>
      </c>
      <c r="E700" s="139">
        <v>11.54</v>
      </c>
      <c r="F700" s="139">
        <v>248.34</v>
      </c>
      <c r="G700" s="120">
        <f t="shared" si="10"/>
        <v>9</v>
      </c>
    </row>
    <row r="701" spans="1:7" x14ac:dyDescent="0.2">
      <c r="A701" s="136" t="s">
        <v>1529</v>
      </c>
      <c r="B701" s="137" t="s">
        <v>1530</v>
      </c>
      <c r="C701" s="138" t="s">
        <v>18</v>
      </c>
      <c r="D701" s="139">
        <v>267.41000000000003</v>
      </c>
      <c r="E701" s="139">
        <v>17.489999999999998</v>
      </c>
      <c r="F701" s="139">
        <v>284.89999999999998</v>
      </c>
      <c r="G701" s="120">
        <f t="shared" si="10"/>
        <v>9</v>
      </c>
    </row>
    <row r="702" spans="1:7" x14ac:dyDescent="0.2">
      <c r="A702" s="136" t="s">
        <v>1531</v>
      </c>
      <c r="B702" s="137" t="s">
        <v>1532</v>
      </c>
      <c r="C702" s="138" t="s">
        <v>18</v>
      </c>
      <c r="D702" s="139">
        <v>301.91000000000003</v>
      </c>
      <c r="E702" s="139">
        <v>24.47</v>
      </c>
      <c r="F702" s="139">
        <v>326.38</v>
      </c>
      <c r="G702" s="120">
        <f t="shared" si="10"/>
        <v>9</v>
      </c>
    </row>
    <row r="703" spans="1:7" x14ac:dyDescent="0.2">
      <c r="A703" s="136" t="s">
        <v>1533</v>
      </c>
      <c r="B703" s="137" t="s">
        <v>1534</v>
      </c>
      <c r="C703" s="138" t="s">
        <v>18</v>
      </c>
      <c r="D703" s="139">
        <v>370.75</v>
      </c>
      <c r="E703" s="139">
        <v>37.39</v>
      </c>
      <c r="F703" s="139">
        <v>408.14</v>
      </c>
      <c r="G703" s="120">
        <f t="shared" si="10"/>
        <v>9</v>
      </c>
    </row>
    <row r="704" spans="1:7" x14ac:dyDescent="0.2">
      <c r="A704" s="136" t="s">
        <v>1535</v>
      </c>
      <c r="B704" s="137" t="s">
        <v>1536</v>
      </c>
      <c r="C704" s="138" t="s">
        <v>18</v>
      </c>
      <c r="D704" s="139">
        <v>428.04</v>
      </c>
      <c r="E704" s="139">
        <v>43.86</v>
      </c>
      <c r="F704" s="139">
        <v>471.9</v>
      </c>
      <c r="G704" s="120">
        <f t="shared" si="10"/>
        <v>9</v>
      </c>
    </row>
    <row r="705" spans="1:7" x14ac:dyDescent="0.2">
      <c r="A705" s="136" t="s">
        <v>1537</v>
      </c>
      <c r="B705" s="137" t="s">
        <v>1538</v>
      </c>
      <c r="C705" s="138" t="s">
        <v>18</v>
      </c>
      <c r="D705" s="139">
        <v>513.54999999999995</v>
      </c>
      <c r="E705" s="139">
        <v>51.86</v>
      </c>
      <c r="F705" s="139">
        <v>565.41</v>
      </c>
      <c r="G705" s="120">
        <f t="shared" si="10"/>
        <v>9</v>
      </c>
    </row>
    <row r="706" spans="1:7" x14ac:dyDescent="0.2">
      <c r="A706" s="136" t="s">
        <v>1539</v>
      </c>
      <c r="B706" s="137" t="s">
        <v>1540</v>
      </c>
      <c r="C706" s="138" t="s">
        <v>18</v>
      </c>
      <c r="D706" s="139">
        <v>602.41</v>
      </c>
      <c r="E706" s="139">
        <v>43.86</v>
      </c>
      <c r="F706" s="139">
        <v>646.27</v>
      </c>
      <c r="G706" s="120">
        <f t="shared" si="10"/>
        <v>9</v>
      </c>
    </row>
    <row r="707" spans="1:7" x14ac:dyDescent="0.2">
      <c r="A707" s="136" t="s">
        <v>1541</v>
      </c>
      <c r="B707" s="137" t="s">
        <v>1542</v>
      </c>
      <c r="C707" s="138" t="s">
        <v>18</v>
      </c>
      <c r="D707" s="139">
        <v>301.77</v>
      </c>
      <c r="E707" s="139"/>
      <c r="F707" s="139">
        <v>301.77</v>
      </c>
      <c r="G707" s="120">
        <f t="shared" si="10"/>
        <v>9</v>
      </c>
    </row>
    <row r="708" spans="1:7" x14ac:dyDescent="0.2">
      <c r="A708" s="136" t="s">
        <v>1543</v>
      </c>
      <c r="B708" s="137" t="s">
        <v>1544</v>
      </c>
      <c r="C708" s="138" t="s">
        <v>18</v>
      </c>
      <c r="D708" s="139">
        <v>493.61</v>
      </c>
      <c r="E708" s="139"/>
      <c r="F708" s="139">
        <v>493.61</v>
      </c>
      <c r="G708" s="120">
        <f t="shared" si="10"/>
        <v>9</v>
      </c>
    </row>
    <row r="709" spans="1:7" ht="30" x14ac:dyDescent="0.2">
      <c r="A709" s="136" t="s">
        <v>1545</v>
      </c>
      <c r="B709" s="137" t="s">
        <v>1546</v>
      </c>
      <c r="C709" s="138" t="s">
        <v>204</v>
      </c>
      <c r="D709" s="139">
        <v>21815.200000000001</v>
      </c>
      <c r="E709" s="139"/>
      <c r="F709" s="139">
        <v>21815.200000000001</v>
      </c>
      <c r="G709" s="120">
        <f t="shared" si="10"/>
        <v>9</v>
      </c>
    </row>
    <row r="710" spans="1:7" x14ac:dyDescent="0.2">
      <c r="A710" s="136" t="s">
        <v>1547</v>
      </c>
      <c r="B710" s="137" t="s">
        <v>1548</v>
      </c>
      <c r="C710" s="138" t="s">
        <v>18</v>
      </c>
      <c r="D710" s="139">
        <v>992.97</v>
      </c>
      <c r="E710" s="139"/>
      <c r="F710" s="139">
        <v>992.97</v>
      </c>
      <c r="G710" s="120">
        <f t="shared" si="10"/>
        <v>9</v>
      </c>
    </row>
    <row r="711" spans="1:7" x14ac:dyDescent="0.2">
      <c r="A711" s="136" t="s">
        <v>1549</v>
      </c>
      <c r="B711" s="137" t="s">
        <v>1550</v>
      </c>
      <c r="C711" s="138" t="s">
        <v>18</v>
      </c>
      <c r="D711" s="139">
        <v>1265.54</v>
      </c>
      <c r="E711" s="139"/>
      <c r="F711" s="139">
        <v>1265.54</v>
      </c>
      <c r="G711" s="120">
        <f t="shared" si="10"/>
        <v>9</v>
      </c>
    </row>
    <row r="712" spans="1:7" x14ac:dyDescent="0.2">
      <c r="A712" s="136" t="s">
        <v>1551</v>
      </c>
      <c r="B712" s="137" t="s">
        <v>1552</v>
      </c>
      <c r="C712" s="138" t="s">
        <v>18</v>
      </c>
      <c r="D712" s="139">
        <v>1332.36</v>
      </c>
      <c r="E712" s="139"/>
      <c r="F712" s="139">
        <v>1332.36</v>
      </c>
      <c r="G712" s="120">
        <f t="shared" si="10"/>
        <v>9</v>
      </c>
    </row>
    <row r="713" spans="1:7" ht="30" x14ac:dyDescent="0.2">
      <c r="A713" s="136" t="s">
        <v>1553</v>
      </c>
      <c r="B713" s="137" t="s">
        <v>1554</v>
      </c>
      <c r="C713" s="138" t="s">
        <v>18</v>
      </c>
      <c r="D713" s="139">
        <v>624.59</v>
      </c>
      <c r="E713" s="139"/>
      <c r="F713" s="139">
        <v>624.59</v>
      </c>
      <c r="G713" s="120">
        <f t="shared" si="10"/>
        <v>9</v>
      </c>
    </row>
    <row r="714" spans="1:7" ht="30" x14ac:dyDescent="0.2">
      <c r="A714" s="136" t="s">
        <v>1555</v>
      </c>
      <c r="B714" s="137" t="s">
        <v>1556</v>
      </c>
      <c r="C714" s="138" t="s">
        <v>18</v>
      </c>
      <c r="D714" s="139">
        <v>763.63</v>
      </c>
      <c r="E714" s="139"/>
      <c r="F714" s="139">
        <v>763.63</v>
      </c>
      <c r="G714" s="120">
        <f t="shared" ref="G714:G777" si="11">LEN(A714)</f>
        <v>9</v>
      </c>
    </row>
    <row r="715" spans="1:7" ht="30" x14ac:dyDescent="0.2">
      <c r="A715" s="136" t="s">
        <v>1557</v>
      </c>
      <c r="B715" s="137" t="s">
        <v>1558</v>
      </c>
      <c r="C715" s="138" t="s">
        <v>44</v>
      </c>
      <c r="D715" s="139">
        <v>530.67999999999995</v>
      </c>
      <c r="E715" s="139"/>
      <c r="F715" s="139">
        <v>530.67999999999995</v>
      </c>
      <c r="G715" s="120">
        <f t="shared" si="11"/>
        <v>9</v>
      </c>
    </row>
    <row r="716" spans="1:7" x14ac:dyDescent="0.2">
      <c r="A716" s="136" t="s">
        <v>1559</v>
      </c>
      <c r="B716" s="137" t="s">
        <v>1560</v>
      </c>
      <c r="C716" s="138"/>
      <c r="D716" s="139"/>
      <c r="E716" s="139"/>
      <c r="F716" s="139"/>
      <c r="G716" s="120">
        <f t="shared" si="11"/>
        <v>5</v>
      </c>
    </row>
    <row r="717" spans="1:7" ht="30" x14ac:dyDescent="0.2">
      <c r="A717" s="136" t="s">
        <v>1561</v>
      </c>
      <c r="B717" s="137" t="s">
        <v>1562</v>
      </c>
      <c r="C717" s="138" t="s">
        <v>204</v>
      </c>
      <c r="D717" s="139">
        <v>1947.08</v>
      </c>
      <c r="E717" s="139"/>
      <c r="F717" s="139">
        <v>1947.08</v>
      </c>
      <c r="G717" s="120">
        <f t="shared" si="11"/>
        <v>9</v>
      </c>
    </row>
    <row r="718" spans="1:7" x14ac:dyDescent="0.2">
      <c r="A718" s="136" t="s">
        <v>1563</v>
      </c>
      <c r="B718" s="137" t="s">
        <v>1564</v>
      </c>
      <c r="C718" s="138" t="s">
        <v>18</v>
      </c>
      <c r="D718" s="139">
        <v>33.409999999999997</v>
      </c>
      <c r="E718" s="139"/>
      <c r="F718" s="139">
        <v>33.409999999999997</v>
      </c>
      <c r="G718" s="120">
        <f t="shared" si="11"/>
        <v>9</v>
      </c>
    </row>
    <row r="719" spans="1:7" x14ac:dyDescent="0.2">
      <c r="A719" s="136" t="s">
        <v>1565</v>
      </c>
      <c r="B719" s="137" t="s">
        <v>1566</v>
      </c>
      <c r="C719" s="138" t="s">
        <v>18</v>
      </c>
      <c r="D719" s="139">
        <v>39.770000000000003</v>
      </c>
      <c r="E719" s="139"/>
      <c r="F719" s="139">
        <v>39.770000000000003</v>
      </c>
      <c r="G719" s="120">
        <f t="shared" si="11"/>
        <v>9</v>
      </c>
    </row>
    <row r="720" spans="1:7" x14ac:dyDescent="0.2">
      <c r="A720" s="136" t="s">
        <v>1567</v>
      </c>
      <c r="B720" s="137" t="s">
        <v>1568</v>
      </c>
      <c r="C720" s="138" t="s">
        <v>18</v>
      </c>
      <c r="D720" s="139">
        <v>58.58</v>
      </c>
      <c r="E720" s="139"/>
      <c r="F720" s="139">
        <v>58.58</v>
      </c>
      <c r="G720" s="120">
        <f t="shared" si="11"/>
        <v>9</v>
      </c>
    </row>
    <row r="721" spans="1:7" ht="30" x14ac:dyDescent="0.2">
      <c r="A721" s="136" t="s">
        <v>1569</v>
      </c>
      <c r="B721" s="137" t="s">
        <v>1570</v>
      </c>
      <c r="C721" s="138" t="s">
        <v>44</v>
      </c>
      <c r="D721" s="139"/>
      <c r="E721" s="139">
        <v>500.5</v>
      </c>
      <c r="F721" s="139">
        <v>500.5</v>
      </c>
      <c r="G721" s="120">
        <f t="shared" si="11"/>
        <v>9</v>
      </c>
    </row>
    <row r="722" spans="1:7" x14ac:dyDescent="0.2">
      <c r="A722" s="136" t="s">
        <v>1571</v>
      </c>
      <c r="B722" s="137" t="s">
        <v>1572</v>
      </c>
      <c r="C722" s="138"/>
      <c r="D722" s="139"/>
      <c r="E722" s="139"/>
      <c r="F722" s="139"/>
      <c r="G722" s="120">
        <f t="shared" si="11"/>
        <v>5</v>
      </c>
    </row>
    <row r="723" spans="1:7" ht="30" x14ac:dyDescent="0.2">
      <c r="A723" s="136" t="s">
        <v>1573</v>
      </c>
      <c r="B723" s="137" t="s">
        <v>1574</v>
      </c>
      <c r="C723" s="138" t="s">
        <v>204</v>
      </c>
      <c r="D723" s="139">
        <v>34574.31</v>
      </c>
      <c r="E723" s="139"/>
      <c r="F723" s="139">
        <v>34574.31</v>
      </c>
      <c r="G723" s="120">
        <f t="shared" si="11"/>
        <v>9</v>
      </c>
    </row>
    <row r="724" spans="1:7" x14ac:dyDescent="0.2">
      <c r="A724" s="136" t="s">
        <v>1575</v>
      </c>
      <c r="B724" s="137" t="s">
        <v>1576</v>
      </c>
      <c r="C724" s="138" t="s">
        <v>18</v>
      </c>
      <c r="D724" s="139">
        <v>41.29</v>
      </c>
      <c r="E724" s="139">
        <v>5.43</v>
      </c>
      <c r="F724" s="139">
        <v>46.72</v>
      </c>
      <c r="G724" s="120">
        <f t="shared" si="11"/>
        <v>9</v>
      </c>
    </row>
    <row r="725" spans="1:7" x14ac:dyDescent="0.2">
      <c r="A725" s="136" t="s">
        <v>1577</v>
      </c>
      <c r="B725" s="137" t="s">
        <v>1578</v>
      </c>
      <c r="C725" s="138" t="s">
        <v>18</v>
      </c>
      <c r="D725" s="139">
        <v>50</v>
      </c>
      <c r="E725" s="139">
        <v>5.43</v>
      </c>
      <c r="F725" s="139">
        <v>55.43</v>
      </c>
      <c r="G725" s="120">
        <f t="shared" si="11"/>
        <v>9</v>
      </c>
    </row>
    <row r="726" spans="1:7" x14ac:dyDescent="0.2">
      <c r="A726" s="136" t="s">
        <v>1579</v>
      </c>
      <c r="B726" s="137" t="s">
        <v>1580</v>
      </c>
      <c r="C726" s="138" t="s">
        <v>18</v>
      </c>
      <c r="D726" s="139">
        <v>59.31</v>
      </c>
      <c r="E726" s="139">
        <v>5.43</v>
      </c>
      <c r="F726" s="139">
        <v>64.739999999999995</v>
      </c>
      <c r="G726" s="120">
        <f t="shared" si="11"/>
        <v>9</v>
      </c>
    </row>
    <row r="727" spans="1:7" x14ac:dyDescent="0.2">
      <c r="A727" s="136" t="s">
        <v>1581</v>
      </c>
      <c r="B727" s="137" t="s">
        <v>1582</v>
      </c>
      <c r="C727" s="138" t="s">
        <v>18</v>
      </c>
      <c r="D727" s="139">
        <v>68.349999999999994</v>
      </c>
      <c r="E727" s="139">
        <v>5.43</v>
      </c>
      <c r="F727" s="139">
        <v>73.78</v>
      </c>
      <c r="G727" s="120">
        <f t="shared" si="11"/>
        <v>9</v>
      </c>
    </row>
    <row r="728" spans="1:7" x14ac:dyDescent="0.2">
      <c r="A728" s="136" t="s">
        <v>1583</v>
      </c>
      <c r="B728" s="137" t="s">
        <v>1584</v>
      </c>
      <c r="C728" s="138" t="s">
        <v>18</v>
      </c>
      <c r="D728" s="139">
        <v>84.35</v>
      </c>
      <c r="E728" s="139">
        <v>5.43</v>
      </c>
      <c r="F728" s="139">
        <v>89.78</v>
      </c>
      <c r="G728" s="120">
        <f t="shared" si="11"/>
        <v>9</v>
      </c>
    </row>
    <row r="729" spans="1:7" x14ac:dyDescent="0.2">
      <c r="A729" s="136" t="s">
        <v>1585</v>
      </c>
      <c r="B729" s="137" t="s">
        <v>1586</v>
      </c>
      <c r="C729" s="138" t="s">
        <v>18</v>
      </c>
      <c r="D729" s="139">
        <v>104.7</v>
      </c>
      <c r="E729" s="139">
        <v>5.43</v>
      </c>
      <c r="F729" s="139">
        <v>110.13</v>
      </c>
      <c r="G729" s="120">
        <f t="shared" si="11"/>
        <v>9</v>
      </c>
    </row>
    <row r="730" spans="1:7" x14ac:dyDescent="0.2">
      <c r="A730" s="136" t="s">
        <v>1587</v>
      </c>
      <c r="B730" s="137" t="s">
        <v>1588</v>
      </c>
      <c r="C730" s="138" t="s">
        <v>18</v>
      </c>
      <c r="D730" s="139">
        <v>128.44</v>
      </c>
      <c r="E730" s="139">
        <v>5.43</v>
      </c>
      <c r="F730" s="139">
        <v>133.87</v>
      </c>
      <c r="G730" s="120">
        <f t="shared" si="11"/>
        <v>9</v>
      </c>
    </row>
    <row r="731" spans="1:7" x14ac:dyDescent="0.2">
      <c r="A731" s="136" t="s">
        <v>1589</v>
      </c>
      <c r="B731" s="137" t="s">
        <v>1590</v>
      </c>
      <c r="C731" s="138" t="s">
        <v>18</v>
      </c>
      <c r="D731" s="139">
        <v>157.9</v>
      </c>
      <c r="E731" s="139">
        <v>5.43</v>
      </c>
      <c r="F731" s="139">
        <v>163.33000000000001</v>
      </c>
      <c r="G731" s="120">
        <f t="shared" si="11"/>
        <v>9</v>
      </c>
    </row>
    <row r="732" spans="1:7" x14ac:dyDescent="0.2">
      <c r="A732" s="136" t="s">
        <v>1591</v>
      </c>
      <c r="B732" s="137" t="s">
        <v>1592</v>
      </c>
      <c r="C732" s="138"/>
      <c r="D732" s="139"/>
      <c r="E732" s="139"/>
      <c r="F732" s="139"/>
      <c r="G732" s="120">
        <f t="shared" si="11"/>
        <v>5</v>
      </c>
    </row>
    <row r="733" spans="1:7" ht="30" x14ac:dyDescent="0.2">
      <c r="A733" s="136" t="s">
        <v>1593</v>
      </c>
      <c r="B733" s="137" t="s">
        <v>1594</v>
      </c>
      <c r="C733" s="138" t="s">
        <v>204</v>
      </c>
      <c r="D733" s="139">
        <v>22277.48</v>
      </c>
      <c r="E733" s="139"/>
      <c r="F733" s="139">
        <v>22277.48</v>
      </c>
      <c r="G733" s="120">
        <f t="shared" si="11"/>
        <v>9</v>
      </c>
    </row>
    <row r="734" spans="1:7" ht="30" x14ac:dyDescent="0.2">
      <c r="A734" s="136" t="s">
        <v>1595</v>
      </c>
      <c r="B734" s="137" t="s">
        <v>1596</v>
      </c>
      <c r="C734" s="138" t="s">
        <v>18</v>
      </c>
      <c r="D734" s="139">
        <v>286.62</v>
      </c>
      <c r="E734" s="139">
        <v>24.47</v>
      </c>
      <c r="F734" s="139">
        <v>311.08999999999997</v>
      </c>
      <c r="G734" s="120">
        <f t="shared" si="11"/>
        <v>9</v>
      </c>
    </row>
    <row r="735" spans="1:7" ht="30" x14ac:dyDescent="0.2">
      <c r="A735" s="136" t="s">
        <v>1597</v>
      </c>
      <c r="B735" s="137" t="s">
        <v>1598</v>
      </c>
      <c r="C735" s="138" t="s">
        <v>18</v>
      </c>
      <c r="D735" s="139">
        <v>348.09</v>
      </c>
      <c r="E735" s="139">
        <v>37.39</v>
      </c>
      <c r="F735" s="139">
        <v>385.48</v>
      </c>
      <c r="G735" s="120">
        <f t="shared" si="11"/>
        <v>9</v>
      </c>
    </row>
    <row r="736" spans="1:7" ht="30" x14ac:dyDescent="0.2">
      <c r="A736" s="136" t="s">
        <v>1599</v>
      </c>
      <c r="B736" s="137" t="s">
        <v>1600</v>
      </c>
      <c r="C736" s="138" t="s">
        <v>18</v>
      </c>
      <c r="D736" s="139">
        <v>422.31</v>
      </c>
      <c r="E736" s="139">
        <v>43.86</v>
      </c>
      <c r="F736" s="139">
        <v>466.17</v>
      </c>
      <c r="G736" s="120">
        <f t="shared" si="11"/>
        <v>9</v>
      </c>
    </row>
    <row r="737" spans="1:7" x14ac:dyDescent="0.2">
      <c r="A737" s="136" t="s">
        <v>1601</v>
      </c>
      <c r="B737" s="137" t="s">
        <v>1602</v>
      </c>
      <c r="C737" s="138"/>
      <c r="D737" s="139"/>
      <c r="E737" s="139"/>
      <c r="F737" s="139"/>
      <c r="G737" s="120">
        <f t="shared" si="11"/>
        <v>2</v>
      </c>
    </row>
    <row r="738" spans="1:7" x14ac:dyDescent="0.2">
      <c r="A738" s="136" t="s">
        <v>1603</v>
      </c>
      <c r="B738" s="137" t="s">
        <v>1604</v>
      </c>
      <c r="C738" s="138"/>
      <c r="D738" s="139"/>
      <c r="E738" s="139"/>
      <c r="F738" s="139"/>
      <c r="G738" s="120">
        <f t="shared" si="11"/>
        <v>5</v>
      </c>
    </row>
    <row r="739" spans="1:7" ht="30" x14ac:dyDescent="0.2">
      <c r="A739" s="136" t="s">
        <v>1605</v>
      </c>
      <c r="B739" s="137" t="s">
        <v>1606</v>
      </c>
      <c r="C739" s="138" t="s">
        <v>7</v>
      </c>
      <c r="D739" s="139">
        <v>127.16</v>
      </c>
      <c r="E739" s="139">
        <v>32.86</v>
      </c>
      <c r="F739" s="139">
        <v>160.02000000000001</v>
      </c>
      <c r="G739" s="120">
        <f t="shared" si="11"/>
        <v>9</v>
      </c>
    </row>
    <row r="740" spans="1:7" ht="30" x14ac:dyDescent="0.2">
      <c r="A740" s="136" t="s">
        <v>1607</v>
      </c>
      <c r="B740" s="137" t="s">
        <v>1608</v>
      </c>
      <c r="C740" s="138" t="s">
        <v>7</v>
      </c>
      <c r="D740" s="139">
        <v>122.79</v>
      </c>
      <c r="E740" s="139">
        <v>36.14</v>
      </c>
      <c r="F740" s="139">
        <v>158.93</v>
      </c>
      <c r="G740" s="120">
        <f t="shared" si="11"/>
        <v>9</v>
      </c>
    </row>
    <row r="741" spans="1:7" ht="30" x14ac:dyDescent="0.2">
      <c r="A741" s="136" t="s">
        <v>1609</v>
      </c>
      <c r="B741" s="137" t="s">
        <v>1610</v>
      </c>
      <c r="C741" s="138" t="s">
        <v>7</v>
      </c>
      <c r="D741" s="139">
        <v>148.82</v>
      </c>
      <c r="E741" s="139">
        <v>39.409999999999997</v>
      </c>
      <c r="F741" s="139">
        <v>188.23</v>
      </c>
      <c r="G741" s="120">
        <f t="shared" si="11"/>
        <v>9</v>
      </c>
    </row>
    <row r="742" spans="1:7" ht="30" x14ac:dyDescent="0.2">
      <c r="A742" s="136" t="s">
        <v>1611</v>
      </c>
      <c r="B742" s="137" t="s">
        <v>1612</v>
      </c>
      <c r="C742" s="138" t="s">
        <v>7</v>
      </c>
      <c r="D742" s="139">
        <v>174.71</v>
      </c>
      <c r="E742" s="139">
        <v>42.69</v>
      </c>
      <c r="F742" s="139">
        <v>217.4</v>
      </c>
      <c r="G742" s="120">
        <f t="shared" si="11"/>
        <v>9</v>
      </c>
    </row>
    <row r="743" spans="1:7" ht="30" x14ac:dyDescent="0.2">
      <c r="A743" s="136" t="s">
        <v>1613</v>
      </c>
      <c r="B743" s="137" t="s">
        <v>1614</v>
      </c>
      <c r="C743" s="138" t="s">
        <v>7</v>
      </c>
      <c r="D743" s="139">
        <v>209.22</v>
      </c>
      <c r="E743" s="139">
        <v>46.87</v>
      </c>
      <c r="F743" s="139">
        <v>256.08999999999997</v>
      </c>
      <c r="G743" s="120">
        <f t="shared" si="11"/>
        <v>9</v>
      </c>
    </row>
    <row r="744" spans="1:7" ht="30" x14ac:dyDescent="0.2">
      <c r="A744" s="136" t="s">
        <v>1615</v>
      </c>
      <c r="B744" s="137" t="s">
        <v>1616</v>
      </c>
      <c r="C744" s="138" t="s">
        <v>7</v>
      </c>
      <c r="D744" s="139">
        <v>136.49</v>
      </c>
      <c r="E744" s="139">
        <v>36.14</v>
      </c>
      <c r="F744" s="139">
        <v>172.63</v>
      </c>
      <c r="G744" s="120">
        <f t="shared" si="11"/>
        <v>9</v>
      </c>
    </row>
    <row r="745" spans="1:7" ht="30" x14ac:dyDescent="0.2">
      <c r="A745" s="136" t="s">
        <v>1617</v>
      </c>
      <c r="B745" s="137" t="s">
        <v>1618</v>
      </c>
      <c r="C745" s="138" t="s">
        <v>7</v>
      </c>
      <c r="D745" s="139">
        <v>159.52000000000001</v>
      </c>
      <c r="E745" s="139">
        <v>36.14</v>
      </c>
      <c r="F745" s="139">
        <v>195.66</v>
      </c>
      <c r="G745" s="120">
        <f t="shared" si="11"/>
        <v>9</v>
      </c>
    </row>
    <row r="746" spans="1:7" ht="30" x14ac:dyDescent="0.2">
      <c r="A746" s="136" t="s">
        <v>1619</v>
      </c>
      <c r="B746" s="137" t="s">
        <v>1620</v>
      </c>
      <c r="C746" s="138" t="s">
        <v>7</v>
      </c>
      <c r="D746" s="139">
        <v>200.31</v>
      </c>
      <c r="E746" s="139">
        <v>39.409999999999997</v>
      </c>
      <c r="F746" s="139">
        <v>239.72</v>
      </c>
      <c r="G746" s="120">
        <f t="shared" si="11"/>
        <v>9</v>
      </c>
    </row>
    <row r="747" spans="1:7" ht="30" x14ac:dyDescent="0.2">
      <c r="A747" s="136" t="s">
        <v>1621</v>
      </c>
      <c r="B747" s="137" t="s">
        <v>1622</v>
      </c>
      <c r="C747" s="138" t="s">
        <v>7</v>
      </c>
      <c r="D747" s="139">
        <v>212.55</v>
      </c>
      <c r="E747" s="139">
        <v>42.69</v>
      </c>
      <c r="F747" s="139">
        <v>255.24</v>
      </c>
      <c r="G747" s="120">
        <f t="shared" si="11"/>
        <v>9</v>
      </c>
    </row>
    <row r="748" spans="1:7" ht="30" x14ac:dyDescent="0.2">
      <c r="A748" s="136" t="s">
        <v>1623</v>
      </c>
      <c r="B748" s="137" t="s">
        <v>1624</v>
      </c>
      <c r="C748" s="138" t="s">
        <v>7</v>
      </c>
      <c r="D748" s="139">
        <v>275.8</v>
      </c>
      <c r="E748" s="139">
        <v>46.87</v>
      </c>
      <c r="F748" s="139">
        <v>322.67</v>
      </c>
      <c r="G748" s="120">
        <f t="shared" si="11"/>
        <v>9</v>
      </c>
    </row>
    <row r="749" spans="1:7" x14ac:dyDescent="0.2">
      <c r="A749" s="136" t="s">
        <v>1625</v>
      </c>
      <c r="B749" s="137" t="s">
        <v>1626</v>
      </c>
      <c r="C749" s="138"/>
      <c r="D749" s="139"/>
      <c r="E749" s="139"/>
      <c r="F749" s="139"/>
      <c r="G749" s="120">
        <f t="shared" si="11"/>
        <v>5</v>
      </c>
    </row>
    <row r="750" spans="1:7" ht="30" x14ac:dyDescent="0.2">
      <c r="A750" s="136" t="s">
        <v>1627</v>
      </c>
      <c r="B750" s="137" t="s">
        <v>1628</v>
      </c>
      <c r="C750" s="138" t="s">
        <v>7</v>
      </c>
      <c r="D750" s="139">
        <v>161.34</v>
      </c>
      <c r="E750" s="139">
        <v>36.14</v>
      </c>
      <c r="F750" s="139">
        <v>197.48</v>
      </c>
      <c r="G750" s="120">
        <f t="shared" si="11"/>
        <v>9</v>
      </c>
    </row>
    <row r="751" spans="1:7" ht="30" x14ac:dyDescent="0.2">
      <c r="A751" s="136" t="s">
        <v>1629</v>
      </c>
      <c r="B751" s="137" t="s">
        <v>1630</v>
      </c>
      <c r="C751" s="138" t="s">
        <v>7</v>
      </c>
      <c r="D751" s="139">
        <v>173.51</v>
      </c>
      <c r="E751" s="139">
        <v>39.409999999999997</v>
      </c>
      <c r="F751" s="139">
        <v>212.92</v>
      </c>
      <c r="G751" s="120">
        <f t="shared" si="11"/>
        <v>9</v>
      </c>
    </row>
    <row r="752" spans="1:7" ht="30" x14ac:dyDescent="0.2">
      <c r="A752" s="136" t="s">
        <v>1631</v>
      </c>
      <c r="B752" s="137" t="s">
        <v>1632</v>
      </c>
      <c r="C752" s="138" t="s">
        <v>7</v>
      </c>
      <c r="D752" s="139">
        <v>186.23</v>
      </c>
      <c r="E752" s="139">
        <v>42.69</v>
      </c>
      <c r="F752" s="139">
        <v>228.92</v>
      </c>
      <c r="G752" s="120">
        <f t="shared" si="11"/>
        <v>9</v>
      </c>
    </row>
    <row r="753" spans="1:7" ht="30" x14ac:dyDescent="0.2">
      <c r="A753" s="136" t="s">
        <v>1633</v>
      </c>
      <c r="B753" s="137" t="s">
        <v>1634</v>
      </c>
      <c r="C753" s="138" t="s">
        <v>7</v>
      </c>
      <c r="D753" s="139">
        <v>200.01</v>
      </c>
      <c r="E753" s="139">
        <v>46.87</v>
      </c>
      <c r="F753" s="139">
        <v>246.88</v>
      </c>
      <c r="G753" s="120">
        <f t="shared" si="11"/>
        <v>9</v>
      </c>
    </row>
    <row r="754" spans="1:7" x14ac:dyDescent="0.2">
      <c r="A754" s="136" t="s">
        <v>1635</v>
      </c>
      <c r="B754" s="137" t="s">
        <v>1636</v>
      </c>
      <c r="C754" s="138"/>
      <c r="D754" s="139"/>
      <c r="E754" s="139"/>
      <c r="F754" s="139"/>
      <c r="G754" s="120">
        <f t="shared" si="11"/>
        <v>5</v>
      </c>
    </row>
    <row r="755" spans="1:7" x14ac:dyDescent="0.2">
      <c r="A755" s="136" t="s">
        <v>1637</v>
      </c>
      <c r="B755" s="137" t="s">
        <v>1638</v>
      </c>
      <c r="C755" s="138" t="s">
        <v>7</v>
      </c>
      <c r="D755" s="139">
        <v>168.1</v>
      </c>
      <c r="E755" s="139">
        <v>11.01</v>
      </c>
      <c r="F755" s="139">
        <v>179.11</v>
      </c>
      <c r="G755" s="120">
        <f t="shared" si="11"/>
        <v>9</v>
      </c>
    </row>
    <row r="756" spans="1:7" x14ac:dyDescent="0.2">
      <c r="A756" s="136" t="s">
        <v>1639</v>
      </c>
      <c r="B756" s="137" t="s">
        <v>1640</v>
      </c>
      <c r="C756" s="138" t="s">
        <v>7</v>
      </c>
      <c r="D756" s="139">
        <v>179.3</v>
      </c>
      <c r="E756" s="139">
        <v>11.58</v>
      </c>
      <c r="F756" s="139">
        <v>190.88</v>
      </c>
      <c r="G756" s="120">
        <f t="shared" si="11"/>
        <v>9</v>
      </c>
    </row>
    <row r="757" spans="1:7" x14ac:dyDescent="0.2">
      <c r="A757" s="136" t="s">
        <v>1641</v>
      </c>
      <c r="B757" s="137" t="s">
        <v>1642</v>
      </c>
      <c r="C757" s="138" t="s">
        <v>7</v>
      </c>
      <c r="D757" s="139">
        <v>197.45</v>
      </c>
      <c r="E757" s="139">
        <v>12.14</v>
      </c>
      <c r="F757" s="139">
        <v>209.59</v>
      </c>
      <c r="G757" s="120">
        <f t="shared" si="11"/>
        <v>9</v>
      </c>
    </row>
    <row r="758" spans="1:7" x14ac:dyDescent="0.2">
      <c r="A758" s="136" t="s">
        <v>1643</v>
      </c>
      <c r="B758" s="137" t="s">
        <v>1644</v>
      </c>
      <c r="C758" s="138" t="s">
        <v>7</v>
      </c>
      <c r="D758" s="139">
        <v>268.60000000000002</v>
      </c>
      <c r="E758" s="139">
        <v>12.37</v>
      </c>
      <c r="F758" s="139">
        <v>280.97000000000003</v>
      </c>
      <c r="G758" s="120">
        <f t="shared" si="11"/>
        <v>9</v>
      </c>
    </row>
    <row r="759" spans="1:7" x14ac:dyDescent="0.2">
      <c r="A759" s="136" t="s">
        <v>1645</v>
      </c>
      <c r="B759" s="137" t="s">
        <v>1646</v>
      </c>
      <c r="C759" s="138" t="s">
        <v>7</v>
      </c>
      <c r="D759" s="139">
        <v>148.76</v>
      </c>
      <c r="E759" s="139">
        <v>11.01</v>
      </c>
      <c r="F759" s="139">
        <v>159.77000000000001</v>
      </c>
      <c r="G759" s="120">
        <f t="shared" si="11"/>
        <v>9</v>
      </c>
    </row>
    <row r="760" spans="1:7" x14ac:dyDescent="0.2">
      <c r="A760" s="136" t="s">
        <v>1647</v>
      </c>
      <c r="B760" s="137" t="s">
        <v>1648</v>
      </c>
      <c r="C760" s="138" t="s">
        <v>7</v>
      </c>
      <c r="D760" s="139">
        <v>177.04</v>
      </c>
      <c r="E760" s="139">
        <v>11.57</v>
      </c>
      <c r="F760" s="139">
        <v>188.61</v>
      </c>
      <c r="G760" s="120">
        <f t="shared" si="11"/>
        <v>9</v>
      </c>
    </row>
    <row r="761" spans="1:7" x14ac:dyDescent="0.2">
      <c r="A761" s="136" t="s">
        <v>1649</v>
      </c>
      <c r="B761" s="137" t="s">
        <v>1650</v>
      </c>
      <c r="C761" s="138"/>
      <c r="D761" s="139"/>
      <c r="E761" s="139"/>
      <c r="F761" s="139"/>
      <c r="G761" s="120">
        <f t="shared" si="11"/>
        <v>2</v>
      </c>
    </row>
    <row r="762" spans="1:7" x14ac:dyDescent="0.2">
      <c r="A762" s="136" t="s">
        <v>1651</v>
      </c>
      <c r="B762" s="137" t="s">
        <v>1652</v>
      </c>
      <c r="C762" s="138"/>
      <c r="D762" s="139"/>
      <c r="E762" s="139"/>
      <c r="F762" s="139"/>
      <c r="G762" s="120">
        <f t="shared" si="11"/>
        <v>5</v>
      </c>
    </row>
    <row r="763" spans="1:7" x14ac:dyDescent="0.2">
      <c r="A763" s="136" t="s">
        <v>1653</v>
      </c>
      <c r="B763" s="137" t="s">
        <v>1654</v>
      </c>
      <c r="C763" s="138" t="s">
        <v>44</v>
      </c>
      <c r="D763" s="139">
        <v>536.59</v>
      </c>
      <c r="E763" s="139">
        <v>374.08</v>
      </c>
      <c r="F763" s="139">
        <v>910.67</v>
      </c>
      <c r="G763" s="120">
        <f t="shared" si="11"/>
        <v>9</v>
      </c>
    </row>
    <row r="764" spans="1:7" ht="30" x14ac:dyDescent="0.2">
      <c r="A764" s="136" t="s">
        <v>1655</v>
      </c>
      <c r="B764" s="137" t="s">
        <v>1656</v>
      </c>
      <c r="C764" s="138" t="s">
        <v>7</v>
      </c>
      <c r="D764" s="139">
        <v>61.46</v>
      </c>
      <c r="E764" s="139">
        <v>35.9</v>
      </c>
      <c r="F764" s="139">
        <v>97.36</v>
      </c>
      <c r="G764" s="120">
        <f t="shared" si="11"/>
        <v>9</v>
      </c>
    </row>
    <row r="765" spans="1:7" ht="30" x14ac:dyDescent="0.2">
      <c r="A765" s="136" t="s">
        <v>1657</v>
      </c>
      <c r="B765" s="137" t="s">
        <v>1658</v>
      </c>
      <c r="C765" s="138" t="s">
        <v>7</v>
      </c>
      <c r="D765" s="139">
        <v>86.15</v>
      </c>
      <c r="E765" s="139">
        <v>36.71</v>
      </c>
      <c r="F765" s="139">
        <v>122.86</v>
      </c>
      <c r="G765" s="120">
        <f t="shared" si="11"/>
        <v>9</v>
      </c>
    </row>
    <row r="766" spans="1:7" x14ac:dyDescent="0.2">
      <c r="A766" s="136" t="s">
        <v>1659</v>
      </c>
      <c r="B766" s="137" t="s">
        <v>1660</v>
      </c>
      <c r="C766" s="138"/>
      <c r="D766" s="139"/>
      <c r="E766" s="139"/>
      <c r="F766" s="139"/>
      <c r="G766" s="120">
        <f t="shared" si="11"/>
        <v>5</v>
      </c>
    </row>
    <row r="767" spans="1:7" x14ac:dyDescent="0.2">
      <c r="A767" s="136" t="s">
        <v>1661</v>
      </c>
      <c r="B767" s="137" t="s">
        <v>1662</v>
      </c>
      <c r="C767" s="138" t="s">
        <v>7</v>
      </c>
      <c r="D767" s="139">
        <v>32.909999999999997</v>
      </c>
      <c r="E767" s="139">
        <v>46.2</v>
      </c>
      <c r="F767" s="139">
        <v>79.11</v>
      </c>
      <c r="G767" s="120">
        <f t="shared" si="11"/>
        <v>9</v>
      </c>
    </row>
    <row r="768" spans="1:7" x14ac:dyDescent="0.2">
      <c r="A768" s="136" t="s">
        <v>1663</v>
      </c>
      <c r="B768" s="137" t="s">
        <v>1664</v>
      </c>
      <c r="C768" s="138" t="s">
        <v>7</v>
      </c>
      <c r="D768" s="139">
        <v>45.65</v>
      </c>
      <c r="E768" s="139">
        <v>73.11</v>
      </c>
      <c r="F768" s="139">
        <v>118.76</v>
      </c>
      <c r="G768" s="120">
        <f t="shared" si="11"/>
        <v>9</v>
      </c>
    </row>
    <row r="769" spans="1:7" x14ac:dyDescent="0.2">
      <c r="A769" s="136" t="s">
        <v>1665</v>
      </c>
      <c r="B769" s="137" t="s">
        <v>1666</v>
      </c>
      <c r="C769" s="138" t="s">
        <v>7</v>
      </c>
      <c r="D769" s="139">
        <v>100.36</v>
      </c>
      <c r="E769" s="139">
        <v>118.63</v>
      </c>
      <c r="F769" s="139">
        <v>218.99</v>
      </c>
      <c r="G769" s="120">
        <f t="shared" si="11"/>
        <v>9</v>
      </c>
    </row>
    <row r="770" spans="1:7" x14ac:dyDescent="0.2">
      <c r="A770" s="136" t="s">
        <v>1667</v>
      </c>
      <c r="B770" s="137" t="s">
        <v>1668</v>
      </c>
      <c r="C770" s="138" t="s">
        <v>7</v>
      </c>
      <c r="D770" s="139">
        <v>145.16</v>
      </c>
      <c r="E770" s="139">
        <v>146.30000000000001</v>
      </c>
      <c r="F770" s="139">
        <v>291.45999999999998</v>
      </c>
      <c r="G770" s="120">
        <f t="shared" si="11"/>
        <v>9</v>
      </c>
    </row>
    <row r="771" spans="1:7" x14ac:dyDescent="0.2">
      <c r="A771" s="136" t="s">
        <v>1669</v>
      </c>
      <c r="B771" s="137" t="s">
        <v>1670</v>
      </c>
      <c r="C771" s="138" t="s">
        <v>7</v>
      </c>
      <c r="D771" s="139">
        <v>142.80000000000001</v>
      </c>
      <c r="E771" s="139">
        <v>73.11</v>
      </c>
      <c r="F771" s="139">
        <v>215.91</v>
      </c>
      <c r="G771" s="120">
        <f t="shared" si="11"/>
        <v>9</v>
      </c>
    </row>
    <row r="772" spans="1:7" x14ac:dyDescent="0.2">
      <c r="A772" s="136" t="s">
        <v>1671</v>
      </c>
      <c r="B772" s="137" t="s">
        <v>1672</v>
      </c>
      <c r="C772" s="138" t="s">
        <v>7</v>
      </c>
      <c r="D772" s="139">
        <v>323.66000000000003</v>
      </c>
      <c r="E772" s="139">
        <v>118.63</v>
      </c>
      <c r="F772" s="139">
        <v>442.29</v>
      </c>
      <c r="G772" s="120">
        <f t="shared" si="11"/>
        <v>9</v>
      </c>
    </row>
    <row r="773" spans="1:7" x14ac:dyDescent="0.2">
      <c r="A773" s="136" t="s">
        <v>1673</v>
      </c>
      <c r="B773" s="137" t="s">
        <v>1674</v>
      </c>
      <c r="C773" s="138"/>
      <c r="D773" s="139"/>
      <c r="E773" s="139"/>
      <c r="F773" s="139"/>
      <c r="G773" s="120">
        <f t="shared" si="11"/>
        <v>5</v>
      </c>
    </row>
    <row r="774" spans="1:7" x14ac:dyDescent="0.2">
      <c r="A774" s="136" t="s">
        <v>1675</v>
      </c>
      <c r="B774" s="137" t="s">
        <v>1676</v>
      </c>
      <c r="C774" s="138" t="s">
        <v>7</v>
      </c>
      <c r="D774" s="139">
        <v>125.92</v>
      </c>
      <c r="E774" s="139">
        <v>65.16</v>
      </c>
      <c r="F774" s="139">
        <v>191.08</v>
      </c>
      <c r="G774" s="120">
        <f t="shared" si="11"/>
        <v>9</v>
      </c>
    </row>
    <row r="775" spans="1:7" x14ac:dyDescent="0.2">
      <c r="A775" s="136" t="s">
        <v>1677</v>
      </c>
      <c r="B775" s="137" t="s">
        <v>1678</v>
      </c>
      <c r="C775" s="138" t="s">
        <v>7</v>
      </c>
      <c r="D775" s="139">
        <v>237.59</v>
      </c>
      <c r="E775" s="139">
        <v>122.88</v>
      </c>
      <c r="F775" s="139">
        <v>360.47</v>
      </c>
      <c r="G775" s="120">
        <f t="shared" si="11"/>
        <v>9</v>
      </c>
    </row>
    <row r="776" spans="1:7" x14ac:dyDescent="0.2">
      <c r="A776" s="136" t="s">
        <v>1679</v>
      </c>
      <c r="B776" s="137" t="s">
        <v>1680</v>
      </c>
      <c r="C776" s="138" t="s">
        <v>7</v>
      </c>
      <c r="D776" s="139">
        <v>491.77</v>
      </c>
      <c r="E776" s="139">
        <v>171.87</v>
      </c>
      <c r="F776" s="139">
        <v>663.64</v>
      </c>
      <c r="G776" s="120">
        <f t="shared" si="11"/>
        <v>9</v>
      </c>
    </row>
    <row r="777" spans="1:7" x14ac:dyDescent="0.2">
      <c r="A777" s="136" t="s">
        <v>1681</v>
      </c>
      <c r="B777" s="137" t="s">
        <v>1682</v>
      </c>
      <c r="C777" s="138"/>
      <c r="D777" s="139"/>
      <c r="E777" s="139"/>
      <c r="F777" s="139"/>
      <c r="G777" s="120">
        <f t="shared" si="11"/>
        <v>5</v>
      </c>
    </row>
    <row r="778" spans="1:7" x14ac:dyDescent="0.2">
      <c r="A778" s="136" t="s">
        <v>1683</v>
      </c>
      <c r="B778" s="137" t="s">
        <v>8331</v>
      </c>
      <c r="C778" s="138" t="s">
        <v>7</v>
      </c>
      <c r="D778" s="139">
        <v>38.619999999999997</v>
      </c>
      <c r="E778" s="139">
        <v>33.07</v>
      </c>
      <c r="F778" s="139">
        <v>71.69</v>
      </c>
      <c r="G778" s="120">
        <f t="shared" ref="G778:G841" si="12">LEN(A778)</f>
        <v>9</v>
      </c>
    </row>
    <row r="779" spans="1:7" x14ac:dyDescent="0.2">
      <c r="A779" s="136" t="s">
        <v>1684</v>
      </c>
      <c r="B779" s="137" t="s">
        <v>8330</v>
      </c>
      <c r="C779" s="138" t="s">
        <v>7</v>
      </c>
      <c r="D779" s="139">
        <v>47.94</v>
      </c>
      <c r="E779" s="139">
        <v>35.9</v>
      </c>
      <c r="F779" s="139">
        <v>83.84</v>
      </c>
      <c r="G779" s="120">
        <f t="shared" si="12"/>
        <v>9</v>
      </c>
    </row>
    <row r="780" spans="1:7" x14ac:dyDescent="0.2">
      <c r="A780" s="136" t="s">
        <v>1685</v>
      </c>
      <c r="B780" s="137" t="s">
        <v>8329</v>
      </c>
      <c r="C780" s="138" t="s">
        <v>7</v>
      </c>
      <c r="D780" s="139">
        <v>58.59</v>
      </c>
      <c r="E780" s="139">
        <v>38.51</v>
      </c>
      <c r="F780" s="139">
        <v>97.1</v>
      </c>
      <c r="G780" s="120">
        <f t="shared" si="12"/>
        <v>9</v>
      </c>
    </row>
    <row r="781" spans="1:7" x14ac:dyDescent="0.2">
      <c r="A781" s="136" t="s">
        <v>1686</v>
      </c>
      <c r="B781" s="137" t="s">
        <v>1687</v>
      </c>
      <c r="C781" s="138"/>
      <c r="D781" s="139"/>
      <c r="E781" s="139"/>
      <c r="F781" s="139"/>
      <c r="G781" s="120">
        <f t="shared" si="12"/>
        <v>5</v>
      </c>
    </row>
    <row r="782" spans="1:7" x14ac:dyDescent="0.2">
      <c r="A782" s="136" t="s">
        <v>1688</v>
      </c>
      <c r="B782" s="137" t="s">
        <v>8328</v>
      </c>
      <c r="C782" s="138" t="s">
        <v>7</v>
      </c>
      <c r="D782" s="139">
        <v>48.13</v>
      </c>
      <c r="E782" s="139">
        <v>35.9</v>
      </c>
      <c r="F782" s="139">
        <v>84.03</v>
      </c>
      <c r="G782" s="120">
        <f t="shared" si="12"/>
        <v>9</v>
      </c>
    </row>
    <row r="783" spans="1:7" x14ac:dyDescent="0.2">
      <c r="A783" s="136" t="s">
        <v>1689</v>
      </c>
      <c r="B783" s="137" t="s">
        <v>8327</v>
      </c>
      <c r="C783" s="138" t="s">
        <v>7</v>
      </c>
      <c r="D783" s="139">
        <v>60.2</v>
      </c>
      <c r="E783" s="139">
        <v>38.51</v>
      </c>
      <c r="F783" s="139">
        <v>98.71</v>
      </c>
      <c r="G783" s="120">
        <f t="shared" si="12"/>
        <v>9</v>
      </c>
    </row>
    <row r="784" spans="1:7" x14ac:dyDescent="0.2">
      <c r="A784" s="136" t="s">
        <v>1690</v>
      </c>
      <c r="B784" s="137" t="s">
        <v>1691</v>
      </c>
      <c r="C784" s="138"/>
      <c r="D784" s="139"/>
      <c r="E784" s="139"/>
      <c r="F784" s="139"/>
      <c r="G784" s="120">
        <f t="shared" si="12"/>
        <v>5</v>
      </c>
    </row>
    <row r="785" spans="1:7" ht="30" x14ac:dyDescent="0.2">
      <c r="A785" s="136" t="s">
        <v>1692</v>
      </c>
      <c r="B785" s="137" t="s">
        <v>1693</v>
      </c>
      <c r="C785" s="138" t="s">
        <v>7</v>
      </c>
      <c r="D785" s="139">
        <v>40.659999999999997</v>
      </c>
      <c r="E785" s="139">
        <v>33.07</v>
      </c>
      <c r="F785" s="139">
        <v>73.73</v>
      </c>
      <c r="G785" s="120">
        <f t="shared" si="12"/>
        <v>9</v>
      </c>
    </row>
    <row r="786" spans="1:7" ht="30" x14ac:dyDescent="0.2">
      <c r="A786" s="136" t="s">
        <v>1694</v>
      </c>
      <c r="B786" s="137" t="s">
        <v>1695</v>
      </c>
      <c r="C786" s="138" t="s">
        <v>7</v>
      </c>
      <c r="D786" s="139">
        <v>52.06</v>
      </c>
      <c r="E786" s="139">
        <v>35.9</v>
      </c>
      <c r="F786" s="139">
        <v>87.96</v>
      </c>
      <c r="G786" s="120">
        <f t="shared" si="12"/>
        <v>9</v>
      </c>
    </row>
    <row r="787" spans="1:7" ht="30" x14ac:dyDescent="0.2">
      <c r="A787" s="136" t="s">
        <v>1696</v>
      </c>
      <c r="B787" s="137" t="s">
        <v>1697</v>
      </c>
      <c r="C787" s="138" t="s">
        <v>7</v>
      </c>
      <c r="D787" s="139">
        <v>66.739999999999995</v>
      </c>
      <c r="E787" s="139">
        <v>36.71</v>
      </c>
      <c r="F787" s="139">
        <v>103.45</v>
      </c>
      <c r="G787" s="120">
        <f t="shared" si="12"/>
        <v>9</v>
      </c>
    </row>
    <row r="788" spans="1:7" x14ac:dyDescent="0.2">
      <c r="A788" s="136" t="s">
        <v>1698</v>
      </c>
      <c r="B788" s="137" t="s">
        <v>1699</v>
      </c>
      <c r="C788" s="138"/>
      <c r="D788" s="139"/>
      <c r="E788" s="139"/>
      <c r="F788" s="139"/>
      <c r="G788" s="120">
        <f t="shared" si="12"/>
        <v>5</v>
      </c>
    </row>
    <row r="789" spans="1:7" ht="30" x14ac:dyDescent="0.2">
      <c r="A789" s="136" t="s">
        <v>1700</v>
      </c>
      <c r="B789" s="137" t="s">
        <v>1701</v>
      </c>
      <c r="C789" s="138" t="s">
        <v>7</v>
      </c>
      <c r="D789" s="139">
        <v>59.79</v>
      </c>
      <c r="E789" s="139">
        <v>40.409999999999997</v>
      </c>
      <c r="F789" s="139">
        <v>100.2</v>
      </c>
      <c r="G789" s="120">
        <f t="shared" si="12"/>
        <v>9</v>
      </c>
    </row>
    <row r="790" spans="1:7" ht="30" x14ac:dyDescent="0.2">
      <c r="A790" s="136" t="s">
        <v>1702</v>
      </c>
      <c r="B790" s="137" t="s">
        <v>1703</v>
      </c>
      <c r="C790" s="138" t="s">
        <v>7</v>
      </c>
      <c r="D790" s="139">
        <v>74.239999999999995</v>
      </c>
      <c r="E790" s="139">
        <v>41.43</v>
      </c>
      <c r="F790" s="139">
        <v>115.67</v>
      </c>
      <c r="G790" s="120">
        <f t="shared" si="12"/>
        <v>9</v>
      </c>
    </row>
    <row r="791" spans="1:7" ht="30" x14ac:dyDescent="0.2">
      <c r="A791" s="136" t="s">
        <v>1704</v>
      </c>
      <c r="B791" s="137" t="s">
        <v>1705</v>
      </c>
      <c r="C791" s="138" t="s">
        <v>7</v>
      </c>
      <c r="D791" s="139">
        <v>62.13</v>
      </c>
      <c r="E791" s="139">
        <v>53.51</v>
      </c>
      <c r="F791" s="139">
        <v>115.64</v>
      </c>
      <c r="G791" s="120">
        <f t="shared" si="12"/>
        <v>9</v>
      </c>
    </row>
    <row r="792" spans="1:7" ht="30" x14ac:dyDescent="0.2">
      <c r="A792" s="136" t="s">
        <v>1706</v>
      </c>
      <c r="B792" s="137" t="s">
        <v>1707</v>
      </c>
      <c r="C792" s="138" t="s">
        <v>7</v>
      </c>
      <c r="D792" s="139">
        <v>87.11</v>
      </c>
      <c r="E792" s="139">
        <v>57.03</v>
      </c>
      <c r="F792" s="139">
        <v>144.13999999999999</v>
      </c>
      <c r="G792" s="120">
        <f t="shared" si="12"/>
        <v>9</v>
      </c>
    </row>
    <row r="793" spans="1:7" x14ac:dyDescent="0.2">
      <c r="A793" s="136" t="s">
        <v>1708</v>
      </c>
      <c r="B793" s="137" t="s">
        <v>1709</v>
      </c>
      <c r="C793" s="138"/>
      <c r="D793" s="139"/>
      <c r="E793" s="139"/>
      <c r="F793" s="139"/>
      <c r="G793" s="120">
        <f t="shared" si="12"/>
        <v>5</v>
      </c>
    </row>
    <row r="794" spans="1:7" ht="30" x14ac:dyDescent="0.2">
      <c r="A794" s="136" t="s">
        <v>1710</v>
      </c>
      <c r="B794" s="137" t="s">
        <v>1711</v>
      </c>
      <c r="C794" s="138" t="s">
        <v>7</v>
      </c>
      <c r="D794" s="139">
        <v>92.53</v>
      </c>
      <c r="E794" s="139">
        <v>15.67</v>
      </c>
      <c r="F794" s="139">
        <v>108.2</v>
      </c>
      <c r="G794" s="120">
        <f t="shared" si="12"/>
        <v>9</v>
      </c>
    </row>
    <row r="795" spans="1:7" ht="30" x14ac:dyDescent="0.2">
      <c r="A795" s="136" t="s">
        <v>1712</v>
      </c>
      <c r="B795" s="137" t="s">
        <v>1713</v>
      </c>
      <c r="C795" s="138" t="s">
        <v>7</v>
      </c>
      <c r="D795" s="139">
        <v>108.93</v>
      </c>
      <c r="E795" s="139">
        <v>16.07</v>
      </c>
      <c r="F795" s="139">
        <v>125</v>
      </c>
      <c r="G795" s="120">
        <f t="shared" si="12"/>
        <v>9</v>
      </c>
    </row>
    <row r="796" spans="1:7" ht="30" x14ac:dyDescent="0.2">
      <c r="A796" s="136" t="s">
        <v>1714</v>
      </c>
      <c r="B796" s="137" t="s">
        <v>1715</v>
      </c>
      <c r="C796" s="138" t="s">
        <v>7</v>
      </c>
      <c r="D796" s="139">
        <v>135.72999999999999</v>
      </c>
      <c r="E796" s="139">
        <v>16.28</v>
      </c>
      <c r="F796" s="139">
        <v>152.01</v>
      </c>
      <c r="G796" s="120">
        <f t="shared" si="12"/>
        <v>9</v>
      </c>
    </row>
    <row r="797" spans="1:7" ht="30" x14ac:dyDescent="0.2">
      <c r="A797" s="136" t="s">
        <v>1716</v>
      </c>
      <c r="B797" s="137" t="s">
        <v>1717</v>
      </c>
      <c r="C797" s="138" t="s">
        <v>7</v>
      </c>
      <c r="D797" s="139">
        <v>177.15</v>
      </c>
      <c r="E797" s="139">
        <v>16.89</v>
      </c>
      <c r="F797" s="139">
        <v>194.04</v>
      </c>
      <c r="G797" s="120">
        <f t="shared" si="12"/>
        <v>9</v>
      </c>
    </row>
    <row r="798" spans="1:7" x14ac:dyDescent="0.2">
      <c r="A798" s="136" t="s">
        <v>1718</v>
      </c>
      <c r="B798" s="137" t="s">
        <v>1719</v>
      </c>
      <c r="C798" s="138"/>
      <c r="D798" s="139"/>
      <c r="E798" s="139"/>
      <c r="F798" s="139"/>
      <c r="G798" s="120">
        <f t="shared" si="12"/>
        <v>5</v>
      </c>
    </row>
    <row r="799" spans="1:7" x14ac:dyDescent="0.2">
      <c r="A799" s="136" t="s">
        <v>1720</v>
      </c>
      <c r="B799" s="137" t="s">
        <v>1721</v>
      </c>
      <c r="C799" s="138" t="s">
        <v>44</v>
      </c>
      <c r="D799" s="139">
        <v>965.24</v>
      </c>
      <c r="E799" s="139">
        <v>853.76</v>
      </c>
      <c r="F799" s="139">
        <v>1819</v>
      </c>
      <c r="G799" s="120">
        <f t="shared" si="12"/>
        <v>9</v>
      </c>
    </row>
    <row r="800" spans="1:7" x14ac:dyDescent="0.2">
      <c r="A800" s="136" t="s">
        <v>1722</v>
      </c>
      <c r="B800" s="137" t="s">
        <v>1723</v>
      </c>
      <c r="C800" s="138" t="s">
        <v>18</v>
      </c>
      <c r="D800" s="139">
        <v>3.8</v>
      </c>
      <c r="E800" s="139">
        <v>7.72</v>
      </c>
      <c r="F800" s="139">
        <v>11.52</v>
      </c>
      <c r="G800" s="120">
        <f t="shared" si="12"/>
        <v>9</v>
      </c>
    </row>
    <row r="801" spans="1:7" x14ac:dyDescent="0.2">
      <c r="A801" s="136" t="s">
        <v>1724</v>
      </c>
      <c r="B801" s="137" t="s">
        <v>1725</v>
      </c>
      <c r="C801" s="138"/>
      <c r="D801" s="139"/>
      <c r="E801" s="139"/>
      <c r="F801" s="139"/>
      <c r="G801" s="120">
        <f t="shared" si="12"/>
        <v>5</v>
      </c>
    </row>
    <row r="802" spans="1:7" ht="30" x14ac:dyDescent="0.2">
      <c r="A802" s="136" t="s">
        <v>1726</v>
      </c>
      <c r="B802" s="137" t="s">
        <v>1727</v>
      </c>
      <c r="C802" s="138" t="s">
        <v>7</v>
      </c>
      <c r="D802" s="139">
        <v>150.88999999999999</v>
      </c>
      <c r="E802" s="139">
        <v>81.23</v>
      </c>
      <c r="F802" s="139">
        <v>232.12</v>
      </c>
      <c r="G802" s="120">
        <f t="shared" si="12"/>
        <v>9</v>
      </c>
    </row>
    <row r="803" spans="1:7" ht="30" x14ac:dyDescent="0.2">
      <c r="A803" s="136" t="s">
        <v>1728</v>
      </c>
      <c r="B803" s="137" t="s">
        <v>1729</v>
      </c>
      <c r="C803" s="138" t="s">
        <v>7</v>
      </c>
      <c r="D803" s="139">
        <v>136.11000000000001</v>
      </c>
      <c r="E803" s="139">
        <v>67.41</v>
      </c>
      <c r="F803" s="139">
        <v>203.52</v>
      </c>
      <c r="G803" s="120">
        <f t="shared" si="12"/>
        <v>9</v>
      </c>
    </row>
    <row r="804" spans="1:7" ht="30" x14ac:dyDescent="0.2">
      <c r="A804" s="136" t="s">
        <v>1730</v>
      </c>
      <c r="B804" s="137" t="s">
        <v>1731</v>
      </c>
      <c r="C804" s="138" t="s">
        <v>7</v>
      </c>
      <c r="D804" s="139">
        <v>140.99</v>
      </c>
      <c r="E804" s="139">
        <v>67.41</v>
      </c>
      <c r="F804" s="139">
        <v>208.4</v>
      </c>
      <c r="G804" s="120">
        <f t="shared" si="12"/>
        <v>9</v>
      </c>
    </row>
    <row r="805" spans="1:7" ht="30" x14ac:dyDescent="0.2">
      <c r="A805" s="136" t="s">
        <v>1732</v>
      </c>
      <c r="B805" s="137" t="s">
        <v>1733</v>
      </c>
      <c r="C805" s="138" t="s">
        <v>7</v>
      </c>
      <c r="D805" s="139">
        <v>1725.29</v>
      </c>
      <c r="E805" s="139">
        <v>182.87</v>
      </c>
      <c r="F805" s="139">
        <v>1908.16</v>
      </c>
      <c r="G805" s="120">
        <f t="shared" si="12"/>
        <v>9</v>
      </c>
    </row>
    <row r="806" spans="1:7" x14ac:dyDescent="0.2">
      <c r="A806" s="136" t="s">
        <v>1734</v>
      </c>
      <c r="B806" s="137" t="s">
        <v>1735</v>
      </c>
      <c r="C806" s="138" t="s">
        <v>7</v>
      </c>
      <c r="D806" s="139">
        <v>928.08</v>
      </c>
      <c r="E806" s="139">
        <v>121.42</v>
      </c>
      <c r="F806" s="139">
        <v>1049.5</v>
      </c>
      <c r="G806" s="120">
        <f t="shared" si="12"/>
        <v>9</v>
      </c>
    </row>
    <row r="807" spans="1:7" x14ac:dyDescent="0.2">
      <c r="A807" s="136" t="s">
        <v>1736</v>
      </c>
      <c r="B807" s="137" t="s">
        <v>1737</v>
      </c>
      <c r="C807" s="138"/>
      <c r="D807" s="139"/>
      <c r="E807" s="139"/>
      <c r="F807" s="139"/>
      <c r="G807" s="120">
        <f t="shared" si="12"/>
        <v>5</v>
      </c>
    </row>
    <row r="808" spans="1:7" x14ac:dyDescent="0.2">
      <c r="A808" s="136" t="s">
        <v>1738</v>
      </c>
      <c r="B808" s="137" t="s">
        <v>1739</v>
      </c>
      <c r="C808" s="138" t="s">
        <v>7</v>
      </c>
      <c r="D808" s="139">
        <v>1026.73</v>
      </c>
      <c r="E808" s="139">
        <v>78.61</v>
      </c>
      <c r="F808" s="139">
        <v>1105.3399999999999</v>
      </c>
      <c r="G808" s="120">
        <f t="shared" si="12"/>
        <v>9</v>
      </c>
    </row>
    <row r="809" spans="1:7" x14ac:dyDescent="0.2">
      <c r="A809" s="136" t="s">
        <v>1740</v>
      </c>
      <c r="B809" s="137" t="s">
        <v>1741</v>
      </c>
      <c r="C809" s="138" t="s">
        <v>7</v>
      </c>
      <c r="D809" s="139">
        <v>261.56</v>
      </c>
      <c r="E809" s="139"/>
      <c r="F809" s="139">
        <v>261.56</v>
      </c>
      <c r="G809" s="120">
        <f t="shared" si="12"/>
        <v>9</v>
      </c>
    </row>
    <row r="810" spans="1:7" ht="45" x14ac:dyDescent="0.2">
      <c r="A810" s="136" t="s">
        <v>1742</v>
      </c>
      <c r="B810" s="137" t="s">
        <v>1743</v>
      </c>
      <c r="C810" s="138" t="s">
        <v>7</v>
      </c>
      <c r="D810" s="139">
        <v>747.01</v>
      </c>
      <c r="E810" s="139"/>
      <c r="F810" s="139">
        <v>747.01</v>
      </c>
      <c r="G810" s="120">
        <f t="shared" si="12"/>
        <v>9</v>
      </c>
    </row>
    <row r="811" spans="1:7" ht="30" x14ac:dyDescent="0.2">
      <c r="A811" s="136" t="s">
        <v>1744</v>
      </c>
      <c r="B811" s="137" t="s">
        <v>1745</v>
      </c>
      <c r="C811" s="138" t="s">
        <v>7</v>
      </c>
      <c r="D811" s="139">
        <v>1138.57</v>
      </c>
      <c r="E811" s="139">
        <v>78.61</v>
      </c>
      <c r="F811" s="139">
        <v>1217.18</v>
      </c>
      <c r="G811" s="120">
        <f t="shared" si="12"/>
        <v>9</v>
      </c>
    </row>
    <row r="812" spans="1:7" ht="30" x14ac:dyDescent="0.2">
      <c r="A812" s="136" t="s">
        <v>1746</v>
      </c>
      <c r="B812" s="137" t="s">
        <v>1747</v>
      </c>
      <c r="C812" s="138" t="s">
        <v>7</v>
      </c>
      <c r="D812" s="139">
        <v>166.71</v>
      </c>
      <c r="E812" s="139"/>
      <c r="F812" s="139">
        <v>166.71</v>
      </c>
      <c r="G812" s="120">
        <f t="shared" si="12"/>
        <v>9</v>
      </c>
    </row>
    <row r="813" spans="1:7" ht="30" x14ac:dyDescent="0.2">
      <c r="A813" s="136" t="s">
        <v>1748</v>
      </c>
      <c r="B813" s="137" t="s">
        <v>1749</v>
      </c>
      <c r="C813" s="138" t="s">
        <v>7</v>
      </c>
      <c r="D813" s="139">
        <v>238.49</v>
      </c>
      <c r="E813" s="139"/>
      <c r="F813" s="139">
        <v>238.49</v>
      </c>
      <c r="G813" s="120">
        <f t="shared" si="12"/>
        <v>9</v>
      </c>
    </row>
    <row r="814" spans="1:7" ht="30" x14ac:dyDescent="0.2">
      <c r="A814" s="136" t="s">
        <v>1750</v>
      </c>
      <c r="B814" s="137" t="s">
        <v>1751</v>
      </c>
      <c r="C814" s="138" t="s">
        <v>7</v>
      </c>
      <c r="D814" s="139">
        <v>179.56</v>
      </c>
      <c r="E814" s="139"/>
      <c r="F814" s="139">
        <v>179.56</v>
      </c>
      <c r="G814" s="120">
        <f t="shared" si="12"/>
        <v>9</v>
      </c>
    </row>
    <row r="815" spans="1:7" ht="30" x14ac:dyDescent="0.2">
      <c r="A815" s="136" t="s">
        <v>1752</v>
      </c>
      <c r="B815" s="137" t="s">
        <v>1753</v>
      </c>
      <c r="C815" s="138" t="s">
        <v>7</v>
      </c>
      <c r="D815" s="139">
        <v>197.91</v>
      </c>
      <c r="E815" s="139"/>
      <c r="F815" s="139">
        <v>197.91</v>
      </c>
      <c r="G815" s="120">
        <f t="shared" si="12"/>
        <v>9</v>
      </c>
    </row>
    <row r="816" spans="1:7" ht="30" x14ac:dyDescent="0.2">
      <c r="A816" s="136" t="s">
        <v>1754</v>
      </c>
      <c r="B816" s="137" t="s">
        <v>1755</v>
      </c>
      <c r="C816" s="138" t="s">
        <v>7</v>
      </c>
      <c r="D816" s="139">
        <v>158.97</v>
      </c>
      <c r="E816" s="139"/>
      <c r="F816" s="139">
        <v>158.97</v>
      </c>
      <c r="G816" s="120">
        <f t="shared" si="12"/>
        <v>9</v>
      </c>
    </row>
    <row r="817" spans="1:7" ht="30" x14ac:dyDescent="0.2">
      <c r="A817" s="136" t="s">
        <v>1756</v>
      </c>
      <c r="B817" s="137" t="s">
        <v>1757</v>
      </c>
      <c r="C817" s="138" t="s">
        <v>7</v>
      </c>
      <c r="D817" s="139">
        <v>148.26</v>
      </c>
      <c r="E817" s="139"/>
      <c r="F817" s="139">
        <v>148.26</v>
      </c>
      <c r="G817" s="120">
        <f t="shared" si="12"/>
        <v>9</v>
      </c>
    </row>
    <row r="818" spans="1:7" ht="30" x14ac:dyDescent="0.2">
      <c r="A818" s="136" t="s">
        <v>1758</v>
      </c>
      <c r="B818" s="137" t="s">
        <v>1759</v>
      </c>
      <c r="C818" s="138" t="s">
        <v>7</v>
      </c>
      <c r="D818" s="139">
        <v>199.77</v>
      </c>
      <c r="E818" s="139"/>
      <c r="F818" s="139">
        <v>199.77</v>
      </c>
      <c r="G818" s="120">
        <f t="shared" si="12"/>
        <v>9</v>
      </c>
    </row>
    <row r="819" spans="1:7" ht="30" x14ac:dyDescent="0.2">
      <c r="A819" s="136" t="s">
        <v>1760</v>
      </c>
      <c r="B819" s="137" t="s">
        <v>1761</v>
      </c>
      <c r="C819" s="138" t="s">
        <v>7</v>
      </c>
      <c r="D819" s="139">
        <v>134.57</v>
      </c>
      <c r="E819" s="139"/>
      <c r="F819" s="139">
        <v>134.57</v>
      </c>
      <c r="G819" s="120">
        <f t="shared" si="12"/>
        <v>9</v>
      </c>
    </row>
    <row r="820" spans="1:7" ht="30" x14ac:dyDescent="0.2">
      <c r="A820" s="136" t="s">
        <v>1762</v>
      </c>
      <c r="B820" s="137" t="s">
        <v>1763</v>
      </c>
      <c r="C820" s="138" t="s">
        <v>7</v>
      </c>
      <c r="D820" s="139">
        <v>197.64</v>
      </c>
      <c r="E820" s="139"/>
      <c r="F820" s="139">
        <v>197.64</v>
      </c>
      <c r="G820" s="120">
        <f t="shared" si="12"/>
        <v>9</v>
      </c>
    </row>
    <row r="821" spans="1:7" ht="30" x14ac:dyDescent="0.2">
      <c r="A821" s="136" t="s">
        <v>1764</v>
      </c>
      <c r="B821" s="137" t="s">
        <v>1765</v>
      </c>
      <c r="C821" s="138" t="s">
        <v>7</v>
      </c>
      <c r="D821" s="139">
        <v>236.26</v>
      </c>
      <c r="E821" s="139"/>
      <c r="F821" s="139">
        <v>236.26</v>
      </c>
      <c r="G821" s="120">
        <f t="shared" si="12"/>
        <v>9</v>
      </c>
    </row>
    <row r="822" spans="1:7" ht="30" x14ac:dyDescent="0.2">
      <c r="A822" s="136" t="s">
        <v>1766</v>
      </c>
      <c r="B822" s="137" t="s">
        <v>1767</v>
      </c>
      <c r="C822" s="138" t="s">
        <v>7</v>
      </c>
      <c r="D822" s="139">
        <v>1145.96</v>
      </c>
      <c r="E822" s="139"/>
      <c r="F822" s="139">
        <v>1145.96</v>
      </c>
      <c r="G822" s="120">
        <f t="shared" si="12"/>
        <v>9</v>
      </c>
    </row>
    <row r="823" spans="1:7" ht="30" x14ac:dyDescent="0.2">
      <c r="A823" s="136" t="s">
        <v>1768</v>
      </c>
      <c r="B823" s="137" t="s">
        <v>1769</v>
      </c>
      <c r="C823" s="138" t="s">
        <v>7</v>
      </c>
      <c r="D823" s="139">
        <v>877.95</v>
      </c>
      <c r="E823" s="139"/>
      <c r="F823" s="139">
        <v>877.95</v>
      </c>
      <c r="G823" s="120">
        <f t="shared" si="12"/>
        <v>9</v>
      </c>
    </row>
    <row r="824" spans="1:7" ht="30" x14ac:dyDescent="0.2">
      <c r="A824" s="136" t="s">
        <v>1770</v>
      </c>
      <c r="B824" s="137" t="s">
        <v>1771</v>
      </c>
      <c r="C824" s="138" t="s">
        <v>7</v>
      </c>
      <c r="D824" s="139">
        <v>1505.72</v>
      </c>
      <c r="E824" s="139"/>
      <c r="F824" s="139">
        <v>1505.72</v>
      </c>
      <c r="G824" s="120">
        <f t="shared" si="12"/>
        <v>9</v>
      </c>
    </row>
    <row r="825" spans="1:7" x14ac:dyDescent="0.2">
      <c r="A825" s="136" t="s">
        <v>1772</v>
      </c>
      <c r="B825" s="137" t="s">
        <v>1773</v>
      </c>
      <c r="C825" s="138" t="s">
        <v>7</v>
      </c>
      <c r="D825" s="139">
        <v>311.05</v>
      </c>
      <c r="E825" s="139">
        <v>72.95</v>
      </c>
      <c r="F825" s="139">
        <v>384</v>
      </c>
      <c r="G825" s="120">
        <f t="shared" si="12"/>
        <v>9</v>
      </c>
    </row>
    <row r="826" spans="1:7" ht="30" x14ac:dyDescent="0.2">
      <c r="A826" s="136" t="s">
        <v>1774</v>
      </c>
      <c r="B826" s="137" t="s">
        <v>1775</v>
      </c>
      <c r="C826" s="138" t="s">
        <v>7</v>
      </c>
      <c r="D826" s="139">
        <v>257.14</v>
      </c>
      <c r="E826" s="139"/>
      <c r="F826" s="139">
        <v>257.14</v>
      </c>
      <c r="G826" s="120">
        <f t="shared" si="12"/>
        <v>9</v>
      </c>
    </row>
    <row r="827" spans="1:7" ht="30" x14ac:dyDescent="0.2">
      <c r="A827" s="136" t="s">
        <v>1776</v>
      </c>
      <c r="B827" s="137" t="s">
        <v>1777</v>
      </c>
      <c r="C827" s="138" t="s">
        <v>7</v>
      </c>
      <c r="D827" s="139">
        <v>261.06</v>
      </c>
      <c r="E827" s="139"/>
      <c r="F827" s="139">
        <v>261.06</v>
      </c>
      <c r="G827" s="120">
        <f t="shared" si="12"/>
        <v>9</v>
      </c>
    </row>
    <row r="828" spans="1:7" ht="30" x14ac:dyDescent="0.2">
      <c r="A828" s="136" t="s">
        <v>1778</v>
      </c>
      <c r="B828" s="137" t="s">
        <v>1779</v>
      </c>
      <c r="C828" s="138" t="s">
        <v>7</v>
      </c>
      <c r="D828" s="139">
        <v>269.77999999999997</v>
      </c>
      <c r="E828" s="139"/>
      <c r="F828" s="139">
        <v>269.77999999999997</v>
      </c>
      <c r="G828" s="120">
        <f t="shared" si="12"/>
        <v>9</v>
      </c>
    </row>
    <row r="829" spans="1:7" ht="30" x14ac:dyDescent="0.2">
      <c r="A829" s="136" t="s">
        <v>1780</v>
      </c>
      <c r="B829" s="137" t="s">
        <v>1781</v>
      </c>
      <c r="C829" s="138" t="s">
        <v>7</v>
      </c>
      <c r="D829" s="139">
        <v>221.18</v>
      </c>
      <c r="E829" s="139"/>
      <c r="F829" s="139">
        <v>221.18</v>
      </c>
      <c r="G829" s="120">
        <f t="shared" si="12"/>
        <v>9</v>
      </c>
    </row>
    <row r="830" spans="1:7" ht="30" x14ac:dyDescent="0.2">
      <c r="A830" s="136" t="s">
        <v>1782</v>
      </c>
      <c r="B830" s="137" t="s">
        <v>1783</v>
      </c>
      <c r="C830" s="138" t="s">
        <v>7</v>
      </c>
      <c r="D830" s="139">
        <v>261.07</v>
      </c>
      <c r="E830" s="139"/>
      <c r="F830" s="139">
        <v>261.07</v>
      </c>
      <c r="G830" s="120">
        <f t="shared" si="12"/>
        <v>9</v>
      </c>
    </row>
    <row r="831" spans="1:7" ht="30" x14ac:dyDescent="0.2">
      <c r="A831" s="136" t="s">
        <v>1784</v>
      </c>
      <c r="B831" s="137" t="s">
        <v>1785</v>
      </c>
      <c r="C831" s="138" t="s">
        <v>7</v>
      </c>
      <c r="D831" s="139">
        <v>267.27999999999997</v>
      </c>
      <c r="E831" s="139"/>
      <c r="F831" s="139">
        <v>267.27999999999997</v>
      </c>
      <c r="G831" s="120">
        <f t="shared" si="12"/>
        <v>9</v>
      </c>
    </row>
    <row r="832" spans="1:7" x14ac:dyDescent="0.2">
      <c r="A832" s="136" t="s">
        <v>1786</v>
      </c>
      <c r="B832" s="137" t="s">
        <v>1787</v>
      </c>
      <c r="C832" s="138"/>
      <c r="D832" s="139"/>
      <c r="E832" s="139"/>
      <c r="F832" s="139"/>
      <c r="G832" s="120">
        <f t="shared" si="12"/>
        <v>5</v>
      </c>
    </row>
    <row r="833" spans="1:7" x14ac:dyDescent="0.2">
      <c r="A833" s="136" t="s">
        <v>1788</v>
      </c>
      <c r="B833" s="137" t="s">
        <v>1789</v>
      </c>
      <c r="C833" s="138" t="s">
        <v>7</v>
      </c>
      <c r="D833" s="139">
        <v>105.6</v>
      </c>
      <c r="E833" s="139">
        <v>130.65</v>
      </c>
      <c r="F833" s="139">
        <v>236.25</v>
      </c>
      <c r="G833" s="120">
        <f t="shared" si="12"/>
        <v>9</v>
      </c>
    </row>
    <row r="834" spans="1:7" x14ac:dyDescent="0.2">
      <c r="A834" s="136" t="s">
        <v>1790</v>
      </c>
      <c r="B834" s="137" t="s">
        <v>1791</v>
      </c>
      <c r="C834" s="138"/>
      <c r="D834" s="139"/>
      <c r="E834" s="139"/>
      <c r="F834" s="139"/>
      <c r="G834" s="120">
        <f t="shared" si="12"/>
        <v>5</v>
      </c>
    </row>
    <row r="835" spans="1:7" ht="30" x14ac:dyDescent="0.2">
      <c r="A835" s="136" t="s">
        <v>1792</v>
      </c>
      <c r="B835" s="137" t="s">
        <v>1793</v>
      </c>
      <c r="C835" s="138" t="s">
        <v>7</v>
      </c>
      <c r="D835" s="139"/>
      <c r="E835" s="139">
        <v>45.15</v>
      </c>
      <c r="F835" s="139">
        <v>45.15</v>
      </c>
      <c r="G835" s="120">
        <f t="shared" si="12"/>
        <v>9</v>
      </c>
    </row>
    <row r="836" spans="1:7" ht="30" x14ac:dyDescent="0.2">
      <c r="A836" s="136" t="s">
        <v>1794</v>
      </c>
      <c r="B836" s="137" t="s">
        <v>1795</v>
      </c>
      <c r="C836" s="138" t="s">
        <v>42</v>
      </c>
      <c r="D836" s="139">
        <v>2.2000000000000002</v>
      </c>
      <c r="E836" s="139">
        <v>6.2</v>
      </c>
      <c r="F836" s="139">
        <v>8.4</v>
      </c>
      <c r="G836" s="120">
        <f t="shared" si="12"/>
        <v>9</v>
      </c>
    </row>
    <row r="837" spans="1:7" ht="30" x14ac:dyDescent="0.2">
      <c r="A837" s="136" t="s">
        <v>1796</v>
      </c>
      <c r="B837" s="137" t="s">
        <v>1797</v>
      </c>
      <c r="C837" s="138" t="s">
        <v>42</v>
      </c>
      <c r="D837" s="139">
        <v>2.75</v>
      </c>
      <c r="E837" s="139">
        <v>6.2</v>
      </c>
      <c r="F837" s="139">
        <v>8.9499999999999993</v>
      </c>
      <c r="G837" s="120">
        <f t="shared" si="12"/>
        <v>9</v>
      </c>
    </row>
    <row r="838" spans="1:7" ht="30" x14ac:dyDescent="0.2">
      <c r="A838" s="136" t="s">
        <v>1798</v>
      </c>
      <c r="B838" s="137" t="s">
        <v>1799</v>
      </c>
      <c r="C838" s="138" t="s">
        <v>42</v>
      </c>
      <c r="D838" s="139">
        <v>3.13</v>
      </c>
      <c r="E838" s="139">
        <v>6.2</v>
      </c>
      <c r="F838" s="139">
        <v>9.33</v>
      </c>
      <c r="G838" s="120">
        <f t="shared" si="12"/>
        <v>9</v>
      </c>
    </row>
    <row r="839" spans="1:7" ht="30" x14ac:dyDescent="0.2">
      <c r="A839" s="136" t="s">
        <v>1800</v>
      </c>
      <c r="B839" s="137" t="s">
        <v>1801</v>
      </c>
      <c r="C839" s="138" t="s">
        <v>42</v>
      </c>
      <c r="D839" s="139">
        <v>3.35</v>
      </c>
      <c r="E839" s="139">
        <v>6.2</v>
      </c>
      <c r="F839" s="139">
        <v>9.5500000000000007</v>
      </c>
      <c r="G839" s="120">
        <f t="shared" si="12"/>
        <v>9</v>
      </c>
    </row>
    <row r="840" spans="1:7" ht="30" x14ac:dyDescent="0.2">
      <c r="A840" s="136" t="s">
        <v>1802</v>
      </c>
      <c r="B840" s="137" t="s">
        <v>1803</v>
      </c>
      <c r="C840" s="138" t="s">
        <v>42</v>
      </c>
      <c r="D840" s="139">
        <v>4.8</v>
      </c>
      <c r="E840" s="139">
        <v>6.2</v>
      </c>
      <c r="F840" s="139">
        <v>11</v>
      </c>
      <c r="G840" s="120">
        <f t="shared" si="12"/>
        <v>9</v>
      </c>
    </row>
    <row r="841" spans="1:7" x14ac:dyDescent="0.2">
      <c r="A841" s="136" t="s">
        <v>1804</v>
      </c>
      <c r="B841" s="137" t="s">
        <v>1805</v>
      </c>
      <c r="C841" s="138"/>
      <c r="D841" s="139"/>
      <c r="E841" s="139"/>
      <c r="F841" s="139"/>
      <c r="G841" s="120">
        <f t="shared" si="12"/>
        <v>2</v>
      </c>
    </row>
    <row r="842" spans="1:7" x14ac:dyDescent="0.2">
      <c r="A842" s="136" t="s">
        <v>1806</v>
      </c>
      <c r="B842" s="137" t="s">
        <v>1807</v>
      </c>
      <c r="C842" s="138"/>
      <c r="D842" s="139"/>
      <c r="E842" s="139"/>
      <c r="F842" s="139"/>
      <c r="G842" s="120">
        <f t="shared" ref="G842:G905" si="13">LEN(A842)</f>
        <v>5</v>
      </c>
    </row>
    <row r="843" spans="1:7" ht="30" x14ac:dyDescent="0.2">
      <c r="A843" s="136" t="s">
        <v>1808</v>
      </c>
      <c r="B843" s="137" t="s">
        <v>1809</v>
      </c>
      <c r="C843" s="138" t="s">
        <v>7</v>
      </c>
      <c r="D843" s="139">
        <v>116.47</v>
      </c>
      <c r="E843" s="139">
        <v>56.44</v>
      </c>
      <c r="F843" s="139">
        <v>172.91</v>
      </c>
      <c r="G843" s="120">
        <f t="shared" si="13"/>
        <v>9</v>
      </c>
    </row>
    <row r="844" spans="1:7" ht="30" x14ac:dyDescent="0.2">
      <c r="A844" s="136" t="s">
        <v>1810</v>
      </c>
      <c r="B844" s="137" t="s">
        <v>1811</v>
      </c>
      <c r="C844" s="138" t="s">
        <v>7</v>
      </c>
      <c r="D844" s="139">
        <v>124.98</v>
      </c>
      <c r="E844" s="139">
        <v>58.7</v>
      </c>
      <c r="F844" s="139">
        <v>183.68</v>
      </c>
      <c r="G844" s="120">
        <f t="shared" si="13"/>
        <v>9</v>
      </c>
    </row>
    <row r="845" spans="1:7" ht="30" x14ac:dyDescent="0.2">
      <c r="A845" s="136" t="s">
        <v>1812</v>
      </c>
      <c r="B845" s="137" t="s">
        <v>1813</v>
      </c>
      <c r="C845" s="138" t="s">
        <v>7</v>
      </c>
      <c r="D845" s="139">
        <v>133.47999999999999</v>
      </c>
      <c r="E845" s="139">
        <v>60.96</v>
      </c>
      <c r="F845" s="139">
        <v>194.44</v>
      </c>
      <c r="G845" s="120">
        <f t="shared" si="13"/>
        <v>9</v>
      </c>
    </row>
    <row r="846" spans="1:7" ht="30" x14ac:dyDescent="0.2">
      <c r="A846" s="136" t="s">
        <v>1814</v>
      </c>
      <c r="B846" s="137" t="s">
        <v>1815</v>
      </c>
      <c r="C846" s="138" t="s">
        <v>7</v>
      </c>
      <c r="D846" s="139">
        <v>146.41</v>
      </c>
      <c r="E846" s="139">
        <v>65.47</v>
      </c>
      <c r="F846" s="139">
        <v>211.88</v>
      </c>
      <c r="G846" s="120">
        <f t="shared" si="13"/>
        <v>9</v>
      </c>
    </row>
    <row r="847" spans="1:7" ht="30" x14ac:dyDescent="0.2">
      <c r="A847" s="136" t="s">
        <v>1816</v>
      </c>
      <c r="B847" s="137" t="s">
        <v>1817</v>
      </c>
      <c r="C847" s="138" t="s">
        <v>7</v>
      </c>
      <c r="D847" s="139">
        <v>79.62</v>
      </c>
      <c r="E847" s="139">
        <v>42.89</v>
      </c>
      <c r="F847" s="139">
        <v>122.51</v>
      </c>
      <c r="G847" s="120">
        <f t="shared" si="13"/>
        <v>9</v>
      </c>
    </row>
    <row r="848" spans="1:7" ht="30" x14ac:dyDescent="0.2">
      <c r="A848" s="136" t="s">
        <v>1818</v>
      </c>
      <c r="B848" s="137" t="s">
        <v>1819</v>
      </c>
      <c r="C848" s="138" t="s">
        <v>7</v>
      </c>
      <c r="D848" s="139">
        <v>88.12</v>
      </c>
      <c r="E848" s="139">
        <v>45.15</v>
      </c>
      <c r="F848" s="139">
        <v>133.27000000000001</v>
      </c>
      <c r="G848" s="120">
        <f t="shared" si="13"/>
        <v>9</v>
      </c>
    </row>
    <row r="849" spans="1:7" ht="30" x14ac:dyDescent="0.2">
      <c r="A849" s="136" t="s">
        <v>1820</v>
      </c>
      <c r="B849" s="137" t="s">
        <v>1821</v>
      </c>
      <c r="C849" s="138" t="s">
        <v>7</v>
      </c>
      <c r="D849" s="139">
        <v>96.62</v>
      </c>
      <c r="E849" s="139">
        <v>47.41</v>
      </c>
      <c r="F849" s="139">
        <v>144.03</v>
      </c>
      <c r="G849" s="120">
        <f t="shared" si="13"/>
        <v>9</v>
      </c>
    </row>
    <row r="850" spans="1:7" ht="30" x14ac:dyDescent="0.2">
      <c r="A850" s="136" t="s">
        <v>1822</v>
      </c>
      <c r="B850" s="137" t="s">
        <v>1823</v>
      </c>
      <c r="C850" s="138" t="s">
        <v>7</v>
      </c>
      <c r="D850" s="139">
        <v>105.49</v>
      </c>
      <c r="E850" s="139">
        <v>51.92</v>
      </c>
      <c r="F850" s="139">
        <v>157.41</v>
      </c>
      <c r="G850" s="120">
        <f t="shared" si="13"/>
        <v>9</v>
      </c>
    </row>
    <row r="851" spans="1:7" x14ac:dyDescent="0.2">
      <c r="A851" s="136" t="s">
        <v>1824</v>
      </c>
      <c r="B851" s="137" t="s">
        <v>1825</v>
      </c>
      <c r="C851" s="138" t="s">
        <v>7</v>
      </c>
      <c r="D851" s="139">
        <v>88.59</v>
      </c>
      <c r="E851" s="139">
        <v>54.18</v>
      </c>
      <c r="F851" s="139">
        <v>142.77000000000001</v>
      </c>
      <c r="G851" s="120">
        <f t="shared" si="13"/>
        <v>9</v>
      </c>
    </row>
    <row r="852" spans="1:7" x14ac:dyDescent="0.2">
      <c r="A852" s="136" t="s">
        <v>1826</v>
      </c>
      <c r="B852" s="137" t="s">
        <v>1827</v>
      </c>
      <c r="C852" s="138" t="s">
        <v>7</v>
      </c>
      <c r="D852" s="139">
        <v>66.650000000000006</v>
      </c>
      <c r="E852" s="139">
        <v>40.630000000000003</v>
      </c>
      <c r="F852" s="139">
        <v>107.28</v>
      </c>
      <c r="G852" s="120">
        <f t="shared" si="13"/>
        <v>9</v>
      </c>
    </row>
    <row r="853" spans="1:7" x14ac:dyDescent="0.2">
      <c r="A853" s="136" t="s">
        <v>1828</v>
      </c>
      <c r="B853" s="137" t="s">
        <v>1829</v>
      </c>
      <c r="C853" s="138" t="s">
        <v>7</v>
      </c>
      <c r="D853" s="139">
        <v>82.1</v>
      </c>
      <c r="E853" s="139">
        <v>29.34</v>
      </c>
      <c r="F853" s="139">
        <v>111.44</v>
      </c>
      <c r="G853" s="120">
        <f t="shared" si="13"/>
        <v>9</v>
      </c>
    </row>
    <row r="854" spans="1:7" ht="30" x14ac:dyDescent="0.2">
      <c r="A854" s="136" t="s">
        <v>1830</v>
      </c>
      <c r="B854" s="137" t="s">
        <v>1831</v>
      </c>
      <c r="C854" s="138" t="s">
        <v>7</v>
      </c>
      <c r="D854" s="139">
        <v>25.06</v>
      </c>
      <c r="E854" s="139">
        <v>5.76</v>
      </c>
      <c r="F854" s="139">
        <v>30.82</v>
      </c>
      <c r="G854" s="120">
        <f t="shared" si="13"/>
        <v>9</v>
      </c>
    </row>
    <row r="855" spans="1:7" x14ac:dyDescent="0.2">
      <c r="A855" s="136" t="s">
        <v>1832</v>
      </c>
      <c r="B855" s="137" t="s">
        <v>1833</v>
      </c>
      <c r="C855" s="138" t="s">
        <v>7</v>
      </c>
      <c r="D855" s="139">
        <v>15.71</v>
      </c>
      <c r="E855" s="139">
        <v>5.76</v>
      </c>
      <c r="F855" s="139">
        <v>21.47</v>
      </c>
      <c r="G855" s="120">
        <f t="shared" si="13"/>
        <v>9</v>
      </c>
    </row>
    <row r="856" spans="1:7" x14ac:dyDescent="0.2">
      <c r="A856" s="136" t="s">
        <v>1834</v>
      </c>
      <c r="B856" s="137" t="s">
        <v>1835</v>
      </c>
      <c r="C856" s="138"/>
      <c r="D856" s="139"/>
      <c r="E856" s="139"/>
      <c r="F856" s="139"/>
      <c r="G856" s="120">
        <f t="shared" si="13"/>
        <v>5</v>
      </c>
    </row>
    <row r="857" spans="1:7" ht="30" x14ac:dyDescent="0.2">
      <c r="A857" s="136" t="s">
        <v>1836</v>
      </c>
      <c r="B857" s="137" t="s">
        <v>1837</v>
      </c>
      <c r="C857" s="138" t="s">
        <v>43</v>
      </c>
      <c r="D857" s="139">
        <v>23.82</v>
      </c>
      <c r="E857" s="139"/>
      <c r="F857" s="139">
        <v>23.82</v>
      </c>
      <c r="G857" s="120">
        <f t="shared" si="13"/>
        <v>9</v>
      </c>
    </row>
    <row r="858" spans="1:7" x14ac:dyDescent="0.2">
      <c r="A858" s="136" t="s">
        <v>1838</v>
      </c>
      <c r="B858" s="137" t="s">
        <v>1839</v>
      </c>
      <c r="C858" s="138" t="s">
        <v>43</v>
      </c>
      <c r="D858" s="139"/>
      <c r="E858" s="139">
        <v>5.82</v>
      </c>
      <c r="F858" s="139">
        <v>5.82</v>
      </c>
      <c r="G858" s="120">
        <f t="shared" si="13"/>
        <v>9</v>
      </c>
    </row>
    <row r="859" spans="1:7" ht="30" x14ac:dyDescent="0.2">
      <c r="A859" s="136" t="s">
        <v>1840</v>
      </c>
      <c r="B859" s="137" t="s">
        <v>1841</v>
      </c>
      <c r="C859" s="138" t="s">
        <v>43</v>
      </c>
      <c r="D859" s="139">
        <v>25.58</v>
      </c>
      <c r="E859" s="139"/>
      <c r="F859" s="139">
        <v>25.58</v>
      </c>
      <c r="G859" s="120">
        <f t="shared" si="13"/>
        <v>9</v>
      </c>
    </row>
    <row r="860" spans="1:7" ht="30" x14ac:dyDescent="0.2">
      <c r="A860" s="136" t="s">
        <v>1842</v>
      </c>
      <c r="B860" s="137" t="s">
        <v>1843</v>
      </c>
      <c r="C860" s="138" t="s">
        <v>43</v>
      </c>
      <c r="D860" s="139">
        <v>22.55</v>
      </c>
      <c r="E860" s="139"/>
      <c r="F860" s="139">
        <v>22.55</v>
      </c>
      <c r="G860" s="120">
        <f t="shared" si="13"/>
        <v>9</v>
      </c>
    </row>
    <row r="861" spans="1:7" ht="30" x14ac:dyDescent="0.2">
      <c r="A861" s="136" t="s">
        <v>1844</v>
      </c>
      <c r="B861" s="137" t="s">
        <v>1845</v>
      </c>
      <c r="C861" s="138" t="s">
        <v>43</v>
      </c>
      <c r="D861" s="139">
        <v>24.06</v>
      </c>
      <c r="E861" s="139"/>
      <c r="F861" s="139">
        <v>24.06</v>
      </c>
      <c r="G861" s="120">
        <f t="shared" si="13"/>
        <v>9</v>
      </c>
    </row>
    <row r="862" spans="1:7" ht="30" x14ac:dyDescent="0.2">
      <c r="A862" s="136" t="s">
        <v>1846</v>
      </c>
      <c r="B862" s="137" t="s">
        <v>1847</v>
      </c>
      <c r="C862" s="138" t="s">
        <v>43</v>
      </c>
      <c r="D862" s="139">
        <v>15.31</v>
      </c>
      <c r="E862" s="139">
        <v>5.82</v>
      </c>
      <c r="F862" s="139">
        <v>21.13</v>
      </c>
      <c r="G862" s="120">
        <f t="shared" si="13"/>
        <v>9</v>
      </c>
    </row>
    <row r="863" spans="1:7" x14ac:dyDescent="0.2">
      <c r="A863" s="136" t="s">
        <v>1848</v>
      </c>
      <c r="B863" s="137" t="s">
        <v>1849</v>
      </c>
      <c r="C863" s="138"/>
      <c r="D863" s="139"/>
      <c r="E863" s="139"/>
      <c r="F863" s="139"/>
      <c r="G863" s="120">
        <f t="shared" si="13"/>
        <v>5</v>
      </c>
    </row>
    <row r="864" spans="1:7" ht="30" x14ac:dyDescent="0.2">
      <c r="A864" s="136" t="s">
        <v>1850</v>
      </c>
      <c r="B864" s="137" t="s">
        <v>1851</v>
      </c>
      <c r="C864" s="138" t="s">
        <v>44</v>
      </c>
      <c r="D864" s="139">
        <v>2660.95</v>
      </c>
      <c r="E864" s="139">
        <v>869.6</v>
      </c>
      <c r="F864" s="139">
        <v>3530.55</v>
      </c>
      <c r="G864" s="120">
        <f t="shared" si="13"/>
        <v>9</v>
      </c>
    </row>
    <row r="865" spans="1:7" x14ac:dyDescent="0.2">
      <c r="A865" s="136" t="s">
        <v>1852</v>
      </c>
      <c r="B865" s="137" t="s">
        <v>1853</v>
      </c>
      <c r="C865" s="138" t="s">
        <v>44</v>
      </c>
      <c r="D865" s="139">
        <v>2577.29</v>
      </c>
      <c r="E865" s="139">
        <v>959.35</v>
      </c>
      <c r="F865" s="139">
        <v>3536.64</v>
      </c>
      <c r="G865" s="120">
        <f t="shared" si="13"/>
        <v>9</v>
      </c>
    </row>
    <row r="866" spans="1:7" ht="30" x14ac:dyDescent="0.2">
      <c r="A866" s="136" t="s">
        <v>1854</v>
      </c>
      <c r="B866" s="137" t="s">
        <v>1855</v>
      </c>
      <c r="C866" s="138" t="s">
        <v>44</v>
      </c>
      <c r="D866" s="139">
        <v>2348.02</v>
      </c>
      <c r="E866" s="139">
        <v>826.8</v>
      </c>
      <c r="F866" s="139">
        <v>3174.82</v>
      </c>
      <c r="G866" s="120">
        <f t="shared" si="13"/>
        <v>9</v>
      </c>
    </row>
    <row r="867" spans="1:7" ht="30" x14ac:dyDescent="0.2">
      <c r="A867" s="136" t="s">
        <v>1856</v>
      </c>
      <c r="B867" s="137" t="s">
        <v>1857</v>
      </c>
      <c r="C867" s="138" t="s">
        <v>44</v>
      </c>
      <c r="D867" s="139">
        <v>2081.73</v>
      </c>
      <c r="E867" s="139">
        <v>818.45</v>
      </c>
      <c r="F867" s="139">
        <v>2900.18</v>
      </c>
      <c r="G867" s="120">
        <f t="shared" si="13"/>
        <v>9</v>
      </c>
    </row>
    <row r="868" spans="1:7" x14ac:dyDescent="0.2">
      <c r="A868" s="136" t="s">
        <v>1858</v>
      </c>
      <c r="B868" s="137" t="s">
        <v>1859</v>
      </c>
      <c r="C868" s="138" t="s">
        <v>44</v>
      </c>
      <c r="D868" s="139">
        <v>2314.69</v>
      </c>
      <c r="E868" s="139">
        <v>876.91</v>
      </c>
      <c r="F868" s="139">
        <v>3191.6</v>
      </c>
      <c r="G868" s="120">
        <f t="shared" si="13"/>
        <v>9</v>
      </c>
    </row>
    <row r="869" spans="1:7" x14ac:dyDescent="0.2">
      <c r="A869" s="136" t="s">
        <v>1860</v>
      </c>
      <c r="B869" s="137" t="s">
        <v>1861</v>
      </c>
      <c r="C869" s="138"/>
      <c r="D869" s="139"/>
      <c r="E869" s="139"/>
      <c r="F869" s="139"/>
      <c r="G869" s="120">
        <f t="shared" si="13"/>
        <v>5</v>
      </c>
    </row>
    <row r="870" spans="1:7" x14ac:dyDescent="0.2">
      <c r="A870" s="136" t="s">
        <v>1862</v>
      </c>
      <c r="B870" s="137" t="s">
        <v>1863</v>
      </c>
      <c r="C870" s="138" t="s">
        <v>44</v>
      </c>
      <c r="D870" s="139">
        <v>4105.22</v>
      </c>
      <c r="E870" s="139">
        <v>1354.5</v>
      </c>
      <c r="F870" s="139">
        <v>5459.72</v>
      </c>
      <c r="G870" s="120">
        <f t="shared" si="13"/>
        <v>9</v>
      </c>
    </row>
    <row r="871" spans="1:7" ht="30" x14ac:dyDescent="0.2">
      <c r="A871" s="136" t="s">
        <v>1864</v>
      </c>
      <c r="B871" s="137" t="s">
        <v>1865</v>
      </c>
      <c r="C871" s="138" t="s">
        <v>18</v>
      </c>
      <c r="D871" s="139">
        <v>0.13</v>
      </c>
      <c r="E871" s="139">
        <v>6.32</v>
      </c>
      <c r="F871" s="139">
        <v>6.45</v>
      </c>
      <c r="G871" s="120">
        <f t="shared" si="13"/>
        <v>9</v>
      </c>
    </row>
    <row r="872" spans="1:7" ht="30" x14ac:dyDescent="0.2">
      <c r="A872" s="136" t="s">
        <v>1866</v>
      </c>
      <c r="B872" s="137" t="s">
        <v>1867</v>
      </c>
      <c r="C872" s="138" t="s">
        <v>18</v>
      </c>
      <c r="D872" s="139">
        <v>0.34</v>
      </c>
      <c r="E872" s="139">
        <v>16.7</v>
      </c>
      <c r="F872" s="139">
        <v>17.04</v>
      </c>
      <c r="G872" s="120">
        <f t="shared" si="13"/>
        <v>9</v>
      </c>
    </row>
    <row r="873" spans="1:7" x14ac:dyDescent="0.2">
      <c r="A873" s="136" t="s">
        <v>1868</v>
      </c>
      <c r="B873" s="137" t="s">
        <v>1869</v>
      </c>
      <c r="C873" s="138"/>
      <c r="D873" s="139"/>
      <c r="E873" s="139"/>
      <c r="F873" s="139"/>
      <c r="G873" s="120">
        <f t="shared" si="13"/>
        <v>2</v>
      </c>
    </row>
    <row r="874" spans="1:7" x14ac:dyDescent="0.2">
      <c r="A874" s="136" t="s">
        <v>1870</v>
      </c>
      <c r="B874" s="137" t="s">
        <v>1871</v>
      </c>
      <c r="C874" s="138"/>
      <c r="D874" s="139"/>
      <c r="E874" s="139"/>
      <c r="F874" s="139"/>
      <c r="G874" s="120">
        <f t="shared" si="13"/>
        <v>5</v>
      </c>
    </row>
    <row r="875" spans="1:7" x14ac:dyDescent="0.2">
      <c r="A875" s="136" t="s">
        <v>1872</v>
      </c>
      <c r="B875" s="137" t="s">
        <v>1873</v>
      </c>
      <c r="C875" s="138" t="s">
        <v>7</v>
      </c>
      <c r="D875" s="139">
        <v>44.16</v>
      </c>
      <c r="E875" s="139">
        <v>32.76</v>
      </c>
      <c r="F875" s="139">
        <v>76.92</v>
      </c>
      <c r="G875" s="120">
        <f t="shared" si="13"/>
        <v>9</v>
      </c>
    </row>
    <row r="876" spans="1:7" x14ac:dyDescent="0.2">
      <c r="A876" s="136" t="s">
        <v>1874</v>
      </c>
      <c r="B876" s="137" t="s">
        <v>1875</v>
      </c>
      <c r="C876" s="138" t="s">
        <v>7</v>
      </c>
      <c r="D876" s="139">
        <v>60.48</v>
      </c>
      <c r="E876" s="139">
        <v>32.76</v>
      </c>
      <c r="F876" s="139">
        <v>93.24</v>
      </c>
      <c r="G876" s="120">
        <f t="shared" si="13"/>
        <v>9</v>
      </c>
    </row>
    <row r="877" spans="1:7" x14ac:dyDescent="0.2">
      <c r="A877" s="136" t="s">
        <v>1876</v>
      </c>
      <c r="B877" s="137" t="s">
        <v>1877</v>
      </c>
      <c r="C877" s="138" t="s">
        <v>7</v>
      </c>
      <c r="D877" s="139">
        <v>37.119999999999997</v>
      </c>
      <c r="E877" s="139">
        <v>32.76</v>
      </c>
      <c r="F877" s="139">
        <v>69.88</v>
      </c>
      <c r="G877" s="120">
        <f t="shared" si="13"/>
        <v>9</v>
      </c>
    </row>
    <row r="878" spans="1:7" x14ac:dyDescent="0.2">
      <c r="A878" s="136" t="s">
        <v>1878</v>
      </c>
      <c r="B878" s="137" t="s">
        <v>1879</v>
      </c>
      <c r="C878" s="138" t="s">
        <v>7</v>
      </c>
      <c r="D878" s="139">
        <v>87.48</v>
      </c>
      <c r="E878" s="139">
        <v>49.13</v>
      </c>
      <c r="F878" s="139">
        <v>136.61000000000001</v>
      </c>
      <c r="G878" s="120">
        <f t="shared" si="13"/>
        <v>9</v>
      </c>
    </row>
    <row r="879" spans="1:7" x14ac:dyDescent="0.2">
      <c r="A879" s="136" t="s">
        <v>1880</v>
      </c>
      <c r="B879" s="137" t="s">
        <v>1881</v>
      </c>
      <c r="C879" s="138" t="s">
        <v>7</v>
      </c>
      <c r="D879" s="139">
        <v>103.41</v>
      </c>
      <c r="E879" s="139">
        <v>49.13</v>
      </c>
      <c r="F879" s="139">
        <v>152.54</v>
      </c>
      <c r="G879" s="120">
        <f t="shared" si="13"/>
        <v>9</v>
      </c>
    </row>
    <row r="880" spans="1:7" x14ac:dyDescent="0.2">
      <c r="A880" s="136" t="s">
        <v>1882</v>
      </c>
      <c r="B880" s="137" t="s">
        <v>1883</v>
      </c>
      <c r="C880" s="138" t="s">
        <v>18</v>
      </c>
      <c r="D880" s="139">
        <v>0.97</v>
      </c>
      <c r="E880" s="139">
        <v>14.45</v>
      </c>
      <c r="F880" s="139">
        <v>15.42</v>
      </c>
      <c r="G880" s="120">
        <f t="shared" si="13"/>
        <v>9</v>
      </c>
    </row>
    <row r="881" spans="1:7" ht="30" x14ac:dyDescent="0.2">
      <c r="A881" s="136" t="s">
        <v>1884</v>
      </c>
      <c r="B881" s="137" t="s">
        <v>1885</v>
      </c>
      <c r="C881" s="138" t="s">
        <v>18</v>
      </c>
      <c r="D881" s="139">
        <v>13.41</v>
      </c>
      <c r="E881" s="139">
        <v>18.059999999999999</v>
      </c>
      <c r="F881" s="139">
        <v>31.47</v>
      </c>
      <c r="G881" s="120">
        <f t="shared" si="13"/>
        <v>9</v>
      </c>
    </row>
    <row r="882" spans="1:7" x14ac:dyDescent="0.2">
      <c r="A882" s="136" t="s">
        <v>1886</v>
      </c>
      <c r="B882" s="137" t="s">
        <v>1887</v>
      </c>
      <c r="C882" s="138" t="s">
        <v>18</v>
      </c>
      <c r="D882" s="139">
        <v>20.45</v>
      </c>
      <c r="E882" s="139">
        <v>18.059999999999999</v>
      </c>
      <c r="F882" s="139">
        <v>38.51</v>
      </c>
      <c r="G882" s="120">
        <f t="shared" si="13"/>
        <v>9</v>
      </c>
    </row>
    <row r="883" spans="1:7" x14ac:dyDescent="0.2">
      <c r="A883" s="136" t="s">
        <v>1888</v>
      </c>
      <c r="B883" s="137" t="s">
        <v>1889</v>
      </c>
      <c r="C883" s="138"/>
      <c r="D883" s="139"/>
      <c r="E883" s="139"/>
      <c r="F883" s="139"/>
      <c r="G883" s="120">
        <f t="shared" si="13"/>
        <v>5</v>
      </c>
    </row>
    <row r="884" spans="1:7" ht="30" x14ac:dyDescent="0.2">
      <c r="A884" s="136" t="s">
        <v>1890</v>
      </c>
      <c r="B884" s="137" t="s">
        <v>1891</v>
      </c>
      <c r="C884" s="138" t="s">
        <v>7</v>
      </c>
      <c r="D884" s="139">
        <v>41.33</v>
      </c>
      <c r="E884" s="139">
        <v>18.059999999999999</v>
      </c>
      <c r="F884" s="139">
        <v>59.39</v>
      </c>
      <c r="G884" s="120">
        <f t="shared" si="13"/>
        <v>9</v>
      </c>
    </row>
    <row r="885" spans="1:7" ht="30" x14ac:dyDescent="0.2">
      <c r="A885" s="136" t="s">
        <v>1892</v>
      </c>
      <c r="B885" s="137" t="s">
        <v>1893</v>
      </c>
      <c r="C885" s="138" t="s">
        <v>7</v>
      </c>
      <c r="D885" s="139">
        <v>65.400000000000006</v>
      </c>
      <c r="E885" s="139">
        <v>18.059999999999999</v>
      </c>
      <c r="F885" s="139">
        <v>83.46</v>
      </c>
      <c r="G885" s="120">
        <f t="shared" si="13"/>
        <v>9</v>
      </c>
    </row>
    <row r="886" spans="1:7" ht="30" x14ac:dyDescent="0.2">
      <c r="A886" s="136" t="s">
        <v>1894</v>
      </c>
      <c r="B886" s="137" t="s">
        <v>1895</v>
      </c>
      <c r="C886" s="138" t="s">
        <v>7</v>
      </c>
      <c r="D886" s="139">
        <v>152.65</v>
      </c>
      <c r="E886" s="139">
        <v>18.059999999999999</v>
      </c>
      <c r="F886" s="139">
        <v>170.71</v>
      </c>
      <c r="G886" s="120">
        <f t="shared" si="13"/>
        <v>9</v>
      </c>
    </row>
    <row r="887" spans="1:7" ht="30" x14ac:dyDescent="0.2">
      <c r="A887" s="136" t="s">
        <v>1896</v>
      </c>
      <c r="B887" s="137" t="s">
        <v>1897</v>
      </c>
      <c r="C887" s="138" t="s">
        <v>7</v>
      </c>
      <c r="D887" s="139">
        <v>164.33</v>
      </c>
      <c r="E887" s="139">
        <v>18.059999999999999</v>
      </c>
      <c r="F887" s="139">
        <v>182.39</v>
      </c>
      <c r="G887" s="120">
        <f t="shared" si="13"/>
        <v>9</v>
      </c>
    </row>
    <row r="888" spans="1:7" ht="30" x14ac:dyDescent="0.2">
      <c r="A888" s="136" t="s">
        <v>1898</v>
      </c>
      <c r="B888" s="137" t="s">
        <v>1899</v>
      </c>
      <c r="C888" s="138" t="s">
        <v>18</v>
      </c>
      <c r="D888" s="139">
        <v>85.59</v>
      </c>
      <c r="E888" s="139">
        <v>9.0299999999999994</v>
      </c>
      <c r="F888" s="139">
        <v>94.62</v>
      </c>
      <c r="G888" s="120">
        <f t="shared" si="13"/>
        <v>9</v>
      </c>
    </row>
    <row r="889" spans="1:7" ht="30" x14ac:dyDescent="0.2">
      <c r="A889" s="136" t="s">
        <v>1900</v>
      </c>
      <c r="B889" s="137" t="s">
        <v>1901</v>
      </c>
      <c r="C889" s="138" t="s">
        <v>18</v>
      </c>
      <c r="D889" s="139">
        <v>76.3</v>
      </c>
      <c r="E889" s="139">
        <v>9.0299999999999994</v>
      </c>
      <c r="F889" s="139">
        <v>85.33</v>
      </c>
      <c r="G889" s="120">
        <f t="shared" si="13"/>
        <v>9</v>
      </c>
    </row>
    <row r="890" spans="1:7" ht="30" x14ac:dyDescent="0.2">
      <c r="A890" s="136" t="s">
        <v>1902</v>
      </c>
      <c r="B890" s="137" t="s">
        <v>1903</v>
      </c>
      <c r="C890" s="138" t="s">
        <v>18</v>
      </c>
      <c r="D890" s="139">
        <v>112.59</v>
      </c>
      <c r="E890" s="139">
        <v>9.0299999999999994</v>
      </c>
      <c r="F890" s="139">
        <v>121.62</v>
      </c>
      <c r="G890" s="120">
        <f t="shared" si="13"/>
        <v>9</v>
      </c>
    </row>
    <row r="891" spans="1:7" ht="30" x14ac:dyDescent="0.2">
      <c r="A891" s="136" t="s">
        <v>1904</v>
      </c>
      <c r="B891" s="137" t="s">
        <v>1905</v>
      </c>
      <c r="C891" s="138" t="s">
        <v>18</v>
      </c>
      <c r="D891" s="139">
        <v>167.24</v>
      </c>
      <c r="E891" s="139">
        <v>9.0299999999999994</v>
      </c>
      <c r="F891" s="139">
        <v>176.27</v>
      </c>
      <c r="G891" s="120">
        <f t="shared" si="13"/>
        <v>9</v>
      </c>
    </row>
    <row r="892" spans="1:7" ht="30" x14ac:dyDescent="0.2">
      <c r="A892" s="136" t="s">
        <v>1906</v>
      </c>
      <c r="B892" s="137" t="s">
        <v>1907</v>
      </c>
      <c r="C892" s="138" t="s">
        <v>18</v>
      </c>
      <c r="D892" s="139">
        <v>54.17</v>
      </c>
      <c r="E892" s="139">
        <v>9.0299999999999994</v>
      </c>
      <c r="F892" s="139">
        <v>63.2</v>
      </c>
      <c r="G892" s="120">
        <f t="shared" si="13"/>
        <v>9</v>
      </c>
    </row>
    <row r="893" spans="1:7" ht="30" x14ac:dyDescent="0.2">
      <c r="A893" s="136" t="s">
        <v>1908</v>
      </c>
      <c r="B893" s="137" t="s">
        <v>1909</v>
      </c>
      <c r="C893" s="138" t="s">
        <v>18</v>
      </c>
      <c r="D893" s="139">
        <v>100.38</v>
      </c>
      <c r="E893" s="139">
        <v>9.0299999999999994</v>
      </c>
      <c r="F893" s="139">
        <v>109.41</v>
      </c>
      <c r="G893" s="120">
        <f t="shared" si="13"/>
        <v>9</v>
      </c>
    </row>
    <row r="894" spans="1:7" ht="30" x14ac:dyDescent="0.2">
      <c r="A894" s="136" t="s">
        <v>1910</v>
      </c>
      <c r="B894" s="137" t="s">
        <v>1911</v>
      </c>
      <c r="C894" s="138" t="s">
        <v>18</v>
      </c>
      <c r="D894" s="139">
        <v>70.599999999999994</v>
      </c>
      <c r="E894" s="139">
        <v>9.0299999999999994</v>
      </c>
      <c r="F894" s="139">
        <v>79.63</v>
      </c>
      <c r="G894" s="120">
        <f t="shared" si="13"/>
        <v>9</v>
      </c>
    </row>
    <row r="895" spans="1:7" x14ac:dyDescent="0.2">
      <c r="A895" s="136" t="s">
        <v>1912</v>
      </c>
      <c r="B895" s="137" t="s">
        <v>1913</v>
      </c>
      <c r="C895" s="138"/>
      <c r="D895" s="139"/>
      <c r="E895" s="139"/>
      <c r="F895" s="139"/>
      <c r="G895" s="120">
        <f t="shared" si="13"/>
        <v>5</v>
      </c>
    </row>
    <row r="896" spans="1:7" ht="30" x14ac:dyDescent="0.2">
      <c r="A896" s="136" t="s">
        <v>1914</v>
      </c>
      <c r="B896" s="137" t="s">
        <v>1915</v>
      </c>
      <c r="C896" s="138" t="s">
        <v>7</v>
      </c>
      <c r="D896" s="139">
        <v>83.14</v>
      </c>
      <c r="E896" s="139">
        <v>29.34</v>
      </c>
      <c r="F896" s="139">
        <v>112.48</v>
      </c>
      <c r="G896" s="120">
        <f t="shared" si="13"/>
        <v>9</v>
      </c>
    </row>
    <row r="897" spans="1:7" x14ac:dyDescent="0.2">
      <c r="A897" s="136" t="s">
        <v>1916</v>
      </c>
      <c r="B897" s="137" t="s">
        <v>1917</v>
      </c>
      <c r="C897" s="138" t="s">
        <v>18</v>
      </c>
      <c r="D897" s="139">
        <v>111.44</v>
      </c>
      <c r="E897" s="139">
        <v>9.93</v>
      </c>
      <c r="F897" s="139">
        <v>121.37</v>
      </c>
      <c r="G897" s="120">
        <f t="shared" si="13"/>
        <v>9</v>
      </c>
    </row>
    <row r="898" spans="1:7" x14ac:dyDescent="0.2">
      <c r="A898" s="136" t="s">
        <v>1918</v>
      </c>
      <c r="B898" s="137" t="s">
        <v>1919</v>
      </c>
      <c r="C898" s="138"/>
      <c r="D898" s="139"/>
      <c r="E898" s="139"/>
      <c r="F898" s="139"/>
      <c r="G898" s="120">
        <f t="shared" si="13"/>
        <v>5</v>
      </c>
    </row>
    <row r="899" spans="1:7" ht="30" x14ac:dyDescent="0.2">
      <c r="A899" s="136" t="s">
        <v>1920</v>
      </c>
      <c r="B899" s="137" t="s">
        <v>1921</v>
      </c>
      <c r="C899" s="138" t="s">
        <v>7</v>
      </c>
      <c r="D899" s="139">
        <v>117.73</v>
      </c>
      <c r="E899" s="139">
        <v>18.059999999999999</v>
      </c>
      <c r="F899" s="139">
        <v>135.79</v>
      </c>
      <c r="G899" s="120">
        <f t="shared" si="13"/>
        <v>9</v>
      </c>
    </row>
    <row r="900" spans="1:7" ht="45" x14ac:dyDescent="0.2">
      <c r="A900" s="136" t="s">
        <v>1922</v>
      </c>
      <c r="B900" s="137" t="s">
        <v>1923</v>
      </c>
      <c r="C900" s="138" t="s">
        <v>7</v>
      </c>
      <c r="D900" s="139">
        <v>193.52</v>
      </c>
      <c r="E900" s="139">
        <v>18.059999999999999</v>
      </c>
      <c r="F900" s="139">
        <v>211.58</v>
      </c>
      <c r="G900" s="120">
        <f t="shared" si="13"/>
        <v>9</v>
      </c>
    </row>
    <row r="901" spans="1:7" ht="45" x14ac:dyDescent="0.2">
      <c r="A901" s="136" t="s">
        <v>1924</v>
      </c>
      <c r="B901" s="137" t="s">
        <v>1925</v>
      </c>
      <c r="C901" s="138" t="s">
        <v>7</v>
      </c>
      <c r="D901" s="139">
        <v>179.41</v>
      </c>
      <c r="E901" s="139">
        <v>18.059999999999999</v>
      </c>
      <c r="F901" s="139">
        <v>197.47</v>
      </c>
      <c r="G901" s="120">
        <f t="shared" si="13"/>
        <v>9</v>
      </c>
    </row>
    <row r="902" spans="1:7" ht="45" x14ac:dyDescent="0.2">
      <c r="A902" s="136" t="s">
        <v>1926</v>
      </c>
      <c r="B902" s="137" t="s">
        <v>1927</v>
      </c>
      <c r="C902" s="138" t="s">
        <v>7</v>
      </c>
      <c r="D902" s="139">
        <v>108.19</v>
      </c>
      <c r="E902" s="139">
        <v>18.059999999999999</v>
      </c>
      <c r="F902" s="139">
        <v>126.25</v>
      </c>
      <c r="G902" s="120">
        <f t="shared" si="13"/>
        <v>9</v>
      </c>
    </row>
    <row r="903" spans="1:7" ht="30" x14ac:dyDescent="0.2">
      <c r="A903" s="136" t="s">
        <v>1928</v>
      </c>
      <c r="B903" s="137" t="s">
        <v>1929</v>
      </c>
      <c r="C903" s="138" t="s">
        <v>18</v>
      </c>
      <c r="D903" s="139">
        <v>87.84</v>
      </c>
      <c r="E903" s="139">
        <v>9.0299999999999994</v>
      </c>
      <c r="F903" s="139">
        <v>96.87</v>
      </c>
      <c r="G903" s="120">
        <f t="shared" si="13"/>
        <v>9</v>
      </c>
    </row>
    <row r="904" spans="1:7" ht="30" x14ac:dyDescent="0.2">
      <c r="A904" s="136" t="s">
        <v>1930</v>
      </c>
      <c r="B904" s="137" t="s">
        <v>1931</v>
      </c>
      <c r="C904" s="138" t="s">
        <v>18</v>
      </c>
      <c r="D904" s="139">
        <v>103.86</v>
      </c>
      <c r="E904" s="139">
        <v>9.0299999999999994</v>
      </c>
      <c r="F904" s="139">
        <v>112.89</v>
      </c>
      <c r="G904" s="120">
        <f t="shared" si="13"/>
        <v>9</v>
      </c>
    </row>
    <row r="905" spans="1:7" x14ac:dyDescent="0.2">
      <c r="A905" s="136" t="s">
        <v>1932</v>
      </c>
      <c r="B905" s="137" t="s">
        <v>1933</v>
      </c>
      <c r="C905" s="138"/>
      <c r="D905" s="139"/>
      <c r="E905" s="139"/>
      <c r="F905" s="139"/>
      <c r="G905" s="120">
        <f t="shared" si="13"/>
        <v>5</v>
      </c>
    </row>
    <row r="906" spans="1:7" ht="45" x14ac:dyDescent="0.2">
      <c r="A906" s="136" t="s">
        <v>1934</v>
      </c>
      <c r="B906" s="137" t="s">
        <v>1935</v>
      </c>
      <c r="C906" s="138" t="s">
        <v>7</v>
      </c>
      <c r="D906" s="139">
        <v>181.51</v>
      </c>
      <c r="E906" s="139">
        <v>45.41</v>
      </c>
      <c r="F906" s="139">
        <v>226.92</v>
      </c>
      <c r="G906" s="120">
        <f t="shared" ref="G906:G969" si="14">LEN(A906)</f>
        <v>9</v>
      </c>
    </row>
    <row r="907" spans="1:7" ht="45" x14ac:dyDescent="0.2">
      <c r="A907" s="136" t="s">
        <v>1936</v>
      </c>
      <c r="B907" s="137" t="s">
        <v>1937</v>
      </c>
      <c r="C907" s="138" t="s">
        <v>7</v>
      </c>
      <c r="D907" s="139">
        <v>155.47</v>
      </c>
      <c r="E907" s="139">
        <v>19.66</v>
      </c>
      <c r="F907" s="139">
        <v>175.13</v>
      </c>
      <c r="G907" s="120">
        <f t="shared" si="14"/>
        <v>9</v>
      </c>
    </row>
    <row r="908" spans="1:7" ht="45" x14ac:dyDescent="0.2">
      <c r="A908" s="136" t="s">
        <v>1938</v>
      </c>
      <c r="B908" s="137" t="s">
        <v>1939</v>
      </c>
      <c r="C908" s="138" t="s">
        <v>7</v>
      </c>
      <c r="D908" s="139">
        <v>140</v>
      </c>
      <c r="E908" s="139">
        <v>19.66</v>
      </c>
      <c r="F908" s="139">
        <v>159.66</v>
      </c>
      <c r="G908" s="120">
        <f t="shared" si="14"/>
        <v>9</v>
      </c>
    </row>
    <row r="909" spans="1:7" ht="30" x14ac:dyDescent="0.2">
      <c r="A909" s="136" t="s">
        <v>1940</v>
      </c>
      <c r="B909" s="137" t="s">
        <v>1941</v>
      </c>
      <c r="C909" s="138" t="s">
        <v>7</v>
      </c>
      <c r="D909" s="139">
        <v>123.75</v>
      </c>
      <c r="E909" s="139">
        <v>18.059999999999999</v>
      </c>
      <c r="F909" s="139">
        <v>141.81</v>
      </c>
      <c r="G909" s="120">
        <f t="shared" si="14"/>
        <v>9</v>
      </c>
    </row>
    <row r="910" spans="1:7" x14ac:dyDescent="0.2">
      <c r="A910" s="136" t="s">
        <v>1942</v>
      </c>
      <c r="B910" s="137" t="s">
        <v>1943</v>
      </c>
      <c r="C910" s="138"/>
      <c r="D910" s="139"/>
      <c r="E910" s="139"/>
      <c r="F910" s="139"/>
      <c r="G910" s="120">
        <f t="shared" si="14"/>
        <v>5</v>
      </c>
    </row>
    <row r="911" spans="1:7" x14ac:dyDescent="0.2">
      <c r="A911" s="136" t="s">
        <v>1944</v>
      </c>
      <c r="B911" s="137" t="s">
        <v>1945</v>
      </c>
      <c r="C911" s="138" t="s">
        <v>7</v>
      </c>
      <c r="D911" s="139">
        <v>78.540000000000006</v>
      </c>
      <c r="E911" s="139">
        <v>18.059999999999999</v>
      </c>
      <c r="F911" s="139">
        <v>96.6</v>
      </c>
      <c r="G911" s="120">
        <f t="shared" si="14"/>
        <v>9</v>
      </c>
    </row>
    <row r="912" spans="1:7" ht="30" x14ac:dyDescent="0.2">
      <c r="A912" s="136" t="s">
        <v>1946</v>
      </c>
      <c r="B912" s="137" t="s">
        <v>1947</v>
      </c>
      <c r="C912" s="138" t="s">
        <v>7</v>
      </c>
      <c r="D912" s="139">
        <v>119.76</v>
      </c>
      <c r="E912" s="139">
        <v>18.059999999999999</v>
      </c>
      <c r="F912" s="139">
        <v>137.82</v>
      </c>
      <c r="G912" s="120">
        <f t="shared" si="14"/>
        <v>9</v>
      </c>
    </row>
    <row r="913" spans="1:7" x14ac:dyDescent="0.2">
      <c r="A913" s="136" t="s">
        <v>1948</v>
      </c>
      <c r="B913" s="137" t="s">
        <v>1949</v>
      </c>
      <c r="C913" s="138" t="s">
        <v>18</v>
      </c>
      <c r="D913" s="139">
        <v>166.49</v>
      </c>
      <c r="E913" s="139">
        <v>9.0299999999999994</v>
      </c>
      <c r="F913" s="139">
        <v>175.52</v>
      </c>
      <c r="G913" s="120">
        <f t="shared" si="14"/>
        <v>9</v>
      </c>
    </row>
    <row r="914" spans="1:7" x14ac:dyDescent="0.2">
      <c r="A914" s="136" t="s">
        <v>1950</v>
      </c>
      <c r="B914" s="137" t="s">
        <v>1951</v>
      </c>
      <c r="C914" s="138"/>
      <c r="D914" s="139"/>
      <c r="E914" s="139"/>
      <c r="F914" s="139"/>
      <c r="G914" s="120">
        <f t="shared" si="14"/>
        <v>5</v>
      </c>
    </row>
    <row r="915" spans="1:7" x14ac:dyDescent="0.2">
      <c r="A915" s="136" t="s">
        <v>1952</v>
      </c>
      <c r="B915" s="137" t="s">
        <v>1953</v>
      </c>
      <c r="C915" s="138" t="s">
        <v>42</v>
      </c>
      <c r="D915" s="139">
        <v>59.15</v>
      </c>
      <c r="E915" s="139">
        <v>4.5199999999999996</v>
      </c>
      <c r="F915" s="139">
        <v>63.67</v>
      </c>
      <c r="G915" s="120">
        <f t="shared" si="14"/>
        <v>9</v>
      </c>
    </row>
    <row r="916" spans="1:7" x14ac:dyDescent="0.2">
      <c r="A916" s="136" t="s">
        <v>1954</v>
      </c>
      <c r="B916" s="137" t="s">
        <v>1955</v>
      </c>
      <c r="C916" s="138" t="s">
        <v>42</v>
      </c>
      <c r="D916" s="139">
        <v>59.15</v>
      </c>
      <c r="E916" s="139">
        <v>4.5199999999999996</v>
      </c>
      <c r="F916" s="139">
        <v>63.67</v>
      </c>
      <c r="G916" s="120">
        <f t="shared" si="14"/>
        <v>9</v>
      </c>
    </row>
    <row r="917" spans="1:7" x14ac:dyDescent="0.2">
      <c r="A917" s="136" t="s">
        <v>1956</v>
      </c>
      <c r="B917" s="137" t="s">
        <v>1957</v>
      </c>
      <c r="C917" s="138"/>
      <c r="D917" s="139"/>
      <c r="E917" s="139"/>
      <c r="F917" s="139"/>
      <c r="G917" s="120">
        <f t="shared" si="14"/>
        <v>5</v>
      </c>
    </row>
    <row r="918" spans="1:7" x14ac:dyDescent="0.2">
      <c r="A918" s="136" t="s">
        <v>1958</v>
      </c>
      <c r="B918" s="137" t="s">
        <v>1959</v>
      </c>
      <c r="C918" s="138" t="s">
        <v>7</v>
      </c>
      <c r="D918" s="139">
        <v>746.06</v>
      </c>
      <c r="E918" s="139"/>
      <c r="F918" s="139">
        <v>746.06</v>
      </c>
      <c r="G918" s="120">
        <f t="shared" si="14"/>
        <v>9</v>
      </c>
    </row>
    <row r="919" spans="1:7" x14ac:dyDescent="0.2">
      <c r="A919" s="136" t="s">
        <v>1960</v>
      </c>
      <c r="B919" s="137" t="s">
        <v>1961</v>
      </c>
      <c r="C919" s="138"/>
      <c r="D919" s="139"/>
      <c r="E919" s="139"/>
      <c r="F919" s="139"/>
      <c r="G919" s="120">
        <f t="shared" si="14"/>
        <v>5</v>
      </c>
    </row>
    <row r="920" spans="1:7" ht="30" x14ac:dyDescent="0.2">
      <c r="A920" s="136" t="s">
        <v>1962</v>
      </c>
      <c r="B920" s="137" t="s">
        <v>1963</v>
      </c>
      <c r="C920" s="138" t="s">
        <v>7</v>
      </c>
      <c r="D920" s="139">
        <v>131.57</v>
      </c>
      <c r="E920" s="139">
        <v>92.43</v>
      </c>
      <c r="F920" s="139">
        <v>224</v>
      </c>
      <c r="G920" s="120">
        <f t="shared" si="14"/>
        <v>9</v>
      </c>
    </row>
    <row r="921" spans="1:7" ht="30" x14ac:dyDescent="0.2">
      <c r="A921" s="136" t="s">
        <v>1964</v>
      </c>
      <c r="B921" s="137" t="s">
        <v>1965</v>
      </c>
      <c r="C921" s="138" t="s">
        <v>7</v>
      </c>
      <c r="D921" s="139">
        <v>223.44</v>
      </c>
      <c r="E921" s="139">
        <v>83.19</v>
      </c>
      <c r="F921" s="139">
        <v>306.63</v>
      </c>
      <c r="G921" s="120">
        <f t="shared" si="14"/>
        <v>9</v>
      </c>
    </row>
    <row r="922" spans="1:7" ht="30" x14ac:dyDescent="0.2">
      <c r="A922" s="136" t="s">
        <v>1966</v>
      </c>
      <c r="B922" s="137" t="s">
        <v>1967</v>
      </c>
      <c r="C922" s="138" t="s">
        <v>7</v>
      </c>
      <c r="D922" s="139">
        <v>231.22</v>
      </c>
      <c r="E922" s="139">
        <v>92.43</v>
      </c>
      <c r="F922" s="139">
        <v>323.64999999999998</v>
      </c>
      <c r="G922" s="120">
        <f t="shared" si="14"/>
        <v>9</v>
      </c>
    </row>
    <row r="923" spans="1:7" x14ac:dyDescent="0.2">
      <c r="A923" s="136" t="s">
        <v>1968</v>
      </c>
      <c r="B923" s="137" t="s">
        <v>1969</v>
      </c>
      <c r="C923" s="138"/>
      <c r="D923" s="139"/>
      <c r="E923" s="139"/>
      <c r="F923" s="139"/>
      <c r="G923" s="120">
        <f t="shared" si="14"/>
        <v>5</v>
      </c>
    </row>
    <row r="924" spans="1:7" x14ac:dyDescent="0.2">
      <c r="A924" s="136" t="s">
        <v>21</v>
      </c>
      <c r="B924" s="137" t="s">
        <v>22</v>
      </c>
      <c r="C924" s="138" t="s">
        <v>18</v>
      </c>
      <c r="D924" s="139">
        <v>54.09</v>
      </c>
      <c r="E924" s="139">
        <v>55.06</v>
      </c>
      <c r="F924" s="139">
        <v>109.15</v>
      </c>
      <c r="G924" s="120">
        <f t="shared" si="14"/>
        <v>9</v>
      </c>
    </row>
    <row r="925" spans="1:7" x14ac:dyDescent="0.2">
      <c r="A925" s="136" t="s">
        <v>1970</v>
      </c>
      <c r="B925" s="137" t="s">
        <v>1971</v>
      </c>
      <c r="C925" s="138" t="s">
        <v>18</v>
      </c>
      <c r="D925" s="139">
        <v>86.41</v>
      </c>
      <c r="E925" s="139">
        <v>65.069999999999993</v>
      </c>
      <c r="F925" s="139">
        <v>151.47999999999999</v>
      </c>
      <c r="G925" s="120">
        <f t="shared" si="14"/>
        <v>9</v>
      </c>
    </row>
    <row r="926" spans="1:7" x14ac:dyDescent="0.2">
      <c r="A926" s="136" t="s">
        <v>1972</v>
      </c>
      <c r="B926" s="137" t="s">
        <v>1973</v>
      </c>
      <c r="C926" s="138" t="s">
        <v>18</v>
      </c>
      <c r="D926" s="139">
        <v>155.16</v>
      </c>
      <c r="E926" s="139">
        <v>70.069999999999993</v>
      </c>
      <c r="F926" s="139">
        <v>225.23</v>
      </c>
      <c r="G926" s="120">
        <f t="shared" si="14"/>
        <v>9</v>
      </c>
    </row>
    <row r="927" spans="1:7" x14ac:dyDescent="0.2">
      <c r="A927" s="136" t="s">
        <v>1974</v>
      </c>
      <c r="B927" s="137" t="s">
        <v>1975</v>
      </c>
      <c r="C927" s="138" t="s">
        <v>18</v>
      </c>
      <c r="D927" s="139">
        <v>42.25</v>
      </c>
      <c r="E927" s="139">
        <v>55.06</v>
      </c>
      <c r="F927" s="139">
        <v>97.31</v>
      </c>
      <c r="G927" s="120">
        <f t="shared" si="14"/>
        <v>9</v>
      </c>
    </row>
    <row r="928" spans="1:7" x14ac:dyDescent="0.2">
      <c r="A928" s="136" t="s">
        <v>1976</v>
      </c>
      <c r="B928" s="137" t="s">
        <v>1977</v>
      </c>
      <c r="C928" s="138" t="s">
        <v>18</v>
      </c>
      <c r="D928" s="139">
        <v>62.41</v>
      </c>
      <c r="E928" s="139">
        <v>65.069999999999993</v>
      </c>
      <c r="F928" s="139">
        <v>127.48</v>
      </c>
      <c r="G928" s="120">
        <f t="shared" si="14"/>
        <v>9</v>
      </c>
    </row>
    <row r="929" spans="1:7" x14ac:dyDescent="0.2">
      <c r="A929" s="136" t="s">
        <v>1978</v>
      </c>
      <c r="B929" s="137" t="s">
        <v>1979</v>
      </c>
      <c r="C929" s="138" t="s">
        <v>18</v>
      </c>
      <c r="D929" s="139">
        <v>89.23</v>
      </c>
      <c r="E929" s="139">
        <v>47.55</v>
      </c>
      <c r="F929" s="139">
        <v>136.78</v>
      </c>
      <c r="G929" s="120">
        <f t="shared" si="14"/>
        <v>9</v>
      </c>
    </row>
    <row r="930" spans="1:7" x14ac:dyDescent="0.2">
      <c r="A930" s="136" t="s">
        <v>1980</v>
      </c>
      <c r="B930" s="137" t="s">
        <v>1981</v>
      </c>
      <c r="C930" s="138" t="s">
        <v>42</v>
      </c>
      <c r="D930" s="139">
        <v>14.87</v>
      </c>
      <c r="E930" s="139">
        <v>1.43</v>
      </c>
      <c r="F930" s="139">
        <v>16.3</v>
      </c>
      <c r="G930" s="120">
        <f t="shared" si="14"/>
        <v>9</v>
      </c>
    </row>
    <row r="931" spans="1:7" x14ac:dyDescent="0.2">
      <c r="A931" s="136" t="s">
        <v>1982</v>
      </c>
      <c r="B931" s="137" t="s">
        <v>1983</v>
      </c>
      <c r="C931" s="138" t="s">
        <v>42</v>
      </c>
      <c r="D931" s="139">
        <v>17.32</v>
      </c>
      <c r="E931" s="139">
        <v>2.04</v>
      </c>
      <c r="F931" s="139">
        <v>19.36</v>
      </c>
      <c r="G931" s="120">
        <f t="shared" si="14"/>
        <v>9</v>
      </c>
    </row>
    <row r="932" spans="1:7" x14ac:dyDescent="0.2">
      <c r="A932" s="136" t="s">
        <v>1984</v>
      </c>
      <c r="B932" s="137" t="s">
        <v>1985</v>
      </c>
      <c r="C932" s="138" t="s">
        <v>42</v>
      </c>
      <c r="D932" s="139">
        <v>18.32</v>
      </c>
      <c r="E932" s="139">
        <v>2.85</v>
      </c>
      <c r="F932" s="139">
        <v>21.17</v>
      </c>
      <c r="G932" s="120">
        <f t="shared" si="14"/>
        <v>9</v>
      </c>
    </row>
    <row r="933" spans="1:7" x14ac:dyDescent="0.2">
      <c r="A933" s="136" t="s">
        <v>1986</v>
      </c>
      <c r="B933" s="137" t="s">
        <v>1987</v>
      </c>
      <c r="C933" s="138"/>
      <c r="D933" s="139"/>
      <c r="E933" s="139"/>
      <c r="F933" s="139"/>
      <c r="G933" s="120">
        <f t="shared" si="14"/>
        <v>5</v>
      </c>
    </row>
    <row r="934" spans="1:7" x14ac:dyDescent="0.2">
      <c r="A934" s="136" t="s">
        <v>1988</v>
      </c>
      <c r="B934" s="137" t="s">
        <v>1989</v>
      </c>
      <c r="C934" s="138" t="s">
        <v>18</v>
      </c>
      <c r="D934" s="139">
        <v>2.46</v>
      </c>
      <c r="E934" s="139">
        <v>18.059999999999999</v>
      </c>
      <c r="F934" s="139">
        <v>20.52</v>
      </c>
      <c r="G934" s="120">
        <f t="shared" si="14"/>
        <v>9</v>
      </c>
    </row>
    <row r="935" spans="1:7" x14ac:dyDescent="0.2">
      <c r="A935" s="136" t="s">
        <v>1990</v>
      </c>
      <c r="B935" s="137" t="s">
        <v>1991</v>
      </c>
      <c r="C935" s="138" t="s">
        <v>7</v>
      </c>
      <c r="D935" s="139"/>
      <c r="E935" s="139">
        <v>49.13</v>
      </c>
      <c r="F935" s="139">
        <v>49.13</v>
      </c>
      <c r="G935" s="120">
        <f t="shared" si="14"/>
        <v>9</v>
      </c>
    </row>
    <row r="936" spans="1:7" x14ac:dyDescent="0.2">
      <c r="A936" s="136" t="s">
        <v>1992</v>
      </c>
      <c r="B936" s="137" t="s">
        <v>1993</v>
      </c>
      <c r="C936" s="138" t="s">
        <v>7</v>
      </c>
      <c r="D936" s="139"/>
      <c r="E936" s="139">
        <v>49.13</v>
      </c>
      <c r="F936" s="139">
        <v>49.13</v>
      </c>
      <c r="G936" s="120">
        <f t="shared" si="14"/>
        <v>9</v>
      </c>
    </row>
    <row r="937" spans="1:7" ht="30" x14ac:dyDescent="0.2">
      <c r="A937" s="136" t="s">
        <v>1994</v>
      </c>
      <c r="B937" s="137" t="s">
        <v>1995</v>
      </c>
      <c r="C937" s="138" t="s">
        <v>7</v>
      </c>
      <c r="D937" s="139"/>
      <c r="E937" s="139">
        <v>22.58</v>
      </c>
      <c r="F937" s="139">
        <v>22.58</v>
      </c>
      <c r="G937" s="120">
        <f t="shared" si="14"/>
        <v>9</v>
      </c>
    </row>
    <row r="938" spans="1:7" x14ac:dyDescent="0.2">
      <c r="A938" s="136" t="s">
        <v>1996</v>
      </c>
      <c r="B938" s="137" t="s">
        <v>8238</v>
      </c>
      <c r="C938" s="138" t="s">
        <v>7</v>
      </c>
      <c r="D938" s="139"/>
      <c r="E938" s="139">
        <v>32.76</v>
      </c>
      <c r="F938" s="139">
        <v>32.76</v>
      </c>
      <c r="G938" s="120">
        <f t="shared" si="14"/>
        <v>9</v>
      </c>
    </row>
    <row r="939" spans="1:7" ht="30" x14ac:dyDescent="0.2">
      <c r="A939" s="136" t="s">
        <v>1997</v>
      </c>
      <c r="B939" s="137" t="s">
        <v>1998</v>
      </c>
      <c r="C939" s="138" t="s">
        <v>7</v>
      </c>
      <c r="D939" s="139">
        <v>3.47</v>
      </c>
      <c r="E939" s="139">
        <v>18.059999999999999</v>
      </c>
      <c r="F939" s="139">
        <v>21.53</v>
      </c>
      <c r="G939" s="120">
        <f t="shared" si="14"/>
        <v>9</v>
      </c>
    </row>
    <row r="940" spans="1:7" ht="30" x14ac:dyDescent="0.2">
      <c r="A940" s="136" t="s">
        <v>1999</v>
      </c>
      <c r="B940" s="137" t="s">
        <v>2000</v>
      </c>
      <c r="C940" s="138" t="s">
        <v>7</v>
      </c>
      <c r="D940" s="139">
        <v>10.41</v>
      </c>
      <c r="E940" s="139">
        <v>18.059999999999999</v>
      </c>
      <c r="F940" s="139">
        <v>28.47</v>
      </c>
      <c r="G940" s="120">
        <f t="shared" si="14"/>
        <v>9</v>
      </c>
    </row>
    <row r="941" spans="1:7" x14ac:dyDescent="0.2">
      <c r="A941" s="136" t="s">
        <v>2001</v>
      </c>
      <c r="B941" s="137" t="s">
        <v>2002</v>
      </c>
      <c r="C941" s="138"/>
      <c r="D941" s="139"/>
      <c r="E941" s="139"/>
      <c r="F941" s="139"/>
      <c r="G941" s="120">
        <f t="shared" si="14"/>
        <v>2</v>
      </c>
    </row>
    <row r="942" spans="1:7" x14ac:dyDescent="0.2">
      <c r="A942" s="136" t="s">
        <v>2003</v>
      </c>
      <c r="B942" s="137" t="s">
        <v>2004</v>
      </c>
      <c r="C942" s="138"/>
      <c r="D942" s="139"/>
      <c r="E942" s="139"/>
      <c r="F942" s="139"/>
      <c r="G942" s="120">
        <f t="shared" si="14"/>
        <v>5</v>
      </c>
    </row>
    <row r="943" spans="1:7" x14ac:dyDescent="0.2">
      <c r="A943" s="136" t="s">
        <v>2005</v>
      </c>
      <c r="B943" s="137" t="s">
        <v>2006</v>
      </c>
      <c r="C943" s="138" t="s">
        <v>44</v>
      </c>
      <c r="D943" s="139">
        <v>932.82</v>
      </c>
      <c r="E943" s="139">
        <v>321.8</v>
      </c>
      <c r="F943" s="139">
        <v>1254.6199999999999</v>
      </c>
      <c r="G943" s="120">
        <f t="shared" si="14"/>
        <v>9</v>
      </c>
    </row>
    <row r="944" spans="1:7" x14ac:dyDescent="0.2">
      <c r="A944" s="136" t="s">
        <v>2007</v>
      </c>
      <c r="B944" s="137" t="s">
        <v>2008</v>
      </c>
      <c r="C944" s="138" t="s">
        <v>44</v>
      </c>
      <c r="D944" s="139">
        <v>436.72</v>
      </c>
      <c r="E944" s="139">
        <v>321.8</v>
      </c>
      <c r="F944" s="139">
        <v>758.52</v>
      </c>
      <c r="G944" s="120">
        <f t="shared" si="14"/>
        <v>9</v>
      </c>
    </row>
    <row r="945" spans="1:7" x14ac:dyDescent="0.2">
      <c r="A945" s="136" t="s">
        <v>2009</v>
      </c>
      <c r="B945" s="137" t="s">
        <v>2010</v>
      </c>
      <c r="C945" s="138" t="s">
        <v>44</v>
      </c>
      <c r="D945" s="139">
        <v>394.15</v>
      </c>
      <c r="E945" s="139">
        <v>321.8</v>
      </c>
      <c r="F945" s="139">
        <v>715.95</v>
      </c>
      <c r="G945" s="120">
        <f t="shared" si="14"/>
        <v>9</v>
      </c>
    </row>
    <row r="946" spans="1:7" x14ac:dyDescent="0.2">
      <c r="A946" s="136" t="s">
        <v>2011</v>
      </c>
      <c r="B946" s="137" t="s">
        <v>2012</v>
      </c>
      <c r="C946" s="138" t="s">
        <v>7</v>
      </c>
      <c r="D946" s="139">
        <v>3.72</v>
      </c>
      <c r="E946" s="139">
        <v>25.05</v>
      </c>
      <c r="F946" s="139">
        <v>28.77</v>
      </c>
      <c r="G946" s="120">
        <f t="shared" si="14"/>
        <v>9</v>
      </c>
    </row>
    <row r="947" spans="1:7" ht="30" x14ac:dyDescent="0.2">
      <c r="A947" s="136" t="s">
        <v>2013</v>
      </c>
      <c r="B947" s="137" t="s">
        <v>2014</v>
      </c>
      <c r="C947" s="138" t="s">
        <v>7</v>
      </c>
      <c r="D947" s="139">
        <v>8.91</v>
      </c>
      <c r="E947" s="139">
        <v>24.62</v>
      </c>
      <c r="F947" s="139">
        <v>33.53</v>
      </c>
      <c r="G947" s="120">
        <f t="shared" si="14"/>
        <v>9</v>
      </c>
    </row>
    <row r="948" spans="1:7" x14ac:dyDescent="0.2">
      <c r="A948" s="136" t="s">
        <v>2015</v>
      </c>
      <c r="B948" s="137" t="s">
        <v>2016</v>
      </c>
      <c r="C948" s="138" t="s">
        <v>44</v>
      </c>
      <c r="D948" s="139">
        <v>1099.6300000000001</v>
      </c>
      <c r="E948" s="139">
        <v>321.8</v>
      </c>
      <c r="F948" s="139">
        <v>1421.43</v>
      </c>
      <c r="G948" s="120">
        <f t="shared" si="14"/>
        <v>9</v>
      </c>
    </row>
    <row r="949" spans="1:7" x14ac:dyDescent="0.2">
      <c r="A949" s="136" t="s">
        <v>2017</v>
      </c>
      <c r="B949" s="137" t="s">
        <v>2018</v>
      </c>
      <c r="C949" s="138"/>
      <c r="D949" s="139"/>
      <c r="E949" s="139"/>
      <c r="F949" s="139"/>
      <c r="G949" s="120">
        <f t="shared" si="14"/>
        <v>5</v>
      </c>
    </row>
    <row r="950" spans="1:7" x14ac:dyDescent="0.2">
      <c r="A950" s="136" t="s">
        <v>2019</v>
      </c>
      <c r="B950" s="137" t="s">
        <v>2020</v>
      </c>
      <c r="C950" s="138" t="s">
        <v>7</v>
      </c>
      <c r="D950" s="139">
        <v>2.1800000000000002</v>
      </c>
      <c r="E950" s="139">
        <v>4.7699999999999996</v>
      </c>
      <c r="F950" s="139">
        <v>6.95</v>
      </c>
      <c r="G950" s="120">
        <f t="shared" si="14"/>
        <v>9</v>
      </c>
    </row>
    <row r="951" spans="1:7" x14ac:dyDescent="0.2">
      <c r="A951" s="136" t="s">
        <v>2021</v>
      </c>
      <c r="B951" s="137" t="s">
        <v>2022</v>
      </c>
      <c r="C951" s="138" t="s">
        <v>7</v>
      </c>
      <c r="D951" s="139">
        <v>1.39</v>
      </c>
      <c r="E951" s="139">
        <v>4.7699999999999996</v>
      </c>
      <c r="F951" s="139">
        <v>6.16</v>
      </c>
      <c r="G951" s="120">
        <f t="shared" si="14"/>
        <v>9</v>
      </c>
    </row>
    <row r="952" spans="1:7" x14ac:dyDescent="0.2">
      <c r="A952" s="136" t="s">
        <v>2023</v>
      </c>
      <c r="B952" s="137" t="s">
        <v>2024</v>
      </c>
      <c r="C952" s="138" t="s">
        <v>7</v>
      </c>
      <c r="D952" s="139">
        <v>7.16</v>
      </c>
      <c r="E952" s="139">
        <v>4.7699999999999996</v>
      </c>
      <c r="F952" s="139">
        <v>11.93</v>
      </c>
      <c r="G952" s="120">
        <f t="shared" si="14"/>
        <v>9</v>
      </c>
    </row>
    <row r="953" spans="1:7" x14ac:dyDescent="0.2">
      <c r="A953" s="136" t="s">
        <v>2025</v>
      </c>
      <c r="B953" s="137" t="s">
        <v>2026</v>
      </c>
      <c r="C953" s="138" t="s">
        <v>7</v>
      </c>
      <c r="D953" s="139">
        <v>2.2200000000000002</v>
      </c>
      <c r="E953" s="139">
        <v>6.96</v>
      </c>
      <c r="F953" s="139">
        <v>9.18</v>
      </c>
      <c r="G953" s="120">
        <f t="shared" si="14"/>
        <v>9</v>
      </c>
    </row>
    <row r="954" spans="1:7" x14ac:dyDescent="0.2">
      <c r="A954" s="136" t="s">
        <v>2027</v>
      </c>
      <c r="B954" s="137" t="s">
        <v>2028</v>
      </c>
      <c r="C954" s="138" t="s">
        <v>7</v>
      </c>
      <c r="D954" s="139">
        <v>3.87</v>
      </c>
      <c r="E954" s="139">
        <v>7.38</v>
      </c>
      <c r="F954" s="139">
        <v>11.25</v>
      </c>
      <c r="G954" s="120">
        <f t="shared" si="14"/>
        <v>9</v>
      </c>
    </row>
    <row r="955" spans="1:7" x14ac:dyDescent="0.2">
      <c r="A955" s="136" t="s">
        <v>2029</v>
      </c>
      <c r="B955" s="137" t="s">
        <v>2030</v>
      </c>
      <c r="C955" s="138" t="s">
        <v>7</v>
      </c>
      <c r="D955" s="139">
        <v>9.6</v>
      </c>
      <c r="E955" s="139">
        <v>13.1</v>
      </c>
      <c r="F955" s="139">
        <v>22.7</v>
      </c>
      <c r="G955" s="120">
        <f t="shared" si="14"/>
        <v>9</v>
      </c>
    </row>
    <row r="956" spans="1:7" x14ac:dyDescent="0.2">
      <c r="A956" s="136" t="s">
        <v>2031</v>
      </c>
      <c r="B956" s="137" t="s">
        <v>2032</v>
      </c>
      <c r="C956" s="138" t="s">
        <v>7</v>
      </c>
      <c r="D956" s="139">
        <v>9.6</v>
      </c>
      <c r="E956" s="139">
        <v>18.059999999999999</v>
      </c>
      <c r="F956" s="139">
        <v>27.66</v>
      </c>
      <c r="G956" s="120">
        <f t="shared" si="14"/>
        <v>9</v>
      </c>
    </row>
    <row r="957" spans="1:7" x14ac:dyDescent="0.2">
      <c r="A957" s="136" t="s">
        <v>2033</v>
      </c>
      <c r="B957" s="137" t="s">
        <v>2034</v>
      </c>
      <c r="C957" s="138" t="s">
        <v>7</v>
      </c>
      <c r="D957" s="139">
        <v>42.93</v>
      </c>
      <c r="E957" s="139">
        <v>11.29</v>
      </c>
      <c r="F957" s="139">
        <v>54.22</v>
      </c>
      <c r="G957" s="120">
        <f t="shared" si="14"/>
        <v>9</v>
      </c>
    </row>
    <row r="958" spans="1:7" x14ac:dyDescent="0.2">
      <c r="A958" s="136" t="s">
        <v>2035</v>
      </c>
      <c r="B958" s="137" t="s">
        <v>2036</v>
      </c>
      <c r="C958" s="138" t="s">
        <v>7</v>
      </c>
      <c r="D958" s="139">
        <v>1.92</v>
      </c>
      <c r="E958" s="139">
        <v>11.29</v>
      </c>
      <c r="F958" s="139">
        <v>13.21</v>
      </c>
      <c r="G958" s="120">
        <f t="shared" si="14"/>
        <v>9</v>
      </c>
    </row>
    <row r="959" spans="1:7" x14ac:dyDescent="0.2">
      <c r="A959" s="136" t="s">
        <v>2037</v>
      </c>
      <c r="B959" s="137" t="s">
        <v>2038</v>
      </c>
      <c r="C959" s="138" t="s">
        <v>7</v>
      </c>
      <c r="D959" s="139">
        <v>8.98</v>
      </c>
      <c r="E959" s="139">
        <v>29.34</v>
      </c>
      <c r="F959" s="139">
        <v>38.32</v>
      </c>
      <c r="G959" s="120">
        <f t="shared" si="14"/>
        <v>9</v>
      </c>
    </row>
    <row r="960" spans="1:7" x14ac:dyDescent="0.2">
      <c r="A960" s="136" t="s">
        <v>2039</v>
      </c>
      <c r="B960" s="137" t="s">
        <v>2040</v>
      </c>
      <c r="C960" s="138"/>
      <c r="D960" s="139"/>
      <c r="E960" s="139"/>
      <c r="F960" s="139"/>
      <c r="G960" s="120">
        <f t="shared" si="14"/>
        <v>5</v>
      </c>
    </row>
    <row r="961" spans="1:7" x14ac:dyDescent="0.2">
      <c r="A961" s="136" t="s">
        <v>2041</v>
      </c>
      <c r="B961" s="137" t="s">
        <v>2042</v>
      </c>
      <c r="C961" s="138" t="s">
        <v>7</v>
      </c>
      <c r="D961" s="139">
        <v>8.73</v>
      </c>
      <c r="E961" s="139">
        <v>24.83</v>
      </c>
      <c r="F961" s="139">
        <v>33.56</v>
      </c>
      <c r="G961" s="120">
        <f t="shared" si="14"/>
        <v>9</v>
      </c>
    </row>
    <row r="962" spans="1:7" x14ac:dyDescent="0.2">
      <c r="A962" s="136" t="s">
        <v>2043</v>
      </c>
      <c r="B962" s="137" t="s">
        <v>2044</v>
      </c>
      <c r="C962" s="138" t="s">
        <v>7</v>
      </c>
      <c r="D962" s="139">
        <v>9.31</v>
      </c>
      <c r="E962" s="139">
        <v>29.34</v>
      </c>
      <c r="F962" s="139">
        <v>38.65</v>
      </c>
      <c r="G962" s="120">
        <f t="shared" si="14"/>
        <v>9</v>
      </c>
    </row>
    <row r="963" spans="1:7" x14ac:dyDescent="0.2">
      <c r="A963" s="136" t="s">
        <v>2045</v>
      </c>
      <c r="B963" s="137" t="s">
        <v>2046</v>
      </c>
      <c r="C963" s="138" t="s">
        <v>7</v>
      </c>
      <c r="D963" s="139">
        <v>28.09</v>
      </c>
      <c r="E963" s="139">
        <v>29.34</v>
      </c>
      <c r="F963" s="139">
        <v>57.43</v>
      </c>
      <c r="G963" s="120">
        <f t="shared" si="14"/>
        <v>9</v>
      </c>
    </row>
    <row r="964" spans="1:7" x14ac:dyDescent="0.2">
      <c r="A964" s="136" t="s">
        <v>2047</v>
      </c>
      <c r="B964" s="137" t="s">
        <v>2048</v>
      </c>
      <c r="C964" s="138" t="s">
        <v>7</v>
      </c>
      <c r="D964" s="139">
        <v>8.73</v>
      </c>
      <c r="E964" s="139">
        <v>18.059999999999999</v>
      </c>
      <c r="F964" s="139">
        <v>26.79</v>
      </c>
      <c r="G964" s="120">
        <f t="shared" si="14"/>
        <v>9</v>
      </c>
    </row>
    <row r="965" spans="1:7" x14ac:dyDescent="0.2">
      <c r="A965" s="136" t="s">
        <v>2049</v>
      </c>
      <c r="B965" s="137" t="s">
        <v>2050</v>
      </c>
      <c r="C965" s="138" t="s">
        <v>7</v>
      </c>
      <c r="D965" s="139">
        <v>8.73</v>
      </c>
      <c r="E965" s="139">
        <v>31.6</v>
      </c>
      <c r="F965" s="139">
        <v>40.33</v>
      </c>
      <c r="G965" s="120">
        <f t="shared" si="14"/>
        <v>9</v>
      </c>
    </row>
    <row r="966" spans="1:7" x14ac:dyDescent="0.2">
      <c r="A966" s="136" t="s">
        <v>2051</v>
      </c>
      <c r="B966" s="137" t="s">
        <v>2052</v>
      </c>
      <c r="C966" s="138" t="s">
        <v>18</v>
      </c>
      <c r="D966" s="139">
        <v>6.28</v>
      </c>
      <c r="E966" s="139">
        <v>51.13</v>
      </c>
      <c r="F966" s="139">
        <v>57.41</v>
      </c>
      <c r="G966" s="120">
        <f t="shared" si="14"/>
        <v>9</v>
      </c>
    </row>
    <row r="967" spans="1:7" ht="30" x14ac:dyDescent="0.2">
      <c r="A967" s="136" t="s">
        <v>2053</v>
      </c>
      <c r="B967" s="137" t="s">
        <v>2054</v>
      </c>
      <c r="C967" s="138" t="s">
        <v>18</v>
      </c>
      <c r="D967" s="139">
        <v>1.24</v>
      </c>
      <c r="E967" s="139">
        <v>23.8</v>
      </c>
      <c r="F967" s="139">
        <v>25.04</v>
      </c>
      <c r="G967" s="120">
        <f t="shared" si="14"/>
        <v>9</v>
      </c>
    </row>
    <row r="968" spans="1:7" ht="30" x14ac:dyDescent="0.2">
      <c r="A968" s="136" t="s">
        <v>2055</v>
      </c>
      <c r="B968" s="137" t="s">
        <v>2056</v>
      </c>
      <c r="C968" s="138" t="s">
        <v>18</v>
      </c>
      <c r="D968" s="139">
        <v>1.41</v>
      </c>
      <c r="E968" s="139">
        <v>23.8</v>
      </c>
      <c r="F968" s="139">
        <v>25.21</v>
      </c>
      <c r="G968" s="120">
        <f t="shared" si="14"/>
        <v>9</v>
      </c>
    </row>
    <row r="969" spans="1:7" ht="30" x14ac:dyDescent="0.2">
      <c r="A969" s="136" t="s">
        <v>2057</v>
      </c>
      <c r="B969" s="137" t="s">
        <v>2058</v>
      </c>
      <c r="C969" s="138" t="s">
        <v>18</v>
      </c>
      <c r="D969" s="139">
        <v>1.64</v>
      </c>
      <c r="E969" s="139">
        <v>23.8</v>
      </c>
      <c r="F969" s="139">
        <v>25.44</v>
      </c>
      <c r="G969" s="120">
        <f t="shared" si="14"/>
        <v>9</v>
      </c>
    </row>
    <row r="970" spans="1:7" ht="30" x14ac:dyDescent="0.2">
      <c r="A970" s="136" t="s">
        <v>2059</v>
      </c>
      <c r="B970" s="137" t="s">
        <v>2060</v>
      </c>
      <c r="C970" s="138" t="s">
        <v>18</v>
      </c>
      <c r="D970" s="139">
        <v>2.08</v>
      </c>
      <c r="E970" s="139">
        <v>23.8</v>
      </c>
      <c r="F970" s="139">
        <v>25.88</v>
      </c>
      <c r="G970" s="120">
        <f t="shared" ref="G970:G1033" si="15">LEN(A970)</f>
        <v>9</v>
      </c>
    </row>
    <row r="971" spans="1:7" x14ac:dyDescent="0.2">
      <c r="A971" s="136" t="s">
        <v>2061</v>
      </c>
      <c r="B971" s="137" t="s">
        <v>2062</v>
      </c>
      <c r="C971" s="138"/>
      <c r="D971" s="139"/>
      <c r="E971" s="139"/>
      <c r="F971" s="139"/>
      <c r="G971" s="120">
        <f t="shared" si="15"/>
        <v>5</v>
      </c>
    </row>
    <row r="972" spans="1:7" x14ac:dyDescent="0.2">
      <c r="A972" s="136" t="s">
        <v>2063</v>
      </c>
      <c r="B972" s="137" t="s">
        <v>2064</v>
      </c>
      <c r="C972" s="138" t="s">
        <v>7</v>
      </c>
      <c r="D972" s="139">
        <v>4.8</v>
      </c>
      <c r="E972" s="139">
        <v>15.01</v>
      </c>
      <c r="F972" s="139">
        <v>19.809999999999999</v>
      </c>
      <c r="G972" s="120">
        <f t="shared" si="15"/>
        <v>9</v>
      </c>
    </row>
    <row r="973" spans="1:7" x14ac:dyDescent="0.2">
      <c r="A973" s="136" t="s">
        <v>2065</v>
      </c>
      <c r="B973" s="137" t="s">
        <v>2066</v>
      </c>
      <c r="C973" s="138" t="s">
        <v>7</v>
      </c>
      <c r="D973" s="139">
        <v>6.72</v>
      </c>
      <c r="E973" s="139">
        <v>15.01</v>
      </c>
      <c r="F973" s="139">
        <v>21.73</v>
      </c>
      <c r="G973" s="120">
        <f t="shared" si="15"/>
        <v>9</v>
      </c>
    </row>
    <row r="974" spans="1:7" x14ac:dyDescent="0.2">
      <c r="A974" s="136" t="s">
        <v>2067</v>
      </c>
      <c r="B974" s="137" t="s">
        <v>2068</v>
      </c>
      <c r="C974" s="138"/>
      <c r="D974" s="139"/>
      <c r="E974" s="139"/>
      <c r="F974" s="139"/>
      <c r="G974" s="120">
        <f t="shared" si="15"/>
        <v>5</v>
      </c>
    </row>
    <row r="975" spans="1:7" x14ac:dyDescent="0.2">
      <c r="A975" s="136" t="s">
        <v>2069</v>
      </c>
      <c r="B975" s="137" t="s">
        <v>2070</v>
      </c>
      <c r="C975" s="138" t="s">
        <v>44</v>
      </c>
      <c r="D975" s="139">
        <v>430.47</v>
      </c>
      <c r="E975" s="139">
        <v>433.36</v>
      </c>
      <c r="F975" s="139">
        <v>863.83</v>
      </c>
      <c r="G975" s="120">
        <f t="shared" si="15"/>
        <v>9</v>
      </c>
    </row>
    <row r="976" spans="1:7" ht="30" x14ac:dyDescent="0.2">
      <c r="A976" s="136" t="s">
        <v>2071</v>
      </c>
      <c r="B976" s="137" t="s">
        <v>2072</v>
      </c>
      <c r="C976" s="138" t="s">
        <v>44</v>
      </c>
      <c r="D976" s="139">
        <v>507.39</v>
      </c>
      <c r="E976" s="139">
        <v>433.36</v>
      </c>
      <c r="F976" s="139">
        <v>940.75</v>
      </c>
      <c r="G976" s="120">
        <f t="shared" si="15"/>
        <v>9</v>
      </c>
    </row>
    <row r="977" spans="1:7" ht="30" x14ac:dyDescent="0.2">
      <c r="A977" s="136" t="s">
        <v>2073</v>
      </c>
      <c r="B977" s="137" t="s">
        <v>2074</v>
      </c>
      <c r="C977" s="138" t="s">
        <v>44</v>
      </c>
      <c r="D977" s="139">
        <v>544.58000000000004</v>
      </c>
      <c r="E977" s="139">
        <v>433.36</v>
      </c>
      <c r="F977" s="139">
        <v>977.94</v>
      </c>
      <c r="G977" s="120">
        <f t="shared" si="15"/>
        <v>9</v>
      </c>
    </row>
    <row r="978" spans="1:7" x14ac:dyDescent="0.2">
      <c r="A978" s="136" t="s">
        <v>2075</v>
      </c>
      <c r="B978" s="137" t="s">
        <v>2076</v>
      </c>
      <c r="C978" s="138" t="s">
        <v>18</v>
      </c>
      <c r="D978" s="139">
        <v>27.22</v>
      </c>
      <c r="E978" s="139">
        <v>50.35</v>
      </c>
      <c r="F978" s="139">
        <v>77.569999999999993</v>
      </c>
      <c r="G978" s="120">
        <f t="shared" si="15"/>
        <v>9</v>
      </c>
    </row>
    <row r="979" spans="1:7" x14ac:dyDescent="0.2">
      <c r="A979" s="136" t="s">
        <v>2077</v>
      </c>
      <c r="B979" s="137" t="s">
        <v>2078</v>
      </c>
      <c r="C979" s="138" t="s">
        <v>18</v>
      </c>
      <c r="D979" s="139">
        <v>13.56</v>
      </c>
      <c r="E979" s="139">
        <v>68.540000000000006</v>
      </c>
      <c r="F979" s="139">
        <v>82.1</v>
      </c>
      <c r="G979" s="120">
        <f t="shared" si="15"/>
        <v>9</v>
      </c>
    </row>
    <row r="980" spans="1:7" x14ac:dyDescent="0.2">
      <c r="A980" s="136" t="s">
        <v>2079</v>
      </c>
      <c r="B980" s="137" t="s">
        <v>2080</v>
      </c>
      <c r="C980" s="138"/>
      <c r="D980" s="139"/>
      <c r="E980" s="139"/>
      <c r="F980" s="139"/>
      <c r="G980" s="120">
        <f t="shared" si="15"/>
        <v>5</v>
      </c>
    </row>
    <row r="981" spans="1:7" x14ac:dyDescent="0.2">
      <c r="A981" s="136" t="s">
        <v>2081</v>
      </c>
      <c r="B981" s="137" t="s">
        <v>2082</v>
      </c>
      <c r="C981" s="138" t="s">
        <v>7</v>
      </c>
      <c r="D981" s="139">
        <v>86.65</v>
      </c>
      <c r="E981" s="139">
        <v>8.14</v>
      </c>
      <c r="F981" s="139">
        <v>94.79</v>
      </c>
      <c r="G981" s="120">
        <f t="shared" si="15"/>
        <v>9</v>
      </c>
    </row>
    <row r="982" spans="1:7" x14ac:dyDescent="0.2">
      <c r="A982" s="136" t="s">
        <v>2083</v>
      </c>
      <c r="B982" s="137" t="s">
        <v>2084</v>
      </c>
      <c r="C982" s="138" t="s">
        <v>18</v>
      </c>
      <c r="D982" s="139">
        <v>43.33</v>
      </c>
      <c r="E982" s="139">
        <v>2.04</v>
      </c>
      <c r="F982" s="139">
        <v>45.37</v>
      </c>
      <c r="G982" s="120">
        <f t="shared" si="15"/>
        <v>9</v>
      </c>
    </row>
    <row r="983" spans="1:7" x14ac:dyDescent="0.2">
      <c r="A983" s="136" t="s">
        <v>2085</v>
      </c>
      <c r="B983" s="137" t="s">
        <v>2086</v>
      </c>
      <c r="C983" s="138" t="s">
        <v>18</v>
      </c>
      <c r="D983" s="139">
        <v>87.08</v>
      </c>
      <c r="E983" s="139">
        <v>2.44</v>
      </c>
      <c r="F983" s="139">
        <v>89.52</v>
      </c>
      <c r="G983" s="120">
        <f t="shared" si="15"/>
        <v>9</v>
      </c>
    </row>
    <row r="984" spans="1:7" x14ac:dyDescent="0.2">
      <c r="A984" s="136" t="s">
        <v>2087</v>
      </c>
      <c r="B984" s="137" t="s">
        <v>2088</v>
      </c>
      <c r="C984" s="138" t="s">
        <v>18</v>
      </c>
      <c r="D984" s="139">
        <v>43.36</v>
      </c>
      <c r="E984" s="139">
        <v>4.07</v>
      </c>
      <c r="F984" s="139">
        <v>47.43</v>
      </c>
      <c r="G984" s="120">
        <f t="shared" si="15"/>
        <v>9</v>
      </c>
    </row>
    <row r="985" spans="1:7" ht="30" x14ac:dyDescent="0.2">
      <c r="A985" s="136" t="s">
        <v>2089</v>
      </c>
      <c r="B985" s="137" t="s">
        <v>2090</v>
      </c>
      <c r="C985" s="138" t="s">
        <v>18</v>
      </c>
      <c r="D985" s="139">
        <v>116.29</v>
      </c>
      <c r="E985" s="139">
        <v>0.49</v>
      </c>
      <c r="F985" s="139">
        <v>116.78</v>
      </c>
      <c r="G985" s="120">
        <f t="shared" si="15"/>
        <v>9</v>
      </c>
    </row>
    <row r="986" spans="1:7" x14ac:dyDescent="0.2">
      <c r="A986" s="136" t="s">
        <v>2091</v>
      </c>
      <c r="B986" s="137" t="s">
        <v>2092</v>
      </c>
      <c r="C986" s="138" t="s">
        <v>7</v>
      </c>
      <c r="D986" s="139">
        <v>243.02</v>
      </c>
      <c r="E986" s="139">
        <v>4.8899999999999997</v>
      </c>
      <c r="F986" s="139">
        <v>247.91</v>
      </c>
      <c r="G986" s="120">
        <f t="shared" si="15"/>
        <v>9</v>
      </c>
    </row>
    <row r="987" spans="1:7" x14ac:dyDescent="0.2">
      <c r="A987" s="136" t="s">
        <v>2093</v>
      </c>
      <c r="B987" s="137" t="s">
        <v>2094</v>
      </c>
      <c r="C987" s="138"/>
      <c r="D987" s="139"/>
      <c r="E987" s="139"/>
      <c r="F987" s="139"/>
      <c r="G987" s="120">
        <f t="shared" si="15"/>
        <v>5</v>
      </c>
    </row>
    <row r="988" spans="1:7" x14ac:dyDescent="0.2">
      <c r="A988" s="136" t="s">
        <v>2095</v>
      </c>
      <c r="B988" s="137" t="s">
        <v>2096</v>
      </c>
      <c r="C988" s="138" t="s">
        <v>7</v>
      </c>
      <c r="D988" s="139">
        <v>84.7</v>
      </c>
      <c r="E988" s="139">
        <v>8.14</v>
      </c>
      <c r="F988" s="139">
        <v>92.84</v>
      </c>
      <c r="G988" s="120">
        <f t="shared" si="15"/>
        <v>9</v>
      </c>
    </row>
    <row r="989" spans="1:7" x14ac:dyDescent="0.2">
      <c r="A989" s="136" t="s">
        <v>2097</v>
      </c>
      <c r="B989" s="137" t="s">
        <v>2098</v>
      </c>
      <c r="C989" s="138" t="s">
        <v>18</v>
      </c>
      <c r="D989" s="139">
        <v>39.380000000000003</v>
      </c>
      <c r="E989" s="139">
        <v>2.04</v>
      </c>
      <c r="F989" s="139">
        <v>41.42</v>
      </c>
      <c r="G989" s="120">
        <f t="shared" si="15"/>
        <v>9</v>
      </c>
    </row>
    <row r="990" spans="1:7" x14ac:dyDescent="0.2">
      <c r="A990" s="136" t="s">
        <v>2099</v>
      </c>
      <c r="B990" s="137" t="s">
        <v>2100</v>
      </c>
      <c r="C990" s="138" t="s">
        <v>18</v>
      </c>
      <c r="D990" s="139">
        <v>79.86</v>
      </c>
      <c r="E990" s="139">
        <v>2.44</v>
      </c>
      <c r="F990" s="139">
        <v>82.3</v>
      </c>
      <c r="G990" s="120">
        <f t="shared" si="15"/>
        <v>9</v>
      </c>
    </row>
    <row r="991" spans="1:7" x14ac:dyDescent="0.2">
      <c r="A991" s="136" t="s">
        <v>2101</v>
      </c>
      <c r="B991" s="137" t="s">
        <v>2102</v>
      </c>
      <c r="C991" s="138" t="s">
        <v>18</v>
      </c>
      <c r="D991" s="139">
        <v>85.42</v>
      </c>
      <c r="E991" s="139">
        <v>2.44</v>
      </c>
      <c r="F991" s="139">
        <v>87.86</v>
      </c>
      <c r="G991" s="120">
        <f t="shared" si="15"/>
        <v>9</v>
      </c>
    </row>
    <row r="992" spans="1:7" ht="30" x14ac:dyDescent="0.2">
      <c r="A992" s="136" t="s">
        <v>2103</v>
      </c>
      <c r="B992" s="137" t="s">
        <v>2104</v>
      </c>
      <c r="C992" s="138" t="s">
        <v>18</v>
      </c>
      <c r="D992" s="139">
        <v>41.99</v>
      </c>
      <c r="E992" s="139">
        <v>4.07</v>
      </c>
      <c r="F992" s="139">
        <v>46.06</v>
      </c>
      <c r="G992" s="120">
        <f t="shared" si="15"/>
        <v>9</v>
      </c>
    </row>
    <row r="993" spans="1:7" x14ac:dyDescent="0.2">
      <c r="A993" s="136" t="s">
        <v>2105</v>
      </c>
      <c r="B993" s="137" t="s">
        <v>2106</v>
      </c>
      <c r="C993" s="138" t="s">
        <v>18</v>
      </c>
      <c r="D993" s="139">
        <v>79.27</v>
      </c>
      <c r="E993" s="139"/>
      <c r="F993" s="139">
        <v>79.27</v>
      </c>
      <c r="G993" s="120">
        <f t="shared" si="15"/>
        <v>9</v>
      </c>
    </row>
    <row r="994" spans="1:7" x14ac:dyDescent="0.2">
      <c r="A994" s="136" t="s">
        <v>2107</v>
      </c>
      <c r="B994" s="137" t="s">
        <v>2108</v>
      </c>
      <c r="C994" s="138" t="s">
        <v>7</v>
      </c>
      <c r="D994" s="139">
        <v>175.39</v>
      </c>
      <c r="E994" s="139"/>
      <c r="F994" s="139">
        <v>175.39</v>
      </c>
      <c r="G994" s="120">
        <f t="shared" si="15"/>
        <v>9</v>
      </c>
    </row>
    <row r="995" spans="1:7" ht="30" x14ac:dyDescent="0.2">
      <c r="A995" s="136" t="s">
        <v>2109</v>
      </c>
      <c r="B995" s="137" t="s">
        <v>2110</v>
      </c>
      <c r="C995" s="138" t="s">
        <v>204</v>
      </c>
      <c r="D995" s="139">
        <v>2936.95</v>
      </c>
      <c r="E995" s="139"/>
      <c r="F995" s="139">
        <v>2936.95</v>
      </c>
      <c r="G995" s="120">
        <f t="shared" si="15"/>
        <v>9</v>
      </c>
    </row>
    <row r="996" spans="1:7" x14ac:dyDescent="0.2">
      <c r="A996" s="136" t="s">
        <v>2111</v>
      </c>
      <c r="B996" s="137" t="s">
        <v>2112</v>
      </c>
      <c r="C996" s="138"/>
      <c r="D996" s="139"/>
      <c r="E996" s="139"/>
      <c r="F996" s="139"/>
      <c r="G996" s="120">
        <f t="shared" si="15"/>
        <v>5</v>
      </c>
    </row>
    <row r="997" spans="1:7" x14ac:dyDescent="0.2">
      <c r="A997" s="136" t="s">
        <v>2113</v>
      </c>
      <c r="B997" s="137" t="s">
        <v>2114</v>
      </c>
      <c r="C997" s="138" t="s">
        <v>7</v>
      </c>
      <c r="D997" s="139">
        <v>33.6</v>
      </c>
      <c r="E997" s="139">
        <v>57.24</v>
      </c>
      <c r="F997" s="139">
        <v>90.84</v>
      </c>
      <c r="G997" s="120">
        <f t="shared" si="15"/>
        <v>9</v>
      </c>
    </row>
    <row r="998" spans="1:7" ht="30" x14ac:dyDescent="0.2">
      <c r="A998" s="136" t="s">
        <v>2115</v>
      </c>
      <c r="B998" s="137" t="s">
        <v>2116</v>
      </c>
      <c r="C998" s="138" t="s">
        <v>18</v>
      </c>
      <c r="D998" s="139">
        <v>70.83</v>
      </c>
      <c r="E998" s="139">
        <v>20.36</v>
      </c>
      <c r="F998" s="139">
        <v>91.19</v>
      </c>
      <c r="G998" s="120">
        <f t="shared" si="15"/>
        <v>9</v>
      </c>
    </row>
    <row r="999" spans="1:7" ht="30" x14ac:dyDescent="0.2">
      <c r="A999" s="136" t="s">
        <v>2117</v>
      </c>
      <c r="B999" s="137" t="s">
        <v>2118</v>
      </c>
      <c r="C999" s="138" t="s">
        <v>18</v>
      </c>
      <c r="D999" s="139">
        <v>11.39</v>
      </c>
      <c r="E999" s="139"/>
      <c r="F999" s="139">
        <v>11.39</v>
      </c>
      <c r="G999" s="120">
        <f t="shared" si="15"/>
        <v>9</v>
      </c>
    </row>
    <row r="1000" spans="1:7" x14ac:dyDescent="0.2">
      <c r="A1000" s="136" t="s">
        <v>2119</v>
      </c>
      <c r="B1000" s="137" t="s">
        <v>2120</v>
      </c>
      <c r="C1000" s="138" t="s">
        <v>7</v>
      </c>
      <c r="D1000" s="139">
        <v>133.08000000000001</v>
      </c>
      <c r="E1000" s="139">
        <v>20.36</v>
      </c>
      <c r="F1000" s="139">
        <v>153.44</v>
      </c>
      <c r="G1000" s="120">
        <f t="shared" si="15"/>
        <v>9</v>
      </c>
    </row>
    <row r="1001" spans="1:7" ht="30" x14ac:dyDescent="0.2">
      <c r="A1001" s="136" t="s">
        <v>2121</v>
      </c>
      <c r="B1001" s="137" t="s">
        <v>2122</v>
      </c>
      <c r="C1001" s="138" t="s">
        <v>7</v>
      </c>
      <c r="D1001" s="139">
        <v>11.67</v>
      </c>
      <c r="E1001" s="139">
        <v>22.44</v>
      </c>
      <c r="F1001" s="139">
        <v>34.11</v>
      </c>
      <c r="G1001" s="120">
        <f t="shared" si="15"/>
        <v>9</v>
      </c>
    </row>
    <row r="1002" spans="1:7" x14ac:dyDescent="0.2">
      <c r="A1002" s="136" t="s">
        <v>2123</v>
      </c>
      <c r="B1002" s="137" t="s">
        <v>2124</v>
      </c>
      <c r="C1002" s="138"/>
      <c r="D1002" s="139"/>
      <c r="E1002" s="139"/>
      <c r="F1002" s="139"/>
      <c r="G1002" s="120">
        <f t="shared" si="15"/>
        <v>5</v>
      </c>
    </row>
    <row r="1003" spans="1:7" x14ac:dyDescent="0.2">
      <c r="A1003" s="136" t="s">
        <v>2125</v>
      </c>
      <c r="B1003" s="137" t="s">
        <v>2126</v>
      </c>
      <c r="C1003" s="138" t="s">
        <v>7</v>
      </c>
      <c r="D1003" s="139">
        <v>46.04</v>
      </c>
      <c r="E1003" s="139"/>
      <c r="F1003" s="139">
        <v>46.04</v>
      </c>
      <c r="G1003" s="120">
        <f t="shared" si="15"/>
        <v>9</v>
      </c>
    </row>
    <row r="1004" spans="1:7" ht="30" x14ac:dyDescent="0.2">
      <c r="A1004" s="136" t="s">
        <v>2127</v>
      </c>
      <c r="B1004" s="137" t="s">
        <v>2128</v>
      </c>
      <c r="C1004" s="138" t="s">
        <v>7</v>
      </c>
      <c r="D1004" s="139">
        <v>41.92</v>
      </c>
      <c r="E1004" s="139"/>
      <c r="F1004" s="139">
        <v>41.92</v>
      </c>
      <c r="G1004" s="120">
        <f t="shared" si="15"/>
        <v>9</v>
      </c>
    </row>
    <row r="1005" spans="1:7" ht="30" x14ac:dyDescent="0.2">
      <c r="A1005" s="136" t="s">
        <v>2129</v>
      </c>
      <c r="B1005" s="137" t="s">
        <v>2130</v>
      </c>
      <c r="C1005" s="138" t="s">
        <v>18</v>
      </c>
      <c r="D1005" s="139">
        <v>48.53</v>
      </c>
      <c r="E1005" s="139"/>
      <c r="F1005" s="139">
        <v>48.53</v>
      </c>
      <c r="G1005" s="120">
        <f t="shared" si="15"/>
        <v>9</v>
      </c>
    </row>
    <row r="1006" spans="1:7" x14ac:dyDescent="0.2">
      <c r="A1006" s="136" t="s">
        <v>2131</v>
      </c>
      <c r="B1006" s="137" t="s">
        <v>2132</v>
      </c>
      <c r="C1006" s="138" t="s">
        <v>18</v>
      </c>
      <c r="D1006" s="139">
        <v>41.24</v>
      </c>
      <c r="E1006" s="139"/>
      <c r="F1006" s="139">
        <v>41.24</v>
      </c>
      <c r="G1006" s="120">
        <f t="shared" si="15"/>
        <v>9</v>
      </c>
    </row>
    <row r="1007" spans="1:7" ht="30" x14ac:dyDescent="0.2">
      <c r="A1007" s="136" t="s">
        <v>2133</v>
      </c>
      <c r="B1007" s="137" t="s">
        <v>2134</v>
      </c>
      <c r="C1007" s="138" t="s">
        <v>18</v>
      </c>
      <c r="D1007" s="139"/>
      <c r="E1007" s="139">
        <v>45.15</v>
      </c>
      <c r="F1007" s="139">
        <v>45.15</v>
      </c>
      <c r="G1007" s="120">
        <f t="shared" si="15"/>
        <v>9</v>
      </c>
    </row>
    <row r="1008" spans="1:7" x14ac:dyDescent="0.2">
      <c r="A1008" s="136" t="s">
        <v>2135</v>
      </c>
      <c r="B1008" s="137" t="s">
        <v>2136</v>
      </c>
      <c r="C1008" s="138" t="s">
        <v>7</v>
      </c>
      <c r="D1008" s="139">
        <v>11.62</v>
      </c>
      <c r="E1008" s="139">
        <v>22.99</v>
      </c>
      <c r="F1008" s="139">
        <v>34.61</v>
      </c>
      <c r="G1008" s="120">
        <f t="shared" si="15"/>
        <v>9</v>
      </c>
    </row>
    <row r="1009" spans="1:7" x14ac:dyDescent="0.2">
      <c r="A1009" s="136" t="s">
        <v>2137</v>
      </c>
      <c r="B1009" s="137" t="s">
        <v>2138</v>
      </c>
      <c r="C1009" s="138" t="s">
        <v>7</v>
      </c>
      <c r="D1009" s="139">
        <v>26.28</v>
      </c>
      <c r="E1009" s="139">
        <v>22.99</v>
      </c>
      <c r="F1009" s="139">
        <v>49.27</v>
      </c>
      <c r="G1009" s="120">
        <f t="shared" si="15"/>
        <v>9</v>
      </c>
    </row>
    <row r="1010" spans="1:7" x14ac:dyDescent="0.2">
      <c r="A1010" s="136" t="s">
        <v>2139</v>
      </c>
      <c r="B1010" s="137" t="s">
        <v>2140</v>
      </c>
      <c r="C1010" s="138" t="s">
        <v>18</v>
      </c>
      <c r="D1010" s="139">
        <v>6.2</v>
      </c>
      <c r="E1010" s="139">
        <v>12</v>
      </c>
      <c r="F1010" s="139">
        <v>18.2</v>
      </c>
      <c r="G1010" s="120">
        <f t="shared" si="15"/>
        <v>9</v>
      </c>
    </row>
    <row r="1011" spans="1:7" x14ac:dyDescent="0.2">
      <c r="A1011" s="136" t="s">
        <v>2141</v>
      </c>
      <c r="B1011" s="137" t="s">
        <v>2142</v>
      </c>
      <c r="C1011" s="138" t="s">
        <v>18</v>
      </c>
      <c r="D1011" s="139">
        <v>14.02</v>
      </c>
      <c r="E1011" s="139">
        <v>12</v>
      </c>
      <c r="F1011" s="139">
        <v>26.02</v>
      </c>
      <c r="G1011" s="120">
        <f t="shared" si="15"/>
        <v>9</v>
      </c>
    </row>
    <row r="1012" spans="1:7" x14ac:dyDescent="0.2">
      <c r="A1012" s="136" t="s">
        <v>2143</v>
      </c>
      <c r="B1012" s="137" t="s">
        <v>2144</v>
      </c>
      <c r="C1012" s="138"/>
      <c r="D1012" s="139"/>
      <c r="E1012" s="139"/>
      <c r="F1012" s="139"/>
      <c r="G1012" s="120">
        <f t="shared" si="15"/>
        <v>2</v>
      </c>
    </row>
    <row r="1013" spans="1:7" x14ac:dyDescent="0.2">
      <c r="A1013" s="136" t="s">
        <v>2145</v>
      </c>
      <c r="B1013" s="137" t="s">
        <v>2146</v>
      </c>
      <c r="C1013" s="138"/>
      <c r="D1013" s="139"/>
      <c r="E1013" s="139"/>
      <c r="F1013" s="139"/>
      <c r="G1013" s="120">
        <f t="shared" si="15"/>
        <v>5</v>
      </c>
    </row>
    <row r="1014" spans="1:7" ht="30" x14ac:dyDescent="0.2">
      <c r="A1014" s="136" t="s">
        <v>2147</v>
      </c>
      <c r="B1014" s="137" t="s">
        <v>2148</v>
      </c>
      <c r="C1014" s="138" t="s">
        <v>7</v>
      </c>
      <c r="D1014" s="139">
        <v>60.28</v>
      </c>
      <c r="E1014" s="139">
        <v>12.99</v>
      </c>
      <c r="F1014" s="139">
        <v>73.27</v>
      </c>
      <c r="G1014" s="120">
        <f t="shared" si="15"/>
        <v>9</v>
      </c>
    </row>
    <row r="1015" spans="1:7" x14ac:dyDescent="0.2">
      <c r="A1015" s="136" t="s">
        <v>2149</v>
      </c>
      <c r="B1015" s="137" t="s">
        <v>2150</v>
      </c>
      <c r="C1015" s="138"/>
      <c r="D1015" s="139"/>
      <c r="E1015" s="139"/>
      <c r="F1015" s="139"/>
      <c r="G1015" s="120">
        <f t="shared" si="15"/>
        <v>5</v>
      </c>
    </row>
    <row r="1016" spans="1:7" ht="45" x14ac:dyDescent="0.2">
      <c r="A1016" s="136" t="s">
        <v>2151</v>
      </c>
      <c r="B1016" s="137" t="s">
        <v>2152</v>
      </c>
      <c r="C1016" s="138" t="s">
        <v>7</v>
      </c>
      <c r="D1016" s="139">
        <v>31.99</v>
      </c>
      <c r="E1016" s="139">
        <v>15.39</v>
      </c>
      <c r="F1016" s="139">
        <v>47.38</v>
      </c>
      <c r="G1016" s="120">
        <f t="shared" si="15"/>
        <v>9</v>
      </c>
    </row>
    <row r="1017" spans="1:7" ht="45" x14ac:dyDescent="0.2">
      <c r="A1017" s="136" t="s">
        <v>2153</v>
      </c>
      <c r="B1017" s="137" t="s">
        <v>2154</v>
      </c>
      <c r="C1017" s="138" t="s">
        <v>18</v>
      </c>
      <c r="D1017" s="139">
        <v>5.27</v>
      </c>
      <c r="E1017" s="139">
        <v>1.23</v>
      </c>
      <c r="F1017" s="139">
        <v>6.5</v>
      </c>
      <c r="G1017" s="120">
        <f t="shared" si="15"/>
        <v>9</v>
      </c>
    </row>
    <row r="1018" spans="1:7" ht="60" x14ac:dyDescent="0.2">
      <c r="A1018" s="136" t="s">
        <v>2155</v>
      </c>
      <c r="B1018" s="137" t="s">
        <v>2156</v>
      </c>
      <c r="C1018" s="138" t="s">
        <v>7</v>
      </c>
      <c r="D1018" s="139">
        <v>143.16999999999999</v>
      </c>
      <c r="E1018" s="139">
        <v>15.39</v>
      </c>
      <c r="F1018" s="139">
        <v>158.56</v>
      </c>
      <c r="G1018" s="120">
        <f t="shared" si="15"/>
        <v>9</v>
      </c>
    </row>
    <row r="1019" spans="1:7" ht="60" x14ac:dyDescent="0.2">
      <c r="A1019" s="136" t="s">
        <v>2157</v>
      </c>
      <c r="B1019" s="137" t="s">
        <v>2158</v>
      </c>
      <c r="C1019" s="138" t="s">
        <v>18</v>
      </c>
      <c r="D1019" s="139">
        <v>24.07</v>
      </c>
      <c r="E1019" s="139">
        <v>1.23</v>
      </c>
      <c r="F1019" s="139">
        <v>25.3</v>
      </c>
      <c r="G1019" s="120">
        <f t="shared" si="15"/>
        <v>9</v>
      </c>
    </row>
    <row r="1020" spans="1:7" ht="45" x14ac:dyDescent="0.2">
      <c r="A1020" s="136" t="s">
        <v>2159</v>
      </c>
      <c r="B1020" s="137" t="s">
        <v>2160</v>
      </c>
      <c r="C1020" s="138" t="s">
        <v>7</v>
      </c>
      <c r="D1020" s="139">
        <v>51.27</v>
      </c>
      <c r="E1020" s="139">
        <v>15.39</v>
      </c>
      <c r="F1020" s="139">
        <v>66.66</v>
      </c>
      <c r="G1020" s="120">
        <f t="shared" si="15"/>
        <v>9</v>
      </c>
    </row>
    <row r="1021" spans="1:7" ht="45" x14ac:dyDescent="0.2">
      <c r="A1021" s="136" t="s">
        <v>2161</v>
      </c>
      <c r="B1021" s="137" t="s">
        <v>2162</v>
      </c>
      <c r="C1021" s="138" t="s">
        <v>18</v>
      </c>
      <c r="D1021" s="139">
        <v>8.36</v>
      </c>
      <c r="E1021" s="139">
        <v>1.23</v>
      </c>
      <c r="F1021" s="139">
        <v>9.59</v>
      </c>
      <c r="G1021" s="120">
        <f t="shared" si="15"/>
        <v>9</v>
      </c>
    </row>
    <row r="1022" spans="1:7" ht="45" x14ac:dyDescent="0.2">
      <c r="A1022" s="136" t="s">
        <v>2163</v>
      </c>
      <c r="B1022" s="137" t="s">
        <v>2164</v>
      </c>
      <c r="C1022" s="138" t="s">
        <v>7</v>
      </c>
      <c r="D1022" s="139">
        <v>43.28</v>
      </c>
      <c r="E1022" s="139">
        <v>15.39</v>
      </c>
      <c r="F1022" s="139">
        <v>58.67</v>
      </c>
      <c r="G1022" s="120">
        <f t="shared" si="15"/>
        <v>9</v>
      </c>
    </row>
    <row r="1023" spans="1:7" ht="60" x14ac:dyDescent="0.2">
      <c r="A1023" s="136" t="s">
        <v>2165</v>
      </c>
      <c r="B1023" s="137" t="s">
        <v>2166</v>
      </c>
      <c r="C1023" s="138" t="s">
        <v>18</v>
      </c>
      <c r="D1023" s="139">
        <v>7</v>
      </c>
      <c r="E1023" s="139">
        <v>1.23</v>
      </c>
      <c r="F1023" s="139">
        <v>8.23</v>
      </c>
      <c r="G1023" s="120">
        <f t="shared" si="15"/>
        <v>9</v>
      </c>
    </row>
    <row r="1024" spans="1:7" ht="30" x14ac:dyDescent="0.2">
      <c r="A1024" s="136" t="s">
        <v>2167</v>
      </c>
      <c r="B1024" s="137" t="s">
        <v>2168</v>
      </c>
      <c r="C1024" s="138" t="s">
        <v>7</v>
      </c>
      <c r="D1024" s="139">
        <v>11.36</v>
      </c>
      <c r="E1024" s="139">
        <v>64.680000000000007</v>
      </c>
      <c r="F1024" s="139">
        <v>76.040000000000006</v>
      </c>
      <c r="G1024" s="120">
        <f t="shared" si="15"/>
        <v>9</v>
      </c>
    </row>
    <row r="1025" spans="1:7" ht="30" x14ac:dyDescent="0.2">
      <c r="A1025" s="136" t="s">
        <v>2169</v>
      </c>
      <c r="B1025" s="137" t="s">
        <v>2170</v>
      </c>
      <c r="C1025" s="138" t="s">
        <v>7</v>
      </c>
      <c r="D1025" s="139">
        <v>1.18</v>
      </c>
      <c r="E1025" s="139">
        <v>10.27</v>
      </c>
      <c r="F1025" s="139">
        <v>11.45</v>
      </c>
      <c r="G1025" s="120">
        <f t="shared" si="15"/>
        <v>9</v>
      </c>
    </row>
    <row r="1026" spans="1:7" ht="30" x14ac:dyDescent="0.2">
      <c r="A1026" s="136" t="s">
        <v>2171</v>
      </c>
      <c r="B1026" s="137" t="s">
        <v>2172</v>
      </c>
      <c r="C1026" s="138" t="s">
        <v>7</v>
      </c>
      <c r="D1026" s="139">
        <v>2.69</v>
      </c>
      <c r="E1026" s="139">
        <v>10.27</v>
      </c>
      <c r="F1026" s="139">
        <v>12.96</v>
      </c>
      <c r="G1026" s="120">
        <f t="shared" si="15"/>
        <v>9</v>
      </c>
    </row>
    <row r="1027" spans="1:7" ht="30" x14ac:dyDescent="0.2">
      <c r="A1027" s="136" t="s">
        <v>2173</v>
      </c>
      <c r="B1027" s="137" t="s">
        <v>2174</v>
      </c>
      <c r="C1027" s="138" t="s">
        <v>7</v>
      </c>
      <c r="D1027" s="139">
        <v>2.37</v>
      </c>
      <c r="E1027" s="139">
        <v>10.27</v>
      </c>
      <c r="F1027" s="139">
        <v>12.64</v>
      </c>
      <c r="G1027" s="120">
        <f t="shared" si="15"/>
        <v>9</v>
      </c>
    </row>
    <row r="1028" spans="1:7" ht="30" x14ac:dyDescent="0.2">
      <c r="A1028" s="136" t="s">
        <v>2175</v>
      </c>
      <c r="B1028" s="137" t="s">
        <v>2176</v>
      </c>
      <c r="C1028" s="138" t="s">
        <v>7</v>
      </c>
      <c r="D1028" s="139">
        <v>6.72</v>
      </c>
      <c r="E1028" s="139">
        <v>10.27</v>
      </c>
      <c r="F1028" s="139">
        <v>16.989999999999998</v>
      </c>
      <c r="G1028" s="120">
        <f t="shared" si="15"/>
        <v>9</v>
      </c>
    </row>
    <row r="1029" spans="1:7" ht="30" x14ac:dyDescent="0.2">
      <c r="A1029" s="136" t="s">
        <v>2177</v>
      </c>
      <c r="B1029" s="137" t="s">
        <v>2178</v>
      </c>
      <c r="C1029" s="138" t="s">
        <v>18</v>
      </c>
      <c r="D1029" s="139">
        <v>0.12</v>
      </c>
      <c r="E1029" s="139">
        <v>1.1499999999999999</v>
      </c>
      <c r="F1029" s="139">
        <v>1.27</v>
      </c>
      <c r="G1029" s="120">
        <f t="shared" si="15"/>
        <v>9</v>
      </c>
    </row>
    <row r="1030" spans="1:7" ht="45" x14ac:dyDescent="0.2">
      <c r="A1030" s="136" t="s">
        <v>2179</v>
      </c>
      <c r="B1030" s="137" t="s">
        <v>2180</v>
      </c>
      <c r="C1030" s="138" t="s">
        <v>18</v>
      </c>
      <c r="D1030" s="139">
        <v>0.27</v>
      </c>
      <c r="E1030" s="139">
        <v>1.1499999999999999</v>
      </c>
      <c r="F1030" s="139">
        <v>1.42</v>
      </c>
      <c r="G1030" s="120">
        <f t="shared" si="15"/>
        <v>9</v>
      </c>
    </row>
    <row r="1031" spans="1:7" ht="30" x14ac:dyDescent="0.2">
      <c r="A1031" s="136" t="s">
        <v>2181</v>
      </c>
      <c r="B1031" s="137" t="s">
        <v>2182</v>
      </c>
      <c r="C1031" s="138" t="s">
        <v>18</v>
      </c>
      <c r="D1031" s="139">
        <v>0.24</v>
      </c>
      <c r="E1031" s="139">
        <v>1.1499999999999999</v>
      </c>
      <c r="F1031" s="139">
        <v>1.39</v>
      </c>
      <c r="G1031" s="120">
        <f t="shared" si="15"/>
        <v>9</v>
      </c>
    </row>
    <row r="1032" spans="1:7" ht="45" x14ac:dyDescent="0.2">
      <c r="A1032" s="136" t="s">
        <v>2183</v>
      </c>
      <c r="B1032" s="137" t="s">
        <v>2184</v>
      </c>
      <c r="C1032" s="138" t="s">
        <v>18</v>
      </c>
      <c r="D1032" s="139">
        <v>0.67</v>
      </c>
      <c r="E1032" s="139">
        <v>1.1499999999999999</v>
      </c>
      <c r="F1032" s="139">
        <v>1.82</v>
      </c>
      <c r="G1032" s="120">
        <f t="shared" si="15"/>
        <v>9</v>
      </c>
    </row>
    <row r="1033" spans="1:7" x14ac:dyDescent="0.2">
      <c r="A1033" s="136" t="s">
        <v>2185</v>
      </c>
      <c r="B1033" s="137" t="s">
        <v>2186</v>
      </c>
      <c r="C1033" s="138"/>
      <c r="D1033" s="139"/>
      <c r="E1033" s="139"/>
      <c r="F1033" s="139"/>
      <c r="G1033" s="120">
        <f t="shared" si="15"/>
        <v>5</v>
      </c>
    </row>
    <row r="1034" spans="1:7" ht="45" x14ac:dyDescent="0.2">
      <c r="A1034" s="136" t="s">
        <v>2187</v>
      </c>
      <c r="B1034" s="137" t="s">
        <v>2188</v>
      </c>
      <c r="C1034" s="138" t="s">
        <v>7</v>
      </c>
      <c r="D1034" s="139">
        <v>136.72999999999999</v>
      </c>
      <c r="E1034" s="139">
        <v>15.39</v>
      </c>
      <c r="F1034" s="139">
        <v>152.12</v>
      </c>
      <c r="G1034" s="120">
        <f t="shared" ref="G1034:G1097" si="16">LEN(A1034)</f>
        <v>9</v>
      </c>
    </row>
    <row r="1035" spans="1:7" ht="45" x14ac:dyDescent="0.2">
      <c r="A1035" s="136" t="s">
        <v>2189</v>
      </c>
      <c r="B1035" s="137" t="s">
        <v>2190</v>
      </c>
      <c r="C1035" s="138" t="s">
        <v>7</v>
      </c>
      <c r="D1035" s="139">
        <v>180.6</v>
      </c>
      <c r="E1035" s="139">
        <v>15.39</v>
      </c>
      <c r="F1035" s="139">
        <v>195.99</v>
      </c>
      <c r="G1035" s="120">
        <f t="shared" si="16"/>
        <v>9</v>
      </c>
    </row>
    <row r="1036" spans="1:7" ht="45" x14ac:dyDescent="0.2">
      <c r="A1036" s="136" t="s">
        <v>2191</v>
      </c>
      <c r="B1036" s="137" t="s">
        <v>2192</v>
      </c>
      <c r="C1036" s="138" t="s">
        <v>7</v>
      </c>
      <c r="D1036" s="139">
        <v>149.94</v>
      </c>
      <c r="E1036" s="139">
        <v>15.39</v>
      </c>
      <c r="F1036" s="139">
        <v>165.33</v>
      </c>
      <c r="G1036" s="120">
        <f t="shared" si="16"/>
        <v>9</v>
      </c>
    </row>
    <row r="1037" spans="1:7" ht="45" x14ac:dyDescent="0.2">
      <c r="A1037" s="136" t="s">
        <v>2193</v>
      </c>
      <c r="B1037" s="137" t="s">
        <v>2194</v>
      </c>
      <c r="C1037" s="138" t="s">
        <v>18</v>
      </c>
      <c r="D1037" s="139">
        <v>42.85</v>
      </c>
      <c r="E1037" s="139">
        <v>1.54</v>
      </c>
      <c r="F1037" s="139">
        <v>44.39</v>
      </c>
      <c r="G1037" s="120">
        <f t="shared" si="16"/>
        <v>9</v>
      </c>
    </row>
    <row r="1038" spans="1:7" ht="60" x14ac:dyDescent="0.2">
      <c r="A1038" s="136" t="s">
        <v>2195</v>
      </c>
      <c r="B1038" s="137" t="s">
        <v>2196</v>
      </c>
      <c r="C1038" s="138" t="s">
        <v>7</v>
      </c>
      <c r="D1038" s="139">
        <v>235.96</v>
      </c>
      <c r="E1038" s="139">
        <v>15.39</v>
      </c>
      <c r="F1038" s="139">
        <v>251.35</v>
      </c>
      <c r="G1038" s="120">
        <f t="shared" si="16"/>
        <v>9</v>
      </c>
    </row>
    <row r="1039" spans="1:7" ht="60" x14ac:dyDescent="0.2">
      <c r="A1039" s="136" t="s">
        <v>2197</v>
      </c>
      <c r="B1039" s="137" t="s">
        <v>2198</v>
      </c>
      <c r="C1039" s="138" t="s">
        <v>18</v>
      </c>
      <c r="D1039" s="139">
        <v>54.38</v>
      </c>
      <c r="E1039" s="139">
        <v>1.54</v>
      </c>
      <c r="F1039" s="139">
        <v>55.92</v>
      </c>
      <c r="G1039" s="120">
        <f t="shared" si="16"/>
        <v>9</v>
      </c>
    </row>
    <row r="1040" spans="1:7" ht="45" x14ac:dyDescent="0.2">
      <c r="A1040" s="136" t="s">
        <v>2199</v>
      </c>
      <c r="B1040" s="137" t="s">
        <v>2200</v>
      </c>
      <c r="C1040" s="138" t="s">
        <v>7</v>
      </c>
      <c r="D1040" s="139">
        <v>32.81</v>
      </c>
      <c r="E1040" s="139">
        <v>10.27</v>
      </c>
      <c r="F1040" s="139">
        <v>43.08</v>
      </c>
      <c r="G1040" s="120">
        <f t="shared" si="16"/>
        <v>9</v>
      </c>
    </row>
    <row r="1041" spans="1:7" ht="45" x14ac:dyDescent="0.2">
      <c r="A1041" s="136" t="s">
        <v>2201</v>
      </c>
      <c r="B1041" s="137" t="s">
        <v>2202</v>
      </c>
      <c r="C1041" s="138" t="s">
        <v>7</v>
      </c>
      <c r="D1041" s="139">
        <v>31.43</v>
      </c>
      <c r="E1041" s="139">
        <v>10.27</v>
      </c>
      <c r="F1041" s="139">
        <v>41.7</v>
      </c>
      <c r="G1041" s="120">
        <f t="shared" si="16"/>
        <v>9</v>
      </c>
    </row>
    <row r="1042" spans="1:7" ht="60" x14ac:dyDescent="0.2">
      <c r="A1042" s="136" t="s">
        <v>2203</v>
      </c>
      <c r="B1042" s="137" t="s">
        <v>2204</v>
      </c>
      <c r="C1042" s="138" t="s">
        <v>7</v>
      </c>
      <c r="D1042" s="139">
        <v>54.68</v>
      </c>
      <c r="E1042" s="139">
        <v>10.27</v>
      </c>
      <c r="F1042" s="139">
        <v>64.95</v>
      </c>
      <c r="G1042" s="120">
        <f t="shared" si="16"/>
        <v>9</v>
      </c>
    </row>
    <row r="1043" spans="1:7" ht="45" x14ac:dyDescent="0.2">
      <c r="A1043" s="136" t="s">
        <v>2205</v>
      </c>
      <c r="B1043" s="137" t="s">
        <v>2206</v>
      </c>
      <c r="C1043" s="138" t="s">
        <v>7</v>
      </c>
      <c r="D1043" s="139">
        <v>52.38</v>
      </c>
      <c r="E1043" s="139">
        <v>10.27</v>
      </c>
      <c r="F1043" s="139">
        <v>62.65</v>
      </c>
      <c r="G1043" s="120">
        <f t="shared" si="16"/>
        <v>9</v>
      </c>
    </row>
    <row r="1044" spans="1:7" ht="60" x14ac:dyDescent="0.2">
      <c r="A1044" s="136" t="s">
        <v>2207</v>
      </c>
      <c r="B1044" s="137" t="s">
        <v>2208</v>
      </c>
      <c r="C1044" s="138" t="s">
        <v>7</v>
      </c>
      <c r="D1044" s="139">
        <v>52.1</v>
      </c>
      <c r="E1044" s="139">
        <v>10.27</v>
      </c>
      <c r="F1044" s="139">
        <v>62.37</v>
      </c>
      <c r="G1044" s="120">
        <f t="shared" si="16"/>
        <v>9</v>
      </c>
    </row>
    <row r="1045" spans="1:7" ht="60" x14ac:dyDescent="0.2">
      <c r="A1045" s="136" t="s">
        <v>2209</v>
      </c>
      <c r="B1045" s="137" t="s">
        <v>2210</v>
      </c>
      <c r="C1045" s="138" t="s">
        <v>18</v>
      </c>
      <c r="D1045" s="139">
        <v>3.28</v>
      </c>
      <c r="E1045" s="139">
        <v>1.03</v>
      </c>
      <c r="F1045" s="139">
        <v>4.3099999999999996</v>
      </c>
      <c r="G1045" s="120">
        <f t="shared" si="16"/>
        <v>9</v>
      </c>
    </row>
    <row r="1046" spans="1:7" ht="60" x14ac:dyDescent="0.2">
      <c r="A1046" s="136" t="s">
        <v>2211</v>
      </c>
      <c r="B1046" s="137" t="s">
        <v>2212</v>
      </c>
      <c r="C1046" s="138" t="s">
        <v>18</v>
      </c>
      <c r="D1046" s="139">
        <v>3.14</v>
      </c>
      <c r="E1046" s="139">
        <v>1.03</v>
      </c>
      <c r="F1046" s="139">
        <v>4.17</v>
      </c>
      <c r="G1046" s="120">
        <f t="shared" si="16"/>
        <v>9</v>
      </c>
    </row>
    <row r="1047" spans="1:7" x14ac:dyDescent="0.2">
      <c r="A1047" s="136" t="s">
        <v>2213</v>
      </c>
      <c r="B1047" s="137" t="s">
        <v>2214</v>
      </c>
      <c r="C1047" s="138"/>
      <c r="D1047" s="139"/>
      <c r="E1047" s="139"/>
      <c r="F1047" s="139"/>
      <c r="G1047" s="120">
        <f t="shared" si="16"/>
        <v>5</v>
      </c>
    </row>
    <row r="1048" spans="1:7" ht="60" x14ac:dyDescent="0.2">
      <c r="A1048" s="136" t="s">
        <v>2215</v>
      </c>
      <c r="B1048" s="137" t="s">
        <v>2216</v>
      </c>
      <c r="C1048" s="138" t="s">
        <v>7</v>
      </c>
      <c r="D1048" s="139">
        <v>100.26</v>
      </c>
      <c r="E1048" s="139">
        <v>40.630000000000003</v>
      </c>
      <c r="F1048" s="139">
        <v>140.88999999999999</v>
      </c>
      <c r="G1048" s="120">
        <f t="shared" si="16"/>
        <v>9</v>
      </c>
    </row>
    <row r="1049" spans="1:7" ht="45" x14ac:dyDescent="0.2">
      <c r="A1049" s="136" t="s">
        <v>2217</v>
      </c>
      <c r="B1049" s="137" t="s">
        <v>2218</v>
      </c>
      <c r="C1049" s="138" t="s">
        <v>18</v>
      </c>
      <c r="D1049" s="139">
        <v>17.89</v>
      </c>
      <c r="E1049" s="139">
        <v>11.29</v>
      </c>
      <c r="F1049" s="139">
        <v>29.18</v>
      </c>
      <c r="G1049" s="120">
        <f t="shared" si="16"/>
        <v>9</v>
      </c>
    </row>
    <row r="1050" spans="1:7" ht="60" x14ac:dyDescent="0.2">
      <c r="A1050" s="136" t="s">
        <v>2219</v>
      </c>
      <c r="B1050" s="137" t="s">
        <v>2220</v>
      </c>
      <c r="C1050" s="138" t="s">
        <v>7</v>
      </c>
      <c r="D1050" s="139">
        <v>188.28</v>
      </c>
      <c r="E1050" s="139">
        <v>40.630000000000003</v>
      </c>
      <c r="F1050" s="139">
        <v>228.91</v>
      </c>
      <c r="G1050" s="120">
        <f t="shared" si="16"/>
        <v>9</v>
      </c>
    </row>
    <row r="1051" spans="1:7" ht="45" x14ac:dyDescent="0.2">
      <c r="A1051" s="136" t="s">
        <v>2221</v>
      </c>
      <c r="B1051" s="137" t="s">
        <v>2222</v>
      </c>
      <c r="C1051" s="138" t="s">
        <v>18</v>
      </c>
      <c r="D1051" s="139">
        <v>33.21</v>
      </c>
      <c r="E1051" s="139">
        <v>11.29</v>
      </c>
      <c r="F1051" s="139">
        <v>44.5</v>
      </c>
      <c r="G1051" s="120">
        <f t="shared" si="16"/>
        <v>9</v>
      </c>
    </row>
    <row r="1052" spans="1:7" ht="60" x14ac:dyDescent="0.2">
      <c r="A1052" s="136" t="s">
        <v>2223</v>
      </c>
      <c r="B1052" s="137" t="s">
        <v>2224</v>
      </c>
      <c r="C1052" s="138" t="s">
        <v>7</v>
      </c>
      <c r="D1052" s="139">
        <v>99.87</v>
      </c>
      <c r="E1052" s="139">
        <v>40.630000000000003</v>
      </c>
      <c r="F1052" s="139">
        <v>140.5</v>
      </c>
      <c r="G1052" s="120">
        <f t="shared" si="16"/>
        <v>9</v>
      </c>
    </row>
    <row r="1053" spans="1:7" ht="60" x14ac:dyDescent="0.2">
      <c r="A1053" s="136" t="s">
        <v>2225</v>
      </c>
      <c r="B1053" s="137" t="s">
        <v>2226</v>
      </c>
      <c r="C1053" s="138" t="s">
        <v>18</v>
      </c>
      <c r="D1053" s="139">
        <v>17.82</v>
      </c>
      <c r="E1053" s="139">
        <v>11.29</v>
      </c>
      <c r="F1053" s="139">
        <v>29.11</v>
      </c>
      <c r="G1053" s="120">
        <f t="shared" si="16"/>
        <v>9</v>
      </c>
    </row>
    <row r="1054" spans="1:7" ht="45" x14ac:dyDescent="0.2">
      <c r="A1054" s="136" t="s">
        <v>2227</v>
      </c>
      <c r="B1054" s="137" t="s">
        <v>2228</v>
      </c>
      <c r="C1054" s="138" t="s">
        <v>7</v>
      </c>
      <c r="D1054" s="139">
        <v>152.03</v>
      </c>
      <c r="E1054" s="139">
        <v>40.630000000000003</v>
      </c>
      <c r="F1054" s="139">
        <v>192.66</v>
      </c>
      <c r="G1054" s="120">
        <f t="shared" si="16"/>
        <v>9</v>
      </c>
    </row>
    <row r="1055" spans="1:7" ht="45" x14ac:dyDescent="0.2">
      <c r="A1055" s="136" t="s">
        <v>2229</v>
      </c>
      <c r="B1055" s="137" t="s">
        <v>2230</v>
      </c>
      <c r="C1055" s="138" t="s">
        <v>18</v>
      </c>
      <c r="D1055" s="139">
        <v>27.14</v>
      </c>
      <c r="E1055" s="139">
        <v>11.29</v>
      </c>
      <c r="F1055" s="139">
        <v>38.43</v>
      </c>
      <c r="G1055" s="120">
        <f t="shared" si="16"/>
        <v>9</v>
      </c>
    </row>
    <row r="1056" spans="1:7" ht="60" x14ac:dyDescent="0.2">
      <c r="A1056" s="136" t="s">
        <v>2231</v>
      </c>
      <c r="B1056" s="137" t="s">
        <v>2232</v>
      </c>
      <c r="C1056" s="138" t="s">
        <v>7</v>
      </c>
      <c r="D1056" s="139">
        <v>151.09</v>
      </c>
      <c r="E1056" s="139">
        <v>40.630000000000003</v>
      </c>
      <c r="F1056" s="139">
        <v>191.72</v>
      </c>
      <c r="G1056" s="120">
        <f t="shared" si="16"/>
        <v>9</v>
      </c>
    </row>
    <row r="1057" spans="1:7" ht="45" x14ac:dyDescent="0.2">
      <c r="A1057" s="136" t="s">
        <v>2233</v>
      </c>
      <c r="B1057" s="137" t="s">
        <v>2234</v>
      </c>
      <c r="C1057" s="138" t="s">
        <v>18</v>
      </c>
      <c r="D1057" s="139">
        <v>26.98</v>
      </c>
      <c r="E1057" s="139">
        <v>11.29</v>
      </c>
      <c r="F1057" s="139">
        <v>38.270000000000003</v>
      </c>
      <c r="G1057" s="120">
        <f t="shared" si="16"/>
        <v>9</v>
      </c>
    </row>
    <row r="1058" spans="1:7" ht="60" x14ac:dyDescent="0.2">
      <c r="A1058" s="136" t="s">
        <v>2235</v>
      </c>
      <c r="B1058" s="137" t="s">
        <v>2236</v>
      </c>
      <c r="C1058" s="138" t="s">
        <v>7</v>
      </c>
      <c r="D1058" s="139">
        <v>201.92</v>
      </c>
      <c r="E1058" s="139">
        <v>40.630000000000003</v>
      </c>
      <c r="F1058" s="139">
        <v>242.55</v>
      </c>
      <c r="G1058" s="120">
        <f t="shared" si="16"/>
        <v>9</v>
      </c>
    </row>
    <row r="1059" spans="1:7" ht="45" x14ac:dyDescent="0.2">
      <c r="A1059" s="136" t="s">
        <v>2237</v>
      </c>
      <c r="B1059" s="137" t="s">
        <v>2238</v>
      </c>
      <c r="C1059" s="138" t="s">
        <v>18</v>
      </c>
      <c r="D1059" s="139">
        <v>35.83</v>
      </c>
      <c r="E1059" s="139">
        <v>11.29</v>
      </c>
      <c r="F1059" s="139">
        <v>47.12</v>
      </c>
      <c r="G1059" s="120">
        <f t="shared" si="16"/>
        <v>9</v>
      </c>
    </row>
    <row r="1060" spans="1:7" x14ac:dyDescent="0.2">
      <c r="A1060" s="136" t="s">
        <v>2239</v>
      </c>
      <c r="B1060" s="137" t="s">
        <v>2240</v>
      </c>
      <c r="C1060" s="138"/>
      <c r="D1060" s="139"/>
      <c r="E1060" s="139"/>
      <c r="F1060" s="139"/>
      <c r="G1060" s="120">
        <f t="shared" si="16"/>
        <v>5</v>
      </c>
    </row>
    <row r="1061" spans="1:7" ht="30" x14ac:dyDescent="0.2">
      <c r="A1061" s="136" t="s">
        <v>2241</v>
      </c>
      <c r="B1061" s="137" t="s">
        <v>2242</v>
      </c>
      <c r="C1061" s="138" t="s">
        <v>7</v>
      </c>
      <c r="D1061" s="139">
        <v>125.34</v>
      </c>
      <c r="E1061" s="139">
        <v>23.01</v>
      </c>
      <c r="F1061" s="139">
        <v>148.35</v>
      </c>
      <c r="G1061" s="120">
        <f t="shared" si="16"/>
        <v>9</v>
      </c>
    </row>
    <row r="1062" spans="1:7" ht="30" x14ac:dyDescent="0.2">
      <c r="A1062" s="136" t="s">
        <v>2243</v>
      </c>
      <c r="B1062" s="137" t="s">
        <v>2244</v>
      </c>
      <c r="C1062" s="138" t="s">
        <v>7</v>
      </c>
      <c r="D1062" s="139">
        <v>97.41</v>
      </c>
      <c r="E1062" s="139">
        <v>23.01</v>
      </c>
      <c r="F1062" s="139">
        <v>120.42</v>
      </c>
      <c r="G1062" s="120">
        <f t="shared" si="16"/>
        <v>9</v>
      </c>
    </row>
    <row r="1063" spans="1:7" ht="45" x14ac:dyDescent="0.2">
      <c r="A1063" s="136" t="s">
        <v>2245</v>
      </c>
      <c r="B1063" s="137" t="s">
        <v>2246</v>
      </c>
      <c r="C1063" s="138" t="s">
        <v>7</v>
      </c>
      <c r="D1063" s="139">
        <v>74.099999999999994</v>
      </c>
      <c r="E1063" s="139">
        <v>23.01</v>
      </c>
      <c r="F1063" s="139">
        <v>97.11</v>
      </c>
      <c r="G1063" s="120">
        <f t="shared" si="16"/>
        <v>9</v>
      </c>
    </row>
    <row r="1064" spans="1:7" ht="45" x14ac:dyDescent="0.2">
      <c r="A1064" s="136" t="s">
        <v>2247</v>
      </c>
      <c r="B1064" s="137" t="s">
        <v>2248</v>
      </c>
      <c r="C1064" s="138" t="s">
        <v>7</v>
      </c>
      <c r="D1064" s="139">
        <v>76.959999999999994</v>
      </c>
      <c r="E1064" s="139">
        <v>23.01</v>
      </c>
      <c r="F1064" s="139">
        <v>99.97</v>
      </c>
      <c r="G1064" s="120">
        <f t="shared" si="16"/>
        <v>9</v>
      </c>
    </row>
    <row r="1065" spans="1:7" ht="45" x14ac:dyDescent="0.2">
      <c r="A1065" s="136" t="s">
        <v>2249</v>
      </c>
      <c r="B1065" s="137" t="s">
        <v>2250</v>
      </c>
      <c r="C1065" s="138" t="s">
        <v>7</v>
      </c>
      <c r="D1065" s="139">
        <v>64.28</v>
      </c>
      <c r="E1065" s="139">
        <v>23.01</v>
      </c>
      <c r="F1065" s="139">
        <v>87.29</v>
      </c>
      <c r="G1065" s="120">
        <f t="shared" si="16"/>
        <v>9</v>
      </c>
    </row>
    <row r="1066" spans="1:7" x14ac:dyDescent="0.2">
      <c r="A1066" s="136" t="s">
        <v>2251</v>
      </c>
      <c r="B1066" s="137" t="s">
        <v>2252</v>
      </c>
      <c r="C1066" s="138"/>
      <c r="D1066" s="139"/>
      <c r="E1066" s="139"/>
      <c r="F1066" s="139"/>
      <c r="G1066" s="120">
        <f t="shared" si="16"/>
        <v>5</v>
      </c>
    </row>
    <row r="1067" spans="1:7" ht="45" x14ac:dyDescent="0.2">
      <c r="A1067" s="136" t="s">
        <v>2253</v>
      </c>
      <c r="B1067" s="137" t="s">
        <v>2254</v>
      </c>
      <c r="C1067" s="138" t="s">
        <v>7</v>
      </c>
      <c r="D1067" s="139">
        <v>175.91</v>
      </c>
      <c r="E1067" s="139">
        <v>29.12</v>
      </c>
      <c r="F1067" s="139">
        <v>205.03</v>
      </c>
      <c r="G1067" s="120">
        <f t="shared" si="16"/>
        <v>9</v>
      </c>
    </row>
    <row r="1068" spans="1:7" ht="45" x14ac:dyDescent="0.2">
      <c r="A1068" s="136" t="s">
        <v>2255</v>
      </c>
      <c r="B1068" s="137" t="s">
        <v>2256</v>
      </c>
      <c r="C1068" s="138" t="s">
        <v>7</v>
      </c>
      <c r="D1068" s="139">
        <v>366.59</v>
      </c>
      <c r="E1068" s="139">
        <v>29.12</v>
      </c>
      <c r="F1068" s="139">
        <v>395.71</v>
      </c>
      <c r="G1068" s="120">
        <f t="shared" si="16"/>
        <v>9</v>
      </c>
    </row>
    <row r="1069" spans="1:7" ht="45" x14ac:dyDescent="0.2">
      <c r="A1069" s="136" t="s">
        <v>2257</v>
      </c>
      <c r="B1069" s="137" t="s">
        <v>2258</v>
      </c>
      <c r="C1069" s="138" t="s">
        <v>7</v>
      </c>
      <c r="D1069" s="139">
        <v>390.23</v>
      </c>
      <c r="E1069" s="139">
        <v>29.12</v>
      </c>
      <c r="F1069" s="139">
        <v>419.35</v>
      </c>
      <c r="G1069" s="120">
        <f t="shared" si="16"/>
        <v>9</v>
      </c>
    </row>
    <row r="1070" spans="1:7" x14ac:dyDescent="0.2">
      <c r="A1070" s="136" t="s">
        <v>2259</v>
      </c>
      <c r="B1070" s="137" t="s">
        <v>2260</v>
      </c>
      <c r="C1070" s="138"/>
      <c r="D1070" s="139"/>
      <c r="E1070" s="139"/>
      <c r="F1070" s="139"/>
      <c r="G1070" s="120">
        <f t="shared" si="16"/>
        <v>5</v>
      </c>
    </row>
    <row r="1071" spans="1:7" ht="45" x14ac:dyDescent="0.2">
      <c r="A1071" s="136" t="s">
        <v>2261</v>
      </c>
      <c r="B1071" s="137" t="s">
        <v>2262</v>
      </c>
      <c r="C1071" s="138" t="s">
        <v>7</v>
      </c>
      <c r="D1071" s="139">
        <v>124.58</v>
      </c>
      <c r="E1071" s="139">
        <v>18.64</v>
      </c>
      <c r="F1071" s="139">
        <v>143.22</v>
      </c>
      <c r="G1071" s="120">
        <f t="shared" si="16"/>
        <v>9</v>
      </c>
    </row>
    <row r="1072" spans="1:7" ht="45" x14ac:dyDescent="0.2">
      <c r="A1072" s="136" t="s">
        <v>2263</v>
      </c>
      <c r="B1072" s="137" t="s">
        <v>2264</v>
      </c>
      <c r="C1072" s="138" t="s">
        <v>7</v>
      </c>
      <c r="D1072" s="139">
        <v>129.97</v>
      </c>
      <c r="E1072" s="139">
        <v>18.64</v>
      </c>
      <c r="F1072" s="139">
        <v>148.61000000000001</v>
      </c>
      <c r="G1072" s="120">
        <f t="shared" si="16"/>
        <v>9</v>
      </c>
    </row>
    <row r="1073" spans="1:7" ht="45" x14ac:dyDescent="0.2">
      <c r="A1073" s="136" t="s">
        <v>2265</v>
      </c>
      <c r="B1073" s="137" t="s">
        <v>2266</v>
      </c>
      <c r="C1073" s="138" t="s">
        <v>7</v>
      </c>
      <c r="D1073" s="139">
        <v>45.83</v>
      </c>
      <c r="E1073" s="139">
        <v>10.27</v>
      </c>
      <c r="F1073" s="139">
        <v>56.1</v>
      </c>
      <c r="G1073" s="120">
        <f t="shared" si="16"/>
        <v>9</v>
      </c>
    </row>
    <row r="1074" spans="1:7" x14ac:dyDescent="0.2">
      <c r="A1074" s="136" t="s">
        <v>2267</v>
      </c>
      <c r="B1074" s="137" t="s">
        <v>2268</v>
      </c>
      <c r="C1074" s="138"/>
      <c r="D1074" s="139"/>
      <c r="E1074" s="139"/>
      <c r="F1074" s="139"/>
      <c r="G1074" s="120">
        <f t="shared" si="16"/>
        <v>2</v>
      </c>
    </row>
    <row r="1075" spans="1:7" x14ac:dyDescent="0.2">
      <c r="A1075" s="136" t="s">
        <v>2269</v>
      </c>
      <c r="B1075" s="137" t="s">
        <v>2270</v>
      </c>
      <c r="C1075" s="138"/>
      <c r="D1075" s="139"/>
      <c r="E1075" s="139"/>
      <c r="F1075" s="139"/>
      <c r="G1075" s="120">
        <f t="shared" si="16"/>
        <v>5</v>
      </c>
    </row>
    <row r="1076" spans="1:7" ht="30" x14ac:dyDescent="0.2">
      <c r="A1076" s="136" t="s">
        <v>2271</v>
      </c>
      <c r="B1076" s="137" t="s">
        <v>2272</v>
      </c>
      <c r="C1076" s="138" t="s">
        <v>7</v>
      </c>
      <c r="D1076" s="139">
        <v>447.09</v>
      </c>
      <c r="E1076" s="139">
        <v>47.36</v>
      </c>
      <c r="F1076" s="139">
        <v>494.45</v>
      </c>
      <c r="G1076" s="120">
        <f t="shared" si="16"/>
        <v>9</v>
      </c>
    </row>
    <row r="1077" spans="1:7" ht="30" x14ac:dyDescent="0.2">
      <c r="A1077" s="136" t="s">
        <v>2273</v>
      </c>
      <c r="B1077" s="137" t="s">
        <v>2274</v>
      </c>
      <c r="C1077" s="138" t="s">
        <v>18</v>
      </c>
      <c r="D1077" s="139">
        <v>135.44999999999999</v>
      </c>
      <c r="E1077" s="139">
        <v>21.8</v>
      </c>
      <c r="F1077" s="139">
        <v>157.25</v>
      </c>
      <c r="G1077" s="120">
        <f t="shared" si="16"/>
        <v>9</v>
      </c>
    </row>
    <row r="1078" spans="1:7" ht="30" x14ac:dyDescent="0.2">
      <c r="A1078" s="136" t="s">
        <v>2275</v>
      </c>
      <c r="B1078" s="137" t="s">
        <v>2276</v>
      </c>
      <c r="C1078" s="138" t="s">
        <v>18</v>
      </c>
      <c r="D1078" s="139">
        <v>162.43</v>
      </c>
      <c r="E1078" s="139">
        <v>27.25</v>
      </c>
      <c r="F1078" s="139">
        <v>189.68</v>
      </c>
      <c r="G1078" s="120">
        <f t="shared" si="16"/>
        <v>9</v>
      </c>
    </row>
    <row r="1079" spans="1:7" ht="30" x14ac:dyDescent="0.2">
      <c r="A1079" s="136" t="s">
        <v>2277</v>
      </c>
      <c r="B1079" s="137" t="s">
        <v>2278</v>
      </c>
      <c r="C1079" s="138" t="s">
        <v>18</v>
      </c>
      <c r="D1079" s="139">
        <v>370</v>
      </c>
      <c r="E1079" s="139">
        <v>54.5</v>
      </c>
      <c r="F1079" s="139">
        <v>424.5</v>
      </c>
      <c r="G1079" s="120">
        <f t="shared" si="16"/>
        <v>9</v>
      </c>
    </row>
    <row r="1080" spans="1:7" ht="30" x14ac:dyDescent="0.2">
      <c r="A1080" s="136" t="s">
        <v>2279</v>
      </c>
      <c r="B1080" s="137" t="s">
        <v>2280</v>
      </c>
      <c r="C1080" s="138" t="s">
        <v>18</v>
      </c>
      <c r="D1080" s="139">
        <v>77.98</v>
      </c>
      <c r="E1080" s="139">
        <v>11.93</v>
      </c>
      <c r="F1080" s="139">
        <v>89.91</v>
      </c>
      <c r="G1080" s="120">
        <f t="shared" si="16"/>
        <v>9</v>
      </c>
    </row>
    <row r="1081" spans="1:7" ht="30" x14ac:dyDescent="0.2">
      <c r="A1081" s="136" t="s">
        <v>2281</v>
      </c>
      <c r="B1081" s="137" t="s">
        <v>2282</v>
      </c>
      <c r="C1081" s="138" t="s">
        <v>18</v>
      </c>
      <c r="D1081" s="139">
        <v>85.85</v>
      </c>
      <c r="E1081" s="139">
        <v>11.93</v>
      </c>
      <c r="F1081" s="139">
        <v>97.78</v>
      </c>
      <c r="G1081" s="120">
        <f t="shared" si="16"/>
        <v>9</v>
      </c>
    </row>
    <row r="1082" spans="1:7" x14ac:dyDescent="0.2">
      <c r="A1082" s="136" t="s">
        <v>2283</v>
      </c>
      <c r="B1082" s="137" t="s">
        <v>2284</v>
      </c>
      <c r="C1082" s="138"/>
      <c r="D1082" s="139"/>
      <c r="E1082" s="139"/>
      <c r="F1082" s="139"/>
      <c r="G1082" s="120">
        <f t="shared" si="16"/>
        <v>5</v>
      </c>
    </row>
    <row r="1083" spans="1:7" ht="30" x14ac:dyDescent="0.2">
      <c r="A1083" s="136" t="s">
        <v>2285</v>
      </c>
      <c r="B1083" s="137" t="s">
        <v>2286</v>
      </c>
      <c r="C1083" s="138" t="s">
        <v>7</v>
      </c>
      <c r="D1083" s="139">
        <v>800.07</v>
      </c>
      <c r="E1083" s="139">
        <v>12.22</v>
      </c>
      <c r="F1083" s="139">
        <v>812.29</v>
      </c>
      <c r="G1083" s="120">
        <f t="shared" si="16"/>
        <v>9</v>
      </c>
    </row>
    <row r="1084" spans="1:7" ht="30" x14ac:dyDescent="0.2">
      <c r="A1084" s="136" t="s">
        <v>2287</v>
      </c>
      <c r="B1084" s="137" t="s">
        <v>2288</v>
      </c>
      <c r="C1084" s="138" t="s">
        <v>7</v>
      </c>
      <c r="D1084" s="139">
        <v>818.21</v>
      </c>
      <c r="E1084" s="139">
        <v>12.22</v>
      </c>
      <c r="F1084" s="139">
        <v>830.43</v>
      </c>
      <c r="G1084" s="120">
        <f t="shared" si="16"/>
        <v>9</v>
      </c>
    </row>
    <row r="1085" spans="1:7" ht="30" x14ac:dyDescent="0.2">
      <c r="A1085" s="136" t="s">
        <v>2289</v>
      </c>
      <c r="B1085" s="137" t="s">
        <v>2290</v>
      </c>
      <c r="C1085" s="138" t="s">
        <v>7</v>
      </c>
      <c r="D1085" s="139">
        <v>887.02</v>
      </c>
      <c r="E1085" s="139">
        <v>14.25</v>
      </c>
      <c r="F1085" s="139">
        <v>901.27</v>
      </c>
      <c r="G1085" s="120">
        <f t="shared" si="16"/>
        <v>9</v>
      </c>
    </row>
    <row r="1086" spans="1:7" ht="30" x14ac:dyDescent="0.2">
      <c r="A1086" s="136" t="s">
        <v>2291</v>
      </c>
      <c r="B1086" s="137" t="s">
        <v>2292</v>
      </c>
      <c r="C1086" s="138" t="s">
        <v>7</v>
      </c>
      <c r="D1086" s="139">
        <v>968.32</v>
      </c>
      <c r="E1086" s="139">
        <v>14.25</v>
      </c>
      <c r="F1086" s="139">
        <v>982.57</v>
      </c>
      <c r="G1086" s="120">
        <f t="shared" si="16"/>
        <v>9</v>
      </c>
    </row>
    <row r="1087" spans="1:7" x14ac:dyDescent="0.2">
      <c r="A1087" s="136" t="s">
        <v>2293</v>
      </c>
      <c r="B1087" s="137" t="s">
        <v>2294</v>
      </c>
      <c r="C1087" s="138" t="s">
        <v>18</v>
      </c>
      <c r="D1087" s="139">
        <v>431.86</v>
      </c>
      <c r="E1087" s="139">
        <v>7.13</v>
      </c>
      <c r="F1087" s="139">
        <v>438.99</v>
      </c>
      <c r="G1087" s="120">
        <f t="shared" si="16"/>
        <v>9</v>
      </c>
    </row>
    <row r="1088" spans="1:7" ht="30" x14ac:dyDescent="0.2">
      <c r="A1088" s="136" t="s">
        <v>2295</v>
      </c>
      <c r="B1088" s="137" t="s">
        <v>2296</v>
      </c>
      <c r="C1088" s="138" t="s">
        <v>18</v>
      </c>
      <c r="D1088" s="139">
        <v>364.73</v>
      </c>
      <c r="E1088" s="139">
        <v>7.13</v>
      </c>
      <c r="F1088" s="139">
        <v>371.86</v>
      </c>
      <c r="G1088" s="120">
        <f t="shared" si="16"/>
        <v>9</v>
      </c>
    </row>
    <row r="1089" spans="1:7" ht="30" x14ac:dyDescent="0.2">
      <c r="A1089" s="136" t="s">
        <v>2297</v>
      </c>
      <c r="B1089" s="137" t="s">
        <v>2298</v>
      </c>
      <c r="C1089" s="138" t="s">
        <v>18</v>
      </c>
      <c r="D1089" s="139">
        <v>52.28</v>
      </c>
      <c r="E1089" s="139">
        <v>2.04</v>
      </c>
      <c r="F1089" s="139">
        <v>54.32</v>
      </c>
      <c r="G1089" s="120">
        <f t="shared" si="16"/>
        <v>9</v>
      </c>
    </row>
    <row r="1090" spans="1:7" x14ac:dyDescent="0.2">
      <c r="A1090" s="136" t="s">
        <v>2299</v>
      </c>
      <c r="B1090" s="137" t="s">
        <v>2300</v>
      </c>
      <c r="C1090" s="138"/>
      <c r="D1090" s="139"/>
      <c r="E1090" s="139"/>
      <c r="F1090" s="139"/>
      <c r="G1090" s="120">
        <f t="shared" si="16"/>
        <v>5</v>
      </c>
    </row>
    <row r="1091" spans="1:7" x14ac:dyDescent="0.2">
      <c r="A1091" s="136" t="s">
        <v>2301</v>
      </c>
      <c r="B1091" s="137" t="s">
        <v>2302</v>
      </c>
      <c r="C1091" s="138" t="s">
        <v>7</v>
      </c>
      <c r="D1091" s="139">
        <v>318.66000000000003</v>
      </c>
      <c r="E1091" s="139">
        <v>32.58</v>
      </c>
      <c r="F1091" s="139">
        <v>351.24</v>
      </c>
      <c r="G1091" s="120">
        <f t="shared" si="16"/>
        <v>9</v>
      </c>
    </row>
    <row r="1092" spans="1:7" x14ac:dyDescent="0.2">
      <c r="A1092" s="136" t="s">
        <v>2303</v>
      </c>
      <c r="B1092" s="137" t="s">
        <v>2304</v>
      </c>
      <c r="C1092" s="138" t="s">
        <v>7</v>
      </c>
      <c r="D1092" s="139">
        <v>314.33</v>
      </c>
      <c r="E1092" s="139">
        <v>32.58</v>
      </c>
      <c r="F1092" s="139">
        <v>346.91</v>
      </c>
      <c r="G1092" s="120">
        <f t="shared" si="16"/>
        <v>9</v>
      </c>
    </row>
    <row r="1093" spans="1:7" x14ac:dyDescent="0.2">
      <c r="A1093" s="136" t="s">
        <v>2305</v>
      </c>
      <c r="B1093" s="137" t="s">
        <v>2306</v>
      </c>
      <c r="C1093" s="138" t="s">
        <v>7</v>
      </c>
      <c r="D1093" s="139">
        <v>101.57</v>
      </c>
      <c r="E1093" s="139">
        <v>25.57</v>
      </c>
      <c r="F1093" s="139">
        <v>127.14</v>
      </c>
      <c r="G1093" s="120">
        <f t="shared" si="16"/>
        <v>9</v>
      </c>
    </row>
    <row r="1094" spans="1:7" x14ac:dyDescent="0.2">
      <c r="A1094" s="136" t="s">
        <v>2307</v>
      </c>
      <c r="B1094" s="137" t="s">
        <v>2308</v>
      </c>
      <c r="C1094" s="138" t="s">
        <v>18</v>
      </c>
      <c r="D1094" s="139">
        <v>3.29</v>
      </c>
      <c r="E1094" s="139">
        <v>27.53</v>
      </c>
      <c r="F1094" s="139">
        <v>30.82</v>
      </c>
      <c r="G1094" s="120">
        <f t="shared" si="16"/>
        <v>9</v>
      </c>
    </row>
    <row r="1095" spans="1:7" x14ac:dyDescent="0.2">
      <c r="A1095" s="136" t="s">
        <v>2309</v>
      </c>
      <c r="B1095" s="137" t="s">
        <v>2310</v>
      </c>
      <c r="C1095" s="138" t="s">
        <v>18</v>
      </c>
      <c r="D1095" s="139">
        <v>6.66</v>
      </c>
      <c r="E1095" s="139">
        <v>41.08</v>
      </c>
      <c r="F1095" s="139">
        <v>47.74</v>
      </c>
      <c r="G1095" s="120">
        <f t="shared" si="16"/>
        <v>9</v>
      </c>
    </row>
    <row r="1096" spans="1:7" x14ac:dyDescent="0.2">
      <c r="A1096" s="136" t="s">
        <v>2311</v>
      </c>
      <c r="B1096" s="137" t="s">
        <v>2312</v>
      </c>
      <c r="C1096" s="138" t="s">
        <v>18</v>
      </c>
      <c r="D1096" s="139">
        <v>81.22</v>
      </c>
      <c r="E1096" s="139">
        <v>2.04</v>
      </c>
      <c r="F1096" s="139">
        <v>83.26</v>
      </c>
      <c r="G1096" s="120">
        <f t="shared" si="16"/>
        <v>9</v>
      </c>
    </row>
    <row r="1097" spans="1:7" x14ac:dyDescent="0.2">
      <c r="A1097" s="136" t="s">
        <v>2313</v>
      </c>
      <c r="B1097" s="137" t="s">
        <v>2314</v>
      </c>
      <c r="C1097" s="138" t="s">
        <v>7</v>
      </c>
      <c r="D1097" s="139">
        <v>197.1</v>
      </c>
      <c r="E1097" s="139">
        <v>26.21</v>
      </c>
      <c r="F1097" s="139">
        <v>223.31</v>
      </c>
      <c r="G1097" s="120">
        <f t="shared" si="16"/>
        <v>9</v>
      </c>
    </row>
    <row r="1098" spans="1:7" x14ac:dyDescent="0.2">
      <c r="A1098" s="136" t="s">
        <v>2315</v>
      </c>
      <c r="B1098" s="137" t="s">
        <v>2316</v>
      </c>
      <c r="C1098" s="138" t="s">
        <v>18</v>
      </c>
      <c r="D1098" s="139">
        <v>35.14</v>
      </c>
      <c r="E1098" s="139">
        <v>7</v>
      </c>
      <c r="F1098" s="139">
        <v>42.14</v>
      </c>
      <c r="G1098" s="120">
        <f t="shared" ref="G1098:G1161" si="17">LEN(A1098)</f>
        <v>9</v>
      </c>
    </row>
    <row r="1099" spans="1:7" ht="30" x14ac:dyDescent="0.2">
      <c r="A1099" s="136" t="s">
        <v>2317</v>
      </c>
      <c r="B1099" s="137" t="s">
        <v>2318</v>
      </c>
      <c r="C1099" s="138" t="s">
        <v>18</v>
      </c>
      <c r="D1099" s="139">
        <v>116.45</v>
      </c>
      <c r="E1099" s="139">
        <v>4.07</v>
      </c>
      <c r="F1099" s="139">
        <v>120.52</v>
      </c>
      <c r="G1099" s="120">
        <f t="shared" si="17"/>
        <v>9</v>
      </c>
    </row>
    <row r="1100" spans="1:7" x14ac:dyDescent="0.2">
      <c r="A1100" s="136" t="s">
        <v>2319</v>
      </c>
      <c r="B1100" s="137" t="s">
        <v>2320</v>
      </c>
      <c r="C1100" s="138"/>
      <c r="D1100" s="139"/>
      <c r="E1100" s="139"/>
      <c r="F1100" s="139"/>
      <c r="G1100" s="120">
        <f t="shared" si="17"/>
        <v>5</v>
      </c>
    </row>
    <row r="1101" spans="1:7" ht="30" x14ac:dyDescent="0.2">
      <c r="A1101" s="136" t="s">
        <v>2321</v>
      </c>
      <c r="B1101" s="137" t="s">
        <v>2322</v>
      </c>
      <c r="C1101" s="138" t="s">
        <v>7</v>
      </c>
      <c r="D1101" s="139">
        <v>11.07</v>
      </c>
      <c r="E1101" s="139">
        <v>52.41</v>
      </c>
      <c r="F1101" s="139">
        <v>63.48</v>
      </c>
      <c r="G1101" s="120">
        <f t="shared" si="17"/>
        <v>9</v>
      </c>
    </row>
    <row r="1102" spans="1:7" x14ac:dyDescent="0.2">
      <c r="A1102" s="136" t="s">
        <v>2323</v>
      </c>
      <c r="B1102" s="137" t="s">
        <v>2324</v>
      </c>
      <c r="C1102" s="138"/>
      <c r="D1102" s="139"/>
      <c r="E1102" s="139"/>
      <c r="F1102" s="139"/>
      <c r="G1102" s="120">
        <f t="shared" si="17"/>
        <v>2</v>
      </c>
    </row>
    <row r="1103" spans="1:7" x14ac:dyDescent="0.2">
      <c r="A1103" s="136" t="s">
        <v>2325</v>
      </c>
      <c r="B1103" s="137" t="s">
        <v>2326</v>
      </c>
      <c r="C1103" s="138"/>
      <c r="D1103" s="139"/>
      <c r="E1103" s="139"/>
      <c r="F1103" s="139"/>
      <c r="G1103" s="120">
        <f t="shared" si="17"/>
        <v>5</v>
      </c>
    </row>
    <row r="1104" spans="1:7" x14ac:dyDescent="0.2">
      <c r="A1104" s="136" t="s">
        <v>2327</v>
      </c>
      <c r="B1104" s="137" t="s">
        <v>2328</v>
      </c>
      <c r="C1104" s="138" t="s">
        <v>7</v>
      </c>
      <c r="D1104" s="139">
        <v>104.13</v>
      </c>
      <c r="E1104" s="139">
        <v>69.760000000000005</v>
      </c>
      <c r="F1104" s="139">
        <v>173.89</v>
      </c>
      <c r="G1104" s="120">
        <f t="shared" si="17"/>
        <v>9</v>
      </c>
    </row>
    <row r="1105" spans="1:7" x14ac:dyDescent="0.2">
      <c r="A1105" s="136" t="s">
        <v>2329</v>
      </c>
      <c r="B1105" s="137" t="s">
        <v>2330</v>
      </c>
      <c r="C1105" s="138"/>
      <c r="D1105" s="139"/>
      <c r="E1105" s="139"/>
      <c r="F1105" s="139"/>
      <c r="G1105" s="120">
        <f t="shared" si="17"/>
        <v>5</v>
      </c>
    </row>
    <row r="1106" spans="1:7" x14ac:dyDescent="0.2">
      <c r="A1106" s="136" t="s">
        <v>2331</v>
      </c>
      <c r="B1106" s="137" t="s">
        <v>2332</v>
      </c>
      <c r="C1106" s="138" t="s">
        <v>7</v>
      </c>
      <c r="D1106" s="139">
        <v>703.46</v>
      </c>
      <c r="E1106" s="139"/>
      <c r="F1106" s="139">
        <v>703.46</v>
      </c>
      <c r="G1106" s="120">
        <f t="shared" si="17"/>
        <v>9</v>
      </c>
    </row>
    <row r="1107" spans="1:7" x14ac:dyDescent="0.2">
      <c r="A1107" s="136" t="s">
        <v>2333</v>
      </c>
      <c r="B1107" s="137" t="s">
        <v>2334</v>
      </c>
      <c r="C1107" s="138"/>
      <c r="D1107" s="139"/>
      <c r="E1107" s="139"/>
      <c r="F1107" s="139"/>
      <c r="G1107" s="120">
        <f t="shared" si="17"/>
        <v>5</v>
      </c>
    </row>
    <row r="1108" spans="1:7" x14ac:dyDescent="0.2">
      <c r="A1108" s="136" t="s">
        <v>2335</v>
      </c>
      <c r="B1108" s="137" t="s">
        <v>2336</v>
      </c>
      <c r="C1108" s="138" t="s">
        <v>7</v>
      </c>
      <c r="D1108" s="139">
        <v>311.39999999999998</v>
      </c>
      <c r="E1108" s="139">
        <v>22.93</v>
      </c>
      <c r="F1108" s="139">
        <v>334.33</v>
      </c>
      <c r="G1108" s="120">
        <f t="shared" si="17"/>
        <v>9</v>
      </c>
    </row>
    <row r="1109" spans="1:7" x14ac:dyDescent="0.2">
      <c r="A1109" s="136" t="s">
        <v>2337</v>
      </c>
      <c r="B1109" s="137" t="s">
        <v>2338</v>
      </c>
      <c r="C1109" s="138"/>
      <c r="D1109" s="139"/>
      <c r="E1109" s="139"/>
      <c r="F1109" s="139"/>
      <c r="G1109" s="120">
        <f t="shared" si="17"/>
        <v>5</v>
      </c>
    </row>
    <row r="1110" spans="1:7" x14ac:dyDescent="0.2">
      <c r="A1110" s="136" t="s">
        <v>2339</v>
      </c>
      <c r="B1110" s="137" t="s">
        <v>2340</v>
      </c>
      <c r="C1110" s="138" t="s">
        <v>18</v>
      </c>
      <c r="D1110" s="139">
        <v>19.989999999999998</v>
      </c>
      <c r="E1110" s="139">
        <v>15.23</v>
      </c>
      <c r="F1110" s="139">
        <v>35.22</v>
      </c>
      <c r="G1110" s="120">
        <f t="shared" si="17"/>
        <v>9</v>
      </c>
    </row>
    <row r="1111" spans="1:7" x14ac:dyDescent="0.2">
      <c r="A1111" s="136" t="s">
        <v>2341</v>
      </c>
      <c r="B1111" s="137" t="s">
        <v>2342</v>
      </c>
      <c r="C1111" s="138" t="s">
        <v>18</v>
      </c>
      <c r="D1111" s="139">
        <v>3.71</v>
      </c>
      <c r="E1111" s="139">
        <v>3.72</v>
      </c>
      <c r="F1111" s="139">
        <v>7.43</v>
      </c>
      <c r="G1111" s="120">
        <f t="shared" si="17"/>
        <v>9</v>
      </c>
    </row>
    <row r="1112" spans="1:7" x14ac:dyDescent="0.2">
      <c r="A1112" s="136" t="s">
        <v>2343</v>
      </c>
      <c r="B1112" s="137" t="s">
        <v>2344</v>
      </c>
      <c r="C1112" s="138"/>
      <c r="D1112" s="139"/>
      <c r="E1112" s="139"/>
      <c r="F1112" s="139"/>
      <c r="G1112" s="120">
        <f t="shared" si="17"/>
        <v>5</v>
      </c>
    </row>
    <row r="1113" spans="1:7" x14ac:dyDescent="0.2">
      <c r="A1113" s="136" t="s">
        <v>2345</v>
      </c>
      <c r="B1113" s="137" t="s">
        <v>2346</v>
      </c>
      <c r="C1113" s="138" t="s">
        <v>7</v>
      </c>
      <c r="D1113" s="139">
        <v>0.54</v>
      </c>
      <c r="E1113" s="139">
        <v>9.0299999999999994</v>
      </c>
      <c r="F1113" s="139">
        <v>9.57</v>
      </c>
      <c r="G1113" s="120">
        <f t="shared" si="17"/>
        <v>9</v>
      </c>
    </row>
    <row r="1114" spans="1:7" x14ac:dyDescent="0.2">
      <c r="A1114" s="136" t="s">
        <v>2347</v>
      </c>
      <c r="B1114" s="137" t="s">
        <v>2348</v>
      </c>
      <c r="C1114" s="138" t="s">
        <v>7</v>
      </c>
      <c r="D1114" s="139">
        <v>26.22</v>
      </c>
      <c r="E1114" s="139">
        <v>22.93</v>
      </c>
      <c r="F1114" s="139">
        <v>49.15</v>
      </c>
      <c r="G1114" s="120">
        <f t="shared" si="17"/>
        <v>9</v>
      </c>
    </row>
    <row r="1115" spans="1:7" x14ac:dyDescent="0.2">
      <c r="A1115" s="136" t="s">
        <v>2349</v>
      </c>
      <c r="B1115" s="137" t="s">
        <v>2350</v>
      </c>
      <c r="C1115" s="138" t="s">
        <v>18</v>
      </c>
      <c r="D1115" s="139">
        <v>0.54</v>
      </c>
      <c r="E1115" s="139">
        <v>11.51</v>
      </c>
      <c r="F1115" s="139">
        <v>12.05</v>
      </c>
      <c r="G1115" s="120">
        <f t="shared" si="17"/>
        <v>9</v>
      </c>
    </row>
    <row r="1116" spans="1:7" x14ac:dyDescent="0.2">
      <c r="A1116" s="136" t="s">
        <v>2351</v>
      </c>
      <c r="B1116" s="137" t="s">
        <v>2352</v>
      </c>
      <c r="C1116" s="138" t="s">
        <v>7</v>
      </c>
      <c r="D1116" s="139">
        <v>132.69</v>
      </c>
      <c r="E1116" s="139"/>
      <c r="F1116" s="139">
        <v>132.69</v>
      </c>
      <c r="G1116" s="120">
        <f t="shared" si="17"/>
        <v>9</v>
      </c>
    </row>
    <row r="1117" spans="1:7" x14ac:dyDescent="0.2">
      <c r="A1117" s="136" t="s">
        <v>2353</v>
      </c>
      <c r="B1117" s="137" t="s">
        <v>2354</v>
      </c>
      <c r="C1117" s="138"/>
      <c r="D1117" s="139"/>
      <c r="E1117" s="139"/>
      <c r="F1117" s="139"/>
      <c r="G1117" s="120">
        <f t="shared" si="17"/>
        <v>2</v>
      </c>
    </row>
    <row r="1118" spans="1:7" x14ac:dyDescent="0.2">
      <c r="A1118" s="136" t="s">
        <v>2355</v>
      </c>
      <c r="B1118" s="137" t="s">
        <v>2356</v>
      </c>
      <c r="C1118" s="138"/>
      <c r="D1118" s="139"/>
      <c r="E1118" s="139"/>
      <c r="F1118" s="139"/>
      <c r="G1118" s="120">
        <f t="shared" si="17"/>
        <v>5</v>
      </c>
    </row>
    <row r="1119" spans="1:7" ht="30" x14ac:dyDescent="0.2">
      <c r="A1119" s="136" t="s">
        <v>2357</v>
      </c>
      <c r="B1119" s="137" t="s">
        <v>2358</v>
      </c>
      <c r="C1119" s="138" t="s">
        <v>7</v>
      </c>
      <c r="D1119" s="139">
        <v>104.05</v>
      </c>
      <c r="E1119" s="139">
        <v>10.38</v>
      </c>
      <c r="F1119" s="139">
        <v>114.43</v>
      </c>
      <c r="G1119" s="120">
        <f t="shared" si="17"/>
        <v>9</v>
      </c>
    </row>
    <row r="1120" spans="1:7" ht="30" x14ac:dyDescent="0.2">
      <c r="A1120" s="136" t="s">
        <v>2359</v>
      </c>
      <c r="B1120" s="137" t="s">
        <v>2360</v>
      </c>
      <c r="C1120" s="138" t="s">
        <v>7</v>
      </c>
      <c r="D1120" s="139">
        <v>66.06</v>
      </c>
      <c r="E1120" s="139"/>
      <c r="F1120" s="139">
        <v>66.06</v>
      </c>
      <c r="G1120" s="120">
        <f t="shared" si="17"/>
        <v>9</v>
      </c>
    </row>
    <row r="1121" spans="1:7" x14ac:dyDescent="0.2">
      <c r="A1121" s="136" t="s">
        <v>2361</v>
      </c>
      <c r="B1121" s="137" t="s">
        <v>2362</v>
      </c>
      <c r="C1121" s="138"/>
      <c r="D1121" s="139"/>
      <c r="E1121" s="139"/>
      <c r="F1121" s="139"/>
      <c r="G1121" s="120">
        <f t="shared" si="17"/>
        <v>5</v>
      </c>
    </row>
    <row r="1122" spans="1:7" ht="30" x14ac:dyDescent="0.2">
      <c r="A1122" s="136" t="s">
        <v>2363</v>
      </c>
      <c r="B1122" s="137" t="s">
        <v>2364</v>
      </c>
      <c r="C1122" s="138" t="s">
        <v>7</v>
      </c>
      <c r="D1122" s="139">
        <v>134.16999999999999</v>
      </c>
      <c r="E1122" s="139">
        <v>23.03</v>
      </c>
      <c r="F1122" s="139">
        <v>157.19999999999999</v>
      </c>
      <c r="G1122" s="120">
        <f t="shared" si="17"/>
        <v>9</v>
      </c>
    </row>
    <row r="1123" spans="1:7" ht="30" x14ac:dyDescent="0.2">
      <c r="A1123" s="136" t="s">
        <v>2365</v>
      </c>
      <c r="B1123" s="137" t="s">
        <v>2366</v>
      </c>
      <c r="C1123" s="138" t="s">
        <v>7</v>
      </c>
      <c r="D1123" s="139">
        <v>224.23</v>
      </c>
      <c r="E1123" s="139">
        <v>23.03</v>
      </c>
      <c r="F1123" s="139">
        <v>247.26</v>
      </c>
      <c r="G1123" s="120">
        <f t="shared" si="17"/>
        <v>9</v>
      </c>
    </row>
    <row r="1124" spans="1:7" ht="30" x14ac:dyDescent="0.2">
      <c r="A1124" s="136" t="s">
        <v>2367</v>
      </c>
      <c r="B1124" s="137" t="s">
        <v>2368</v>
      </c>
      <c r="C1124" s="138" t="s">
        <v>7</v>
      </c>
      <c r="D1124" s="139">
        <v>172.57</v>
      </c>
      <c r="E1124" s="139"/>
      <c r="F1124" s="139">
        <v>172.57</v>
      </c>
      <c r="G1124" s="120">
        <f t="shared" si="17"/>
        <v>9</v>
      </c>
    </row>
    <row r="1125" spans="1:7" ht="30" x14ac:dyDescent="0.2">
      <c r="A1125" s="136" t="s">
        <v>2369</v>
      </c>
      <c r="B1125" s="137" t="s">
        <v>2370</v>
      </c>
      <c r="C1125" s="138" t="s">
        <v>7</v>
      </c>
      <c r="D1125" s="139">
        <v>251.42</v>
      </c>
      <c r="E1125" s="139">
        <v>23.03</v>
      </c>
      <c r="F1125" s="139">
        <v>274.45</v>
      </c>
      <c r="G1125" s="120">
        <f t="shared" si="17"/>
        <v>9</v>
      </c>
    </row>
    <row r="1126" spans="1:7" ht="30" x14ac:dyDescent="0.2">
      <c r="A1126" s="136" t="s">
        <v>2371</v>
      </c>
      <c r="B1126" s="137" t="s">
        <v>2372</v>
      </c>
      <c r="C1126" s="138" t="s">
        <v>7</v>
      </c>
      <c r="D1126" s="139">
        <v>367.71</v>
      </c>
      <c r="E1126" s="139">
        <v>23.03</v>
      </c>
      <c r="F1126" s="139">
        <v>390.74</v>
      </c>
      <c r="G1126" s="120">
        <f t="shared" si="17"/>
        <v>9</v>
      </c>
    </row>
    <row r="1127" spans="1:7" ht="30" x14ac:dyDescent="0.2">
      <c r="A1127" s="136" t="s">
        <v>2373</v>
      </c>
      <c r="B1127" s="137" t="s">
        <v>2374</v>
      </c>
      <c r="C1127" s="138" t="s">
        <v>7</v>
      </c>
      <c r="D1127" s="139">
        <v>232.33</v>
      </c>
      <c r="E1127" s="139">
        <v>23.03</v>
      </c>
      <c r="F1127" s="139">
        <v>255.36</v>
      </c>
      <c r="G1127" s="120">
        <f t="shared" si="17"/>
        <v>9</v>
      </c>
    </row>
    <row r="1128" spans="1:7" ht="30" x14ac:dyDescent="0.2">
      <c r="A1128" s="136" t="s">
        <v>2375</v>
      </c>
      <c r="B1128" s="137" t="s">
        <v>2376</v>
      </c>
      <c r="C1128" s="138" t="s">
        <v>7</v>
      </c>
      <c r="D1128" s="139">
        <v>532.79999999999995</v>
      </c>
      <c r="E1128" s="139">
        <v>23.03</v>
      </c>
      <c r="F1128" s="139">
        <v>555.83000000000004</v>
      </c>
      <c r="G1128" s="120">
        <f t="shared" si="17"/>
        <v>9</v>
      </c>
    </row>
    <row r="1129" spans="1:7" ht="30" x14ac:dyDescent="0.2">
      <c r="A1129" s="136" t="s">
        <v>2377</v>
      </c>
      <c r="B1129" s="137" t="s">
        <v>2378</v>
      </c>
      <c r="C1129" s="138" t="s">
        <v>7</v>
      </c>
      <c r="D1129" s="139">
        <v>418.06</v>
      </c>
      <c r="E1129" s="139">
        <v>23.03</v>
      </c>
      <c r="F1129" s="139">
        <v>441.09</v>
      </c>
      <c r="G1129" s="120">
        <f t="shared" si="17"/>
        <v>9</v>
      </c>
    </row>
    <row r="1130" spans="1:7" ht="30" x14ac:dyDescent="0.2">
      <c r="A1130" s="136" t="s">
        <v>2379</v>
      </c>
      <c r="B1130" s="137" t="s">
        <v>2380</v>
      </c>
      <c r="C1130" s="138" t="s">
        <v>7</v>
      </c>
      <c r="D1130" s="139">
        <v>276.14</v>
      </c>
      <c r="E1130" s="139">
        <v>46.78</v>
      </c>
      <c r="F1130" s="139">
        <v>322.92</v>
      </c>
      <c r="G1130" s="120">
        <f t="shared" si="17"/>
        <v>9</v>
      </c>
    </row>
    <row r="1131" spans="1:7" x14ac:dyDescent="0.2">
      <c r="A1131" s="136" t="s">
        <v>2381</v>
      </c>
      <c r="B1131" s="137" t="s">
        <v>2382</v>
      </c>
      <c r="C1131" s="138"/>
      <c r="D1131" s="139"/>
      <c r="E1131" s="139"/>
      <c r="F1131" s="139"/>
      <c r="G1131" s="120">
        <f t="shared" si="17"/>
        <v>5</v>
      </c>
    </row>
    <row r="1132" spans="1:7" ht="30" x14ac:dyDescent="0.2">
      <c r="A1132" s="136" t="s">
        <v>2383</v>
      </c>
      <c r="B1132" s="137" t="s">
        <v>2384</v>
      </c>
      <c r="C1132" s="138" t="s">
        <v>7</v>
      </c>
      <c r="D1132" s="139">
        <v>1103.81</v>
      </c>
      <c r="E1132" s="139"/>
      <c r="F1132" s="139">
        <v>1103.81</v>
      </c>
      <c r="G1132" s="120">
        <f t="shared" si="17"/>
        <v>9</v>
      </c>
    </row>
    <row r="1133" spans="1:7" ht="30" x14ac:dyDescent="0.2">
      <c r="A1133" s="136" t="s">
        <v>2385</v>
      </c>
      <c r="B1133" s="137" t="s">
        <v>2386</v>
      </c>
      <c r="C1133" s="138" t="s">
        <v>7</v>
      </c>
      <c r="D1133" s="139">
        <v>369.07</v>
      </c>
      <c r="E1133" s="139"/>
      <c r="F1133" s="139">
        <v>369.07</v>
      </c>
      <c r="G1133" s="120">
        <f t="shared" si="17"/>
        <v>9</v>
      </c>
    </row>
    <row r="1134" spans="1:7" ht="30" x14ac:dyDescent="0.2">
      <c r="A1134" s="136" t="s">
        <v>8239</v>
      </c>
      <c r="B1134" s="137" t="s">
        <v>8240</v>
      </c>
      <c r="C1134" s="138" t="s">
        <v>7</v>
      </c>
      <c r="D1134" s="139">
        <v>422.43</v>
      </c>
      <c r="E1134" s="139">
        <v>287.01</v>
      </c>
      <c r="F1134" s="139">
        <v>709.44</v>
      </c>
      <c r="G1134" s="120">
        <f t="shared" si="17"/>
        <v>9</v>
      </c>
    </row>
    <row r="1135" spans="1:7" ht="30" x14ac:dyDescent="0.2">
      <c r="A1135" s="136" t="s">
        <v>8241</v>
      </c>
      <c r="B1135" s="137" t="s">
        <v>8242</v>
      </c>
      <c r="C1135" s="138" t="s">
        <v>7</v>
      </c>
      <c r="D1135" s="139">
        <v>318.51</v>
      </c>
      <c r="E1135" s="139">
        <v>287.01</v>
      </c>
      <c r="F1135" s="139">
        <v>605.52</v>
      </c>
      <c r="G1135" s="120">
        <f t="shared" si="17"/>
        <v>9</v>
      </c>
    </row>
    <row r="1136" spans="1:7" x14ac:dyDescent="0.2">
      <c r="A1136" s="136" t="s">
        <v>2387</v>
      </c>
      <c r="B1136" s="137" t="s">
        <v>2388</v>
      </c>
      <c r="C1136" s="138"/>
      <c r="D1136" s="139"/>
      <c r="E1136" s="139"/>
      <c r="F1136" s="139"/>
      <c r="G1136" s="120">
        <f t="shared" si="17"/>
        <v>5</v>
      </c>
    </row>
    <row r="1137" spans="1:7" ht="30" x14ac:dyDescent="0.2">
      <c r="A1137" s="136" t="s">
        <v>2389</v>
      </c>
      <c r="B1137" s="137" t="s">
        <v>2390</v>
      </c>
      <c r="C1137" s="138" t="s">
        <v>7</v>
      </c>
      <c r="D1137" s="139">
        <v>138.24</v>
      </c>
      <c r="E1137" s="139"/>
      <c r="F1137" s="139">
        <v>138.24</v>
      </c>
      <c r="G1137" s="120">
        <f t="shared" si="17"/>
        <v>9</v>
      </c>
    </row>
    <row r="1138" spans="1:7" ht="30" x14ac:dyDescent="0.2">
      <c r="A1138" s="136" t="s">
        <v>2391</v>
      </c>
      <c r="B1138" s="137" t="s">
        <v>2392</v>
      </c>
      <c r="C1138" s="138" t="s">
        <v>7</v>
      </c>
      <c r="D1138" s="139">
        <v>172.87</v>
      </c>
      <c r="E1138" s="139"/>
      <c r="F1138" s="139">
        <v>172.87</v>
      </c>
      <c r="G1138" s="120">
        <f t="shared" si="17"/>
        <v>9</v>
      </c>
    </row>
    <row r="1139" spans="1:7" x14ac:dyDescent="0.2">
      <c r="A1139" s="136" t="s">
        <v>2393</v>
      </c>
      <c r="B1139" s="137" t="s">
        <v>2394</v>
      </c>
      <c r="C1139" s="138"/>
      <c r="D1139" s="139"/>
      <c r="E1139" s="139"/>
      <c r="F1139" s="139"/>
      <c r="G1139" s="120">
        <f t="shared" si="17"/>
        <v>5</v>
      </c>
    </row>
    <row r="1140" spans="1:7" ht="45" x14ac:dyDescent="0.2">
      <c r="A1140" s="136" t="s">
        <v>2395</v>
      </c>
      <c r="B1140" s="137" t="s">
        <v>2396</v>
      </c>
      <c r="C1140" s="138" t="s">
        <v>7</v>
      </c>
      <c r="D1140" s="139">
        <v>157.11000000000001</v>
      </c>
      <c r="E1140" s="139">
        <v>98.27</v>
      </c>
      <c r="F1140" s="139">
        <v>255.38</v>
      </c>
      <c r="G1140" s="120">
        <f t="shared" si="17"/>
        <v>9</v>
      </c>
    </row>
    <row r="1141" spans="1:7" ht="30" x14ac:dyDescent="0.2">
      <c r="A1141" s="136" t="s">
        <v>2397</v>
      </c>
      <c r="B1141" s="137" t="s">
        <v>2398</v>
      </c>
      <c r="C1141" s="138" t="s">
        <v>7</v>
      </c>
      <c r="D1141" s="139">
        <v>539.33000000000004</v>
      </c>
      <c r="E1141" s="139"/>
      <c r="F1141" s="139">
        <v>539.33000000000004</v>
      </c>
      <c r="G1141" s="120">
        <f t="shared" si="17"/>
        <v>9</v>
      </c>
    </row>
    <row r="1142" spans="1:7" x14ac:dyDescent="0.2">
      <c r="A1142" s="136" t="s">
        <v>2399</v>
      </c>
      <c r="B1142" s="137" t="s">
        <v>2400</v>
      </c>
      <c r="C1142" s="138"/>
      <c r="D1142" s="139"/>
      <c r="E1142" s="139"/>
      <c r="F1142" s="139"/>
      <c r="G1142" s="120">
        <f t="shared" si="17"/>
        <v>5</v>
      </c>
    </row>
    <row r="1143" spans="1:7" x14ac:dyDescent="0.2">
      <c r="A1143" s="136" t="s">
        <v>2401</v>
      </c>
      <c r="B1143" s="137" t="s">
        <v>2402</v>
      </c>
      <c r="C1143" s="138" t="s">
        <v>7</v>
      </c>
      <c r="D1143" s="139">
        <v>768.12</v>
      </c>
      <c r="E1143" s="139"/>
      <c r="F1143" s="139">
        <v>768.12</v>
      </c>
      <c r="G1143" s="120">
        <f t="shared" si="17"/>
        <v>9</v>
      </c>
    </row>
    <row r="1144" spans="1:7" x14ac:dyDescent="0.2">
      <c r="A1144" s="136" t="s">
        <v>2403</v>
      </c>
      <c r="B1144" s="137" t="s">
        <v>2404</v>
      </c>
      <c r="C1144" s="138"/>
      <c r="D1144" s="139"/>
      <c r="E1144" s="139"/>
      <c r="F1144" s="139"/>
      <c r="G1144" s="120">
        <f t="shared" si="17"/>
        <v>5</v>
      </c>
    </row>
    <row r="1145" spans="1:7" x14ac:dyDescent="0.2">
      <c r="A1145" s="136" t="s">
        <v>2405</v>
      </c>
      <c r="B1145" s="137" t="s">
        <v>2406</v>
      </c>
      <c r="C1145" s="138" t="s">
        <v>18</v>
      </c>
      <c r="D1145" s="139">
        <v>42.53</v>
      </c>
      <c r="E1145" s="139">
        <v>7.97</v>
      </c>
      <c r="F1145" s="139">
        <v>50.5</v>
      </c>
      <c r="G1145" s="120">
        <f t="shared" si="17"/>
        <v>9</v>
      </c>
    </row>
    <row r="1146" spans="1:7" x14ac:dyDescent="0.2">
      <c r="A1146" s="136" t="s">
        <v>2407</v>
      </c>
      <c r="B1146" s="137" t="s">
        <v>2408</v>
      </c>
      <c r="C1146" s="138" t="s">
        <v>18</v>
      </c>
      <c r="D1146" s="139">
        <v>57.81</v>
      </c>
      <c r="E1146" s="139">
        <v>7.97</v>
      </c>
      <c r="F1146" s="139">
        <v>65.78</v>
      </c>
      <c r="G1146" s="120">
        <f t="shared" si="17"/>
        <v>9</v>
      </c>
    </row>
    <row r="1147" spans="1:7" ht="30" x14ac:dyDescent="0.2">
      <c r="A1147" s="136" t="s">
        <v>2409</v>
      </c>
      <c r="B1147" s="137" t="s">
        <v>2410</v>
      </c>
      <c r="C1147" s="138" t="s">
        <v>18</v>
      </c>
      <c r="D1147" s="139">
        <v>27.81</v>
      </c>
      <c r="E1147" s="139">
        <v>10.41</v>
      </c>
      <c r="F1147" s="139">
        <v>38.22</v>
      </c>
      <c r="G1147" s="120">
        <f t="shared" si="17"/>
        <v>9</v>
      </c>
    </row>
    <row r="1148" spans="1:7" ht="45" x14ac:dyDescent="0.2">
      <c r="A1148" s="136" t="s">
        <v>2411</v>
      </c>
      <c r="B1148" s="137" t="s">
        <v>2412</v>
      </c>
      <c r="C1148" s="138" t="s">
        <v>18</v>
      </c>
      <c r="D1148" s="139">
        <v>34.07</v>
      </c>
      <c r="E1148" s="139">
        <v>10.41</v>
      </c>
      <c r="F1148" s="139">
        <v>44.48</v>
      </c>
      <c r="G1148" s="120">
        <f t="shared" si="17"/>
        <v>9</v>
      </c>
    </row>
    <row r="1149" spans="1:7" ht="45" x14ac:dyDescent="0.2">
      <c r="A1149" s="136" t="s">
        <v>2413</v>
      </c>
      <c r="B1149" s="137" t="s">
        <v>2414</v>
      </c>
      <c r="C1149" s="138" t="s">
        <v>18</v>
      </c>
      <c r="D1149" s="139">
        <v>45.61</v>
      </c>
      <c r="E1149" s="139">
        <v>7.97</v>
      </c>
      <c r="F1149" s="139">
        <v>53.58</v>
      </c>
      <c r="G1149" s="120">
        <f t="shared" si="17"/>
        <v>9</v>
      </c>
    </row>
    <row r="1150" spans="1:7" x14ac:dyDescent="0.2">
      <c r="A1150" s="136" t="s">
        <v>2415</v>
      </c>
      <c r="B1150" s="137" t="s">
        <v>2416</v>
      </c>
      <c r="C1150" s="138" t="s">
        <v>18</v>
      </c>
      <c r="D1150" s="139">
        <v>20.83</v>
      </c>
      <c r="E1150" s="139">
        <v>3.17</v>
      </c>
      <c r="F1150" s="139">
        <v>24</v>
      </c>
      <c r="G1150" s="120">
        <f t="shared" si="17"/>
        <v>9</v>
      </c>
    </row>
    <row r="1151" spans="1:7" x14ac:dyDescent="0.2">
      <c r="A1151" s="136" t="s">
        <v>2417</v>
      </c>
      <c r="B1151" s="137" t="s">
        <v>2418</v>
      </c>
      <c r="C1151" s="138" t="s">
        <v>18</v>
      </c>
      <c r="D1151" s="139">
        <v>8.68</v>
      </c>
      <c r="E1151" s="139"/>
      <c r="F1151" s="139">
        <v>8.68</v>
      </c>
      <c r="G1151" s="120">
        <f t="shared" si="17"/>
        <v>9</v>
      </c>
    </row>
    <row r="1152" spans="1:7" ht="30" x14ac:dyDescent="0.2">
      <c r="A1152" s="136" t="s">
        <v>2419</v>
      </c>
      <c r="B1152" s="137" t="s">
        <v>2420</v>
      </c>
      <c r="C1152" s="138" t="s">
        <v>18</v>
      </c>
      <c r="D1152" s="139">
        <v>80.47</v>
      </c>
      <c r="E1152" s="139"/>
      <c r="F1152" s="139">
        <v>80.47</v>
      </c>
      <c r="G1152" s="120">
        <f t="shared" si="17"/>
        <v>9</v>
      </c>
    </row>
    <row r="1153" spans="1:7" x14ac:dyDescent="0.2">
      <c r="A1153" s="136" t="s">
        <v>2421</v>
      </c>
      <c r="B1153" s="137" t="s">
        <v>2422</v>
      </c>
      <c r="C1153" s="138"/>
      <c r="D1153" s="139"/>
      <c r="E1153" s="139"/>
      <c r="F1153" s="139"/>
      <c r="G1153" s="120">
        <f t="shared" si="17"/>
        <v>5</v>
      </c>
    </row>
    <row r="1154" spans="1:7" ht="30" x14ac:dyDescent="0.2">
      <c r="A1154" s="136" t="s">
        <v>2423</v>
      </c>
      <c r="B1154" s="137" t="s">
        <v>2424</v>
      </c>
      <c r="C1154" s="138" t="s">
        <v>18</v>
      </c>
      <c r="D1154" s="139">
        <v>190.77</v>
      </c>
      <c r="E1154" s="139">
        <v>8.58</v>
      </c>
      <c r="F1154" s="139">
        <v>199.35</v>
      </c>
      <c r="G1154" s="120">
        <f t="shared" si="17"/>
        <v>9</v>
      </c>
    </row>
    <row r="1155" spans="1:7" ht="30" x14ac:dyDescent="0.2">
      <c r="A1155" s="136" t="s">
        <v>2425</v>
      </c>
      <c r="B1155" s="137" t="s">
        <v>2426</v>
      </c>
      <c r="C1155" s="138" t="s">
        <v>18</v>
      </c>
      <c r="D1155" s="139">
        <v>45.12</v>
      </c>
      <c r="E1155" s="139">
        <v>7.97</v>
      </c>
      <c r="F1155" s="139">
        <v>53.09</v>
      </c>
      <c r="G1155" s="120">
        <f t="shared" si="17"/>
        <v>9</v>
      </c>
    </row>
    <row r="1156" spans="1:7" x14ac:dyDescent="0.2">
      <c r="A1156" s="136" t="s">
        <v>2427</v>
      </c>
      <c r="B1156" s="137" t="s">
        <v>2428</v>
      </c>
      <c r="C1156" s="138"/>
      <c r="D1156" s="139"/>
      <c r="E1156" s="139"/>
      <c r="F1156" s="139"/>
      <c r="G1156" s="120">
        <f t="shared" si="17"/>
        <v>5</v>
      </c>
    </row>
    <row r="1157" spans="1:7" x14ac:dyDescent="0.2">
      <c r="A1157" s="136" t="s">
        <v>2429</v>
      </c>
      <c r="B1157" s="137" t="s">
        <v>2430</v>
      </c>
      <c r="C1157" s="138" t="s">
        <v>7</v>
      </c>
      <c r="D1157" s="139">
        <v>11.17</v>
      </c>
      <c r="E1157" s="139">
        <v>9.0299999999999994</v>
      </c>
      <c r="F1157" s="139">
        <v>20.2</v>
      </c>
      <c r="G1157" s="120">
        <f t="shared" si="17"/>
        <v>9</v>
      </c>
    </row>
    <row r="1158" spans="1:7" x14ac:dyDescent="0.2">
      <c r="A1158" s="136" t="s">
        <v>2431</v>
      </c>
      <c r="B1158" s="137" t="s">
        <v>2432</v>
      </c>
      <c r="C1158" s="138" t="s">
        <v>7</v>
      </c>
      <c r="D1158" s="139">
        <v>3.69</v>
      </c>
      <c r="E1158" s="139">
        <v>31.6</v>
      </c>
      <c r="F1158" s="139">
        <v>35.29</v>
      </c>
      <c r="G1158" s="120">
        <f t="shared" si="17"/>
        <v>9</v>
      </c>
    </row>
    <row r="1159" spans="1:7" ht="30" x14ac:dyDescent="0.2">
      <c r="A1159" s="136" t="s">
        <v>2433</v>
      </c>
      <c r="B1159" s="137" t="s">
        <v>2434</v>
      </c>
      <c r="C1159" s="138" t="s">
        <v>7</v>
      </c>
      <c r="D1159" s="139"/>
      <c r="E1159" s="139">
        <v>69.22</v>
      </c>
      <c r="F1159" s="139">
        <v>69.22</v>
      </c>
      <c r="G1159" s="120">
        <f t="shared" si="17"/>
        <v>9</v>
      </c>
    </row>
    <row r="1160" spans="1:7" x14ac:dyDescent="0.2">
      <c r="A1160" s="136" t="s">
        <v>2435</v>
      </c>
      <c r="B1160" s="137" t="s">
        <v>2436</v>
      </c>
      <c r="C1160" s="138" t="s">
        <v>42</v>
      </c>
      <c r="D1160" s="139">
        <v>63.08</v>
      </c>
      <c r="E1160" s="139"/>
      <c r="F1160" s="139">
        <v>63.08</v>
      </c>
      <c r="G1160" s="120">
        <f t="shared" si="17"/>
        <v>9</v>
      </c>
    </row>
    <row r="1161" spans="1:7" x14ac:dyDescent="0.2">
      <c r="A1161" s="136" t="s">
        <v>2437</v>
      </c>
      <c r="B1161" s="137" t="s">
        <v>2438</v>
      </c>
      <c r="C1161" s="138" t="s">
        <v>18</v>
      </c>
      <c r="D1161" s="139"/>
      <c r="E1161" s="139">
        <v>11.51</v>
      </c>
      <c r="F1161" s="139">
        <v>11.51</v>
      </c>
      <c r="G1161" s="120">
        <f t="shared" si="17"/>
        <v>9</v>
      </c>
    </row>
    <row r="1162" spans="1:7" x14ac:dyDescent="0.2">
      <c r="A1162" s="136" t="s">
        <v>2439</v>
      </c>
      <c r="B1162" s="137" t="s">
        <v>2440</v>
      </c>
      <c r="C1162" s="138" t="s">
        <v>18</v>
      </c>
      <c r="D1162" s="139">
        <v>15.28</v>
      </c>
      <c r="E1162" s="139">
        <v>12.4</v>
      </c>
      <c r="F1162" s="139">
        <v>27.68</v>
      </c>
      <c r="G1162" s="120">
        <f t="shared" ref="G1162:G1225" si="18">LEN(A1162)</f>
        <v>9</v>
      </c>
    </row>
    <row r="1163" spans="1:7" ht="30" x14ac:dyDescent="0.2">
      <c r="A1163" s="136" t="s">
        <v>2441</v>
      </c>
      <c r="B1163" s="137" t="s">
        <v>2442</v>
      </c>
      <c r="C1163" s="138" t="s">
        <v>18</v>
      </c>
      <c r="D1163" s="139">
        <v>14.62</v>
      </c>
      <c r="E1163" s="139">
        <v>12.4</v>
      </c>
      <c r="F1163" s="139">
        <v>27.02</v>
      </c>
      <c r="G1163" s="120">
        <f t="shared" si="18"/>
        <v>9</v>
      </c>
    </row>
    <row r="1164" spans="1:7" x14ac:dyDescent="0.2">
      <c r="A1164" s="136" t="s">
        <v>2443</v>
      </c>
      <c r="B1164" s="137" t="s">
        <v>2444</v>
      </c>
      <c r="C1164" s="138" t="s">
        <v>42</v>
      </c>
      <c r="D1164" s="139">
        <v>58.44</v>
      </c>
      <c r="E1164" s="139">
        <v>3.17</v>
      </c>
      <c r="F1164" s="139">
        <v>61.61</v>
      </c>
      <c r="G1164" s="120">
        <f t="shared" si="18"/>
        <v>9</v>
      </c>
    </row>
    <row r="1165" spans="1:7" x14ac:dyDescent="0.2">
      <c r="A1165" s="136" t="s">
        <v>2445</v>
      </c>
      <c r="B1165" s="137" t="s">
        <v>2446</v>
      </c>
      <c r="C1165" s="138" t="s">
        <v>18</v>
      </c>
      <c r="D1165" s="139">
        <v>13.25</v>
      </c>
      <c r="E1165" s="139">
        <v>1.58</v>
      </c>
      <c r="F1165" s="139">
        <v>14.83</v>
      </c>
      <c r="G1165" s="120">
        <f t="shared" si="18"/>
        <v>9</v>
      </c>
    </row>
    <row r="1166" spans="1:7" x14ac:dyDescent="0.2">
      <c r="A1166" s="136" t="s">
        <v>2447</v>
      </c>
      <c r="B1166" s="137" t="s">
        <v>2448</v>
      </c>
      <c r="C1166" s="138" t="s">
        <v>18</v>
      </c>
      <c r="D1166" s="139">
        <v>41.78</v>
      </c>
      <c r="E1166" s="139">
        <v>6.77</v>
      </c>
      <c r="F1166" s="139">
        <v>48.55</v>
      </c>
      <c r="G1166" s="120">
        <f t="shared" si="18"/>
        <v>9</v>
      </c>
    </row>
    <row r="1167" spans="1:7" x14ac:dyDescent="0.2">
      <c r="A1167" s="136" t="s">
        <v>2449</v>
      </c>
      <c r="B1167" s="137" t="s">
        <v>2450</v>
      </c>
      <c r="C1167" s="138"/>
      <c r="D1167" s="139"/>
      <c r="E1167" s="139"/>
      <c r="F1167" s="139"/>
      <c r="G1167" s="120">
        <f t="shared" si="18"/>
        <v>2</v>
      </c>
    </row>
    <row r="1168" spans="1:7" x14ac:dyDescent="0.2">
      <c r="A1168" s="136" t="s">
        <v>2451</v>
      </c>
      <c r="B1168" s="137" t="s">
        <v>2452</v>
      </c>
      <c r="C1168" s="138"/>
      <c r="D1168" s="139"/>
      <c r="E1168" s="139"/>
      <c r="F1168" s="139"/>
      <c r="G1168" s="120">
        <f t="shared" si="18"/>
        <v>5</v>
      </c>
    </row>
    <row r="1169" spans="1:7" x14ac:dyDescent="0.2">
      <c r="A1169" s="136" t="s">
        <v>2453</v>
      </c>
      <c r="B1169" s="137" t="s">
        <v>2454</v>
      </c>
      <c r="C1169" s="138" t="s">
        <v>7</v>
      </c>
      <c r="D1169" s="139">
        <v>58.11</v>
      </c>
      <c r="E1169" s="139">
        <v>27.09</v>
      </c>
      <c r="F1169" s="139">
        <v>85.2</v>
      </c>
      <c r="G1169" s="120">
        <f t="shared" si="18"/>
        <v>9</v>
      </c>
    </row>
    <row r="1170" spans="1:7" ht="30" x14ac:dyDescent="0.2">
      <c r="A1170" s="136" t="s">
        <v>2455</v>
      </c>
      <c r="B1170" s="137" t="s">
        <v>2456</v>
      </c>
      <c r="C1170" s="138" t="s">
        <v>7</v>
      </c>
      <c r="D1170" s="139">
        <v>77.290000000000006</v>
      </c>
      <c r="E1170" s="139">
        <v>54.18</v>
      </c>
      <c r="F1170" s="139">
        <v>131.47</v>
      </c>
      <c r="G1170" s="120">
        <f t="shared" si="18"/>
        <v>9</v>
      </c>
    </row>
    <row r="1171" spans="1:7" ht="30" x14ac:dyDescent="0.2">
      <c r="A1171" s="136" t="s">
        <v>2457</v>
      </c>
      <c r="B1171" s="137" t="s">
        <v>2458</v>
      </c>
      <c r="C1171" s="138" t="s">
        <v>7</v>
      </c>
      <c r="D1171" s="139">
        <v>90.68</v>
      </c>
      <c r="E1171" s="139">
        <v>58.7</v>
      </c>
      <c r="F1171" s="139">
        <v>149.38</v>
      </c>
      <c r="G1171" s="120">
        <f t="shared" si="18"/>
        <v>9</v>
      </c>
    </row>
    <row r="1172" spans="1:7" x14ac:dyDescent="0.2">
      <c r="A1172" s="136" t="s">
        <v>2459</v>
      </c>
      <c r="B1172" s="137" t="s">
        <v>2460</v>
      </c>
      <c r="C1172" s="138" t="s">
        <v>18</v>
      </c>
      <c r="D1172" s="139">
        <v>20.57</v>
      </c>
      <c r="E1172" s="139">
        <v>18.059999999999999</v>
      </c>
      <c r="F1172" s="139">
        <v>38.630000000000003</v>
      </c>
      <c r="G1172" s="120">
        <f t="shared" si="18"/>
        <v>9</v>
      </c>
    </row>
    <row r="1173" spans="1:7" ht="30" x14ac:dyDescent="0.2">
      <c r="A1173" s="136" t="s">
        <v>2461</v>
      </c>
      <c r="B1173" s="137" t="s">
        <v>2462</v>
      </c>
      <c r="C1173" s="138" t="s">
        <v>7</v>
      </c>
      <c r="D1173" s="139">
        <v>127.9</v>
      </c>
      <c r="E1173" s="139">
        <v>54.18</v>
      </c>
      <c r="F1173" s="139">
        <v>182.08</v>
      </c>
      <c r="G1173" s="120">
        <f t="shared" si="18"/>
        <v>9</v>
      </c>
    </row>
    <row r="1174" spans="1:7" ht="30" x14ac:dyDescent="0.2">
      <c r="A1174" s="136" t="s">
        <v>2463</v>
      </c>
      <c r="B1174" s="137" t="s">
        <v>2464</v>
      </c>
      <c r="C1174" s="138" t="s">
        <v>7</v>
      </c>
      <c r="D1174" s="139">
        <v>97.18</v>
      </c>
      <c r="E1174" s="139">
        <v>27.09</v>
      </c>
      <c r="F1174" s="139">
        <v>124.27</v>
      </c>
      <c r="G1174" s="120">
        <f t="shared" si="18"/>
        <v>9</v>
      </c>
    </row>
    <row r="1175" spans="1:7" x14ac:dyDescent="0.2">
      <c r="A1175" s="136" t="s">
        <v>2465</v>
      </c>
      <c r="B1175" s="137" t="s">
        <v>2466</v>
      </c>
      <c r="C1175" s="138"/>
      <c r="D1175" s="139"/>
      <c r="E1175" s="139"/>
      <c r="F1175" s="139"/>
      <c r="G1175" s="120">
        <f t="shared" si="18"/>
        <v>5</v>
      </c>
    </row>
    <row r="1176" spans="1:7" x14ac:dyDescent="0.2">
      <c r="A1176" s="136" t="s">
        <v>2467</v>
      </c>
      <c r="B1176" s="137" t="s">
        <v>2468</v>
      </c>
      <c r="C1176" s="138" t="s">
        <v>7</v>
      </c>
      <c r="D1176" s="139">
        <v>91.23</v>
      </c>
      <c r="E1176" s="139"/>
      <c r="F1176" s="139">
        <v>91.23</v>
      </c>
      <c r="G1176" s="120">
        <f t="shared" si="18"/>
        <v>9</v>
      </c>
    </row>
    <row r="1177" spans="1:7" ht="30" x14ac:dyDescent="0.2">
      <c r="A1177" s="136" t="s">
        <v>2469</v>
      </c>
      <c r="B1177" s="137" t="s">
        <v>2470</v>
      </c>
      <c r="C1177" s="138" t="s">
        <v>7</v>
      </c>
      <c r="D1177" s="139">
        <v>99.11</v>
      </c>
      <c r="E1177" s="139"/>
      <c r="F1177" s="139">
        <v>99.11</v>
      </c>
      <c r="G1177" s="120">
        <f t="shared" si="18"/>
        <v>9</v>
      </c>
    </row>
    <row r="1178" spans="1:7" ht="30" x14ac:dyDescent="0.2">
      <c r="A1178" s="136" t="s">
        <v>2471</v>
      </c>
      <c r="B1178" s="137" t="s">
        <v>2472</v>
      </c>
      <c r="C1178" s="138" t="s">
        <v>7</v>
      </c>
      <c r="D1178" s="139">
        <v>130.54</v>
      </c>
      <c r="E1178" s="139"/>
      <c r="F1178" s="139">
        <v>130.54</v>
      </c>
      <c r="G1178" s="120">
        <f t="shared" si="18"/>
        <v>9</v>
      </c>
    </row>
    <row r="1179" spans="1:7" x14ac:dyDescent="0.2">
      <c r="A1179" s="136" t="s">
        <v>2473</v>
      </c>
      <c r="B1179" s="137" t="s">
        <v>2474</v>
      </c>
      <c r="C1179" s="138"/>
      <c r="D1179" s="139"/>
      <c r="E1179" s="139"/>
      <c r="F1179" s="139"/>
      <c r="G1179" s="120">
        <f t="shared" si="18"/>
        <v>5</v>
      </c>
    </row>
    <row r="1180" spans="1:7" x14ac:dyDescent="0.2">
      <c r="A1180" s="136" t="s">
        <v>2475</v>
      </c>
      <c r="B1180" s="137" t="s">
        <v>2476</v>
      </c>
      <c r="C1180" s="138" t="s">
        <v>7</v>
      </c>
      <c r="D1180" s="139">
        <v>82.31</v>
      </c>
      <c r="E1180" s="139"/>
      <c r="F1180" s="139">
        <v>82.31</v>
      </c>
      <c r="G1180" s="120">
        <f t="shared" si="18"/>
        <v>9</v>
      </c>
    </row>
    <row r="1181" spans="1:7" x14ac:dyDescent="0.2">
      <c r="A1181" s="136" t="s">
        <v>2477</v>
      </c>
      <c r="B1181" s="137" t="s">
        <v>2478</v>
      </c>
      <c r="C1181" s="138" t="s">
        <v>7</v>
      </c>
      <c r="D1181" s="139">
        <v>176.84</v>
      </c>
      <c r="E1181" s="139"/>
      <c r="F1181" s="139">
        <v>176.84</v>
      </c>
      <c r="G1181" s="120">
        <f t="shared" si="18"/>
        <v>9</v>
      </c>
    </row>
    <row r="1182" spans="1:7" x14ac:dyDescent="0.2">
      <c r="A1182" s="136" t="s">
        <v>2479</v>
      </c>
      <c r="B1182" s="137" t="s">
        <v>2480</v>
      </c>
      <c r="C1182" s="138" t="s">
        <v>7</v>
      </c>
      <c r="D1182" s="139">
        <v>119.68</v>
      </c>
      <c r="E1182" s="139"/>
      <c r="F1182" s="139">
        <v>119.68</v>
      </c>
      <c r="G1182" s="120">
        <f t="shared" si="18"/>
        <v>9</v>
      </c>
    </row>
    <row r="1183" spans="1:7" x14ac:dyDescent="0.2">
      <c r="A1183" s="136" t="s">
        <v>2481</v>
      </c>
      <c r="B1183" s="137" t="s">
        <v>2482</v>
      </c>
      <c r="C1183" s="138" t="s">
        <v>7</v>
      </c>
      <c r="D1183" s="139">
        <v>155.04</v>
      </c>
      <c r="E1183" s="139"/>
      <c r="F1183" s="139">
        <v>155.04</v>
      </c>
      <c r="G1183" s="120">
        <f t="shared" si="18"/>
        <v>9</v>
      </c>
    </row>
    <row r="1184" spans="1:7" x14ac:dyDescent="0.2">
      <c r="A1184" s="136" t="s">
        <v>2483</v>
      </c>
      <c r="B1184" s="137" t="s">
        <v>2484</v>
      </c>
      <c r="C1184" s="138" t="s">
        <v>7</v>
      </c>
      <c r="D1184" s="139">
        <v>93.4</v>
      </c>
      <c r="E1184" s="139"/>
      <c r="F1184" s="139">
        <v>93.4</v>
      </c>
      <c r="G1184" s="120">
        <f t="shared" si="18"/>
        <v>9</v>
      </c>
    </row>
    <row r="1185" spans="1:7" ht="30" x14ac:dyDescent="0.2">
      <c r="A1185" s="136" t="s">
        <v>2485</v>
      </c>
      <c r="B1185" s="137" t="s">
        <v>2486</v>
      </c>
      <c r="C1185" s="138" t="s">
        <v>7</v>
      </c>
      <c r="D1185" s="139">
        <v>321.89999999999998</v>
      </c>
      <c r="E1185" s="139"/>
      <c r="F1185" s="139">
        <v>321.89999999999998</v>
      </c>
      <c r="G1185" s="120">
        <f t="shared" si="18"/>
        <v>9</v>
      </c>
    </row>
    <row r="1186" spans="1:7" ht="30" x14ac:dyDescent="0.2">
      <c r="A1186" s="136" t="s">
        <v>2487</v>
      </c>
      <c r="B1186" s="137" t="s">
        <v>2488</v>
      </c>
      <c r="C1186" s="138" t="s">
        <v>7</v>
      </c>
      <c r="D1186" s="139">
        <v>193.06</v>
      </c>
      <c r="E1186" s="139"/>
      <c r="F1186" s="139">
        <v>193.06</v>
      </c>
      <c r="G1186" s="120">
        <f t="shared" si="18"/>
        <v>9</v>
      </c>
    </row>
    <row r="1187" spans="1:7" ht="30" x14ac:dyDescent="0.2">
      <c r="A1187" s="136" t="s">
        <v>2489</v>
      </c>
      <c r="B1187" s="137" t="s">
        <v>2490</v>
      </c>
      <c r="C1187" s="138" t="s">
        <v>7</v>
      </c>
      <c r="D1187" s="139">
        <v>301.32</v>
      </c>
      <c r="E1187" s="139"/>
      <c r="F1187" s="139">
        <v>301.32</v>
      </c>
      <c r="G1187" s="120">
        <f t="shared" si="18"/>
        <v>9</v>
      </c>
    </row>
    <row r="1188" spans="1:7" x14ac:dyDescent="0.2">
      <c r="A1188" s="136" t="s">
        <v>2491</v>
      </c>
      <c r="B1188" s="137" t="s">
        <v>2492</v>
      </c>
      <c r="C1188" s="138"/>
      <c r="D1188" s="139"/>
      <c r="E1188" s="139"/>
      <c r="F1188" s="139"/>
      <c r="G1188" s="120">
        <f t="shared" si="18"/>
        <v>5</v>
      </c>
    </row>
    <row r="1189" spans="1:7" ht="30" x14ac:dyDescent="0.2">
      <c r="A1189" s="136" t="s">
        <v>2493</v>
      </c>
      <c r="B1189" s="137" t="s">
        <v>2494</v>
      </c>
      <c r="C1189" s="138" t="s">
        <v>7</v>
      </c>
      <c r="D1189" s="139">
        <v>802.71</v>
      </c>
      <c r="E1189" s="139"/>
      <c r="F1189" s="139">
        <v>802.71</v>
      </c>
      <c r="G1189" s="120">
        <f t="shared" si="18"/>
        <v>9</v>
      </c>
    </row>
    <row r="1190" spans="1:7" ht="30" x14ac:dyDescent="0.2">
      <c r="A1190" s="136" t="s">
        <v>2495</v>
      </c>
      <c r="B1190" s="137" t="s">
        <v>2496</v>
      </c>
      <c r="C1190" s="138" t="s">
        <v>7</v>
      </c>
      <c r="D1190" s="139">
        <v>389.28</v>
      </c>
      <c r="E1190" s="139"/>
      <c r="F1190" s="139">
        <v>389.28</v>
      </c>
      <c r="G1190" s="120">
        <f t="shared" si="18"/>
        <v>9</v>
      </c>
    </row>
    <row r="1191" spans="1:7" x14ac:dyDescent="0.2">
      <c r="A1191" s="136" t="s">
        <v>2497</v>
      </c>
      <c r="B1191" s="137" t="s">
        <v>2498</v>
      </c>
      <c r="C1191" s="138"/>
      <c r="D1191" s="139"/>
      <c r="E1191" s="139"/>
      <c r="F1191" s="139"/>
      <c r="G1191" s="120">
        <f t="shared" si="18"/>
        <v>5</v>
      </c>
    </row>
    <row r="1192" spans="1:7" x14ac:dyDescent="0.2">
      <c r="A1192" s="136" t="s">
        <v>2499</v>
      </c>
      <c r="B1192" s="137" t="s">
        <v>2500</v>
      </c>
      <c r="C1192" s="138" t="s">
        <v>7</v>
      </c>
      <c r="D1192" s="139">
        <v>288.19</v>
      </c>
      <c r="E1192" s="139">
        <v>130.65</v>
      </c>
      <c r="F1192" s="139">
        <v>418.84</v>
      </c>
      <c r="G1192" s="120">
        <f t="shared" si="18"/>
        <v>9</v>
      </c>
    </row>
    <row r="1193" spans="1:7" ht="30" x14ac:dyDescent="0.2">
      <c r="A1193" s="136" t="s">
        <v>2501</v>
      </c>
      <c r="B1193" s="137" t="s">
        <v>2502</v>
      </c>
      <c r="C1193" s="138" t="s">
        <v>7</v>
      </c>
      <c r="D1193" s="139">
        <v>1070.03</v>
      </c>
      <c r="E1193" s="139"/>
      <c r="F1193" s="139">
        <v>1070.03</v>
      </c>
      <c r="G1193" s="120">
        <f t="shared" si="18"/>
        <v>9</v>
      </c>
    </row>
    <row r="1194" spans="1:7" ht="30" x14ac:dyDescent="0.2">
      <c r="A1194" s="136" t="s">
        <v>2503</v>
      </c>
      <c r="B1194" s="137" t="s">
        <v>2504</v>
      </c>
      <c r="C1194" s="138" t="s">
        <v>7</v>
      </c>
      <c r="D1194" s="139">
        <v>663.38</v>
      </c>
      <c r="E1194" s="139"/>
      <c r="F1194" s="139">
        <v>663.38</v>
      </c>
      <c r="G1194" s="120">
        <f t="shared" si="18"/>
        <v>9</v>
      </c>
    </row>
    <row r="1195" spans="1:7" ht="30" x14ac:dyDescent="0.2">
      <c r="A1195" s="136" t="s">
        <v>2505</v>
      </c>
      <c r="B1195" s="137" t="s">
        <v>2506</v>
      </c>
      <c r="C1195" s="138" t="s">
        <v>7</v>
      </c>
      <c r="D1195" s="139">
        <v>948.18</v>
      </c>
      <c r="E1195" s="139"/>
      <c r="F1195" s="139">
        <v>948.18</v>
      </c>
      <c r="G1195" s="120">
        <f t="shared" si="18"/>
        <v>9</v>
      </c>
    </row>
    <row r="1196" spans="1:7" x14ac:dyDescent="0.2">
      <c r="A1196" s="136" t="s">
        <v>2507</v>
      </c>
      <c r="B1196" s="137" t="s">
        <v>2508</v>
      </c>
      <c r="C1196" s="138"/>
      <c r="D1196" s="139"/>
      <c r="E1196" s="139"/>
      <c r="F1196" s="139"/>
      <c r="G1196" s="120">
        <f t="shared" si="18"/>
        <v>5</v>
      </c>
    </row>
    <row r="1197" spans="1:7" x14ac:dyDescent="0.2">
      <c r="A1197" s="136" t="s">
        <v>2509</v>
      </c>
      <c r="B1197" s="137" t="s">
        <v>2510</v>
      </c>
      <c r="C1197" s="138" t="s">
        <v>7</v>
      </c>
      <c r="D1197" s="139">
        <v>58.07</v>
      </c>
      <c r="E1197" s="139"/>
      <c r="F1197" s="139">
        <v>58.07</v>
      </c>
      <c r="G1197" s="120">
        <f t="shared" si="18"/>
        <v>9</v>
      </c>
    </row>
    <row r="1198" spans="1:7" x14ac:dyDescent="0.2">
      <c r="A1198" s="136" t="s">
        <v>2511</v>
      </c>
      <c r="B1198" s="137" t="s">
        <v>2512</v>
      </c>
      <c r="C1198" s="138" t="s">
        <v>7</v>
      </c>
      <c r="D1198" s="139">
        <v>1.07</v>
      </c>
      <c r="E1198" s="139">
        <v>13.55</v>
      </c>
      <c r="F1198" s="139">
        <v>14.62</v>
      </c>
      <c r="G1198" s="120">
        <f t="shared" si="18"/>
        <v>9</v>
      </c>
    </row>
    <row r="1199" spans="1:7" x14ac:dyDescent="0.2">
      <c r="A1199" s="136" t="s">
        <v>2513</v>
      </c>
      <c r="B1199" s="137" t="s">
        <v>2514</v>
      </c>
      <c r="C1199" s="138" t="s">
        <v>7</v>
      </c>
      <c r="D1199" s="139"/>
      <c r="E1199" s="139">
        <v>6.77</v>
      </c>
      <c r="F1199" s="139">
        <v>6.77</v>
      </c>
      <c r="G1199" s="120">
        <f t="shared" si="18"/>
        <v>9</v>
      </c>
    </row>
    <row r="1200" spans="1:7" x14ac:dyDescent="0.2">
      <c r="A1200" s="136" t="s">
        <v>2515</v>
      </c>
      <c r="B1200" s="137" t="s">
        <v>2516</v>
      </c>
      <c r="C1200" s="138" t="s">
        <v>18</v>
      </c>
      <c r="D1200" s="139">
        <v>19.829999999999998</v>
      </c>
      <c r="E1200" s="139"/>
      <c r="F1200" s="139">
        <v>19.829999999999998</v>
      </c>
      <c r="G1200" s="120">
        <f t="shared" si="18"/>
        <v>9</v>
      </c>
    </row>
    <row r="1201" spans="1:7" x14ac:dyDescent="0.2">
      <c r="A1201" s="136" t="s">
        <v>2517</v>
      </c>
      <c r="B1201" s="137" t="s">
        <v>2518</v>
      </c>
      <c r="C1201" s="138" t="s">
        <v>42</v>
      </c>
      <c r="D1201" s="139">
        <v>20.79</v>
      </c>
      <c r="E1201" s="139"/>
      <c r="F1201" s="139">
        <v>20.79</v>
      </c>
      <c r="G1201" s="120">
        <f t="shared" si="18"/>
        <v>9</v>
      </c>
    </row>
    <row r="1202" spans="1:7" x14ac:dyDescent="0.2">
      <c r="A1202" s="136" t="s">
        <v>2519</v>
      </c>
      <c r="B1202" s="137" t="s">
        <v>2520</v>
      </c>
      <c r="C1202" s="138"/>
      <c r="D1202" s="139"/>
      <c r="E1202" s="139"/>
      <c r="F1202" s="139"/>
      <c r="G1202" s="120">
        <f t="shared" si="18"/>
        <v>2</v>
      </c>
    </row>
    <row r="1203" spans="1:7" x14ac:dyDescent="0.2">
      <c r="A1203" s="136" t="s">
        <v>2521</v>
      </c>
      <c r="B1203" s="137" t="s">
        <v>2522</v>
      </c>
      <c r="C1203" s="138"/>
      <c r="D1203" s="139"/>
      <c r="E1203" s="139"/>
      <c r="F1203" s="139"/>
      <c r="G1203" s="120">
        <f t="shared" si="18"/>
        <v>5</v>
      </c>
    </row>
    <row r="1204" spans="1:7" x14ac:dyDescent="0.2">
      <c r="A1204" s="136" t="s">
        <v>2523</v>
      </c>
      <c r="B1204" s="137" t="s">
        <v>2524</v>
      </c>
      <c r="C1204" s="138" t="s">
        <v>7</v>
      </c>
      <c r="D1204" s="139">
        <v>963.66</v>
      </c>
      <c r="E1204" s="139">
        <v>59.14</v>
      </c>
      <c r="F1204" s="139">
        <v>1022.8</v>
      </c>
      <c r="G1204" s="120">
        <f t="shared" si="18"/>
        <v>9</v>
      </c>
    </row>
    <row r="1205" spans="1:7" x14ac:dyDescent="0.2">
      <c r="A1205" s="136" t="s">
        <v>2525</v>
      </c>
      <c r="B1205" s="137" t="s">
        <v>2526</v>
      </c>
      <c r="C1205" s="138" t="s">
        <v>7</v>
      </c>
      <c r="D1205" s="139">
        <v>779.6</v>
      </c>
      <c r="E1205" s="139">
        <v>59.14</v>
      </c>
      <c r="F1205" s="139">
        <v>838.74</v>
      </c>
      <c r="G1205" s="120">
        <f t="shared" si="18"/>
        <v>9</v>
      </c>
    </row>
    <row r="1206" spans="1:7" x14ac:dyDescent="0.2">
      <c r="A1206" s="136" t="s">
        <v>2527</v>
      </c>
      <c r="B1206" s="137" t="s">
        <v>2528</v>
      </c>
      <c r="C1206" s="138"/>
      <c r="D1206" s="139"/>
      <c r="E1206" s="139"/>
      <c r="F1206" s="139"/>
      <c r="G1206" s="120">
        <f t="shared" si="18"/>
        <v>5</v>
      </c>
    </row>
    <row r="1207" spans="1:7" ht="30" x14ac:dyDescent="0.2">
      <c r="A1207" s="136" t="s">
        <v>2529</v>
      </c>
      <c r="B1207" s="137" t="s">
        <v>2530</v>
      </c>
      <c r="C1207" s="138" t="s">
        <v>7</v>
      </c>
      <c r="D1207" s="139">
        <v>679.18</v>
      </c>
      <c r="E1207" s="139">
        <v>62.31</v>
      </c>
      <c r="F1207" s="139">
        <v>741.49</v>
      </c>
      <c r="G1207" s="120">
        <f t="shared" si="18"/>
        <v>9</v>
      </c>
    </row>
    <row r="1208" spans="1:7" x14ac:dyDescent="0.2">
      <c r="A1208" s="136" t="s">
        <v>2531</v>
      </c>
      <c r="B1208" s="137" t="s">
        <v>2532</v>
      </c>
      <c r="C1208" s="138" t="s">
        <v>42</v>
      </c>
      <c r="D1208" s="139">
        <v>1152.67</v>
      </c>
      <c r="E1208" s="139">
        <v>126.43</v>
      </c>
      <c r="F1208" s="139">
        <v>1279.0999999999999</v>
      </c>
      <c r="G1208" s="120">
        <f t="shared" si="18"/>
        <v>9</v>
      </c>
    </row>
    <row r="1209" spans="1:7" x14ac:dyDescent="0.2">
      <c r="A1209" s="136" t="s">
        <v>2533</v>
      </c>
      <c r="B1209" s="137" t="s">
        <v>2534</v>
      </c>
      <c r="C1209" s="138" t="s">
        <v>42</v>
      </c>
      <c r="D1209" s="139">
        <v>1236.68</v>
      </c>
      <c r="E1209" s="139">
        <v>126.43</v>
      </c>
      <c r="F1209" s="139">
        <v>1363.11</v>
      </c>
      <c r="G1209" s="120">
        <f t="shared" si="18"/>
        <v>9</v>
      </c>
    </row>
    <row r="1210" spans="1:7" x14ac:dyDescent="0.2">
      <c r="A1210" s="136" t="s">
        <v>2535</v>
      </c>
      <c r="B1210" s="137" t="s">
        <v>2536</v>
      </c>
      <c r="C1210" s="138" t="s">
        <v>42</v>
      </c>
      <c r="D1210" s="139">
        <v>1309.82</v>
      </c>
      <c r="E1210" s="139">
        <v>126.43</v>
      </c>
      <c r="F1210" s="139">
        <v>1436.25</v>
      </c>
      <c r="G1210" s="120">
        <f t="shared" si="18"/>
        <v>9</v>
      </c>
    </row>
    <row r="1211" spans="1:7" x14ac:dyDescent="0.2">
      <c r="A1211" s="136" t="s">
        <v>2537</v>
      </c>
      <c r="B1211" s="137" t="s">
        <v>2538</v>
      </c>
      <c r="C1211" s="138" t="s">
        <v>42</v>
      </c>
      <c r="D1211" s="139">
        <v>2008.36</v>
      </c>
      <c r="E1211" s="139">
        <v>158.03</v>
      </c>
      <c r="F1211" s="139">
        <v>2166.39</v>
      </c>
      <c r="G1211" s="120">
        <f t="shared" si="18"/>
        <v>9</v>
      </c>
    </row>
    <row r="1212" spans="1:7" x14ac:dyDescent="0.2">
      <c r="A1212" s="136" t="s">
        <v>2539</v>
      </c>
      <c r="B1212" s="137" t="s">
        <v>2540</v>
      </c>
      <c r="C1212" s="138"/>
      <c r="D1212" s="139"/>
      <c r="E1212" s="139"/>
      <c r="F1212" s="139"/>
      <c r="G1212" s="120">
        <f t="shared" si="18"/>
        <v>5</v>
      </c>
    </row>
    <row r="1213" spans="1:7" ht="30" x14ac:dyDescent="0.2">
      <c r="A1213" s="136" t="s">
        <v>2541</v>
      </c>
      <c r="B1213" s="137" t="s">
        <v>2542</v>
      </c>
      <c r="C1213" s="138" t="s">
        <v>42</v>
      </c>
      <c r="D1213" s="139">
        <v>1262.53</v>
      </c>
      <c r="E1213" s="139">
        <v>63.21</v>
      </c>
      <c r="F1213" s="139">
        <v>1325.74</v>
      </c>
      <c r="G1213" s="120">
        <f t="shared" si="18"/>
        <v>9</v>
      </c>
    </row>
    <row r="1214" spans="1:7" ht="30" x14ac:dyDescent="0.2">
      <c r="A1214" s="136" t="s">
        <v>2543</v>
      </c>
      <c r="B1214" s="137" t="s">
        <v>2544</v>
      </c>
      <c r="C1214" s="138" t="s">
        <v>42</v>
      </c>
      <c r="D1214" s="139">
        <v>1079.07</v>
      </c>
      <c r="E1214" s="139">
        <v>63.21</v>
      </c>
      <c r="F1214" s="139">
        <v>1142.28</v>
      </c>
      <c r="G1214" s="120">
        <f t="shared" si="18"/>
        <v>9</v>
      </c>
    </row>
    <row r="1215" spans="1:7" ht="30" x14ac:dyDescent="0.2">
      <c r="A1215" s="136" t="s">
        <v>2545</v>
      </c>
      <c r="B1215" s="137" t="s">
        <v>2546</v>
      </c>
      <c r="C1215" s="138" t="s">
        <v>42</v>
      </c>
      <c r="D1215" s="139">
        <v>1253.53</v>
      </c>
      <c r="E1215" s="139">
        <v>126.43</v>
      </c>
      <c r="F1215" s="139">
        <v>1379.96</v>
      </c>
      <c r="G1215" s="120">
        <f t="shared" si="18"/>
        <v>9</v>
      </c>
    </row>
    <row r="1216" spans="1:7" ht="30" x14ac:dyDescent="0.2">
      <c r="A1216" s="136" t="s">
        <v>2547</v>
      </c>
      <c r="B1216" s="137" t="s">
        <v>2548</v>
      </c>
      <c r="C1216" s="138" t="s">
        <v>42</v>
      </c>
      <c r="D1216" s="139">
        <v>1354.87</v>
      </c>
      <c r="E1216" s="139">
        <v>126.43</v>
      </c>
      <c r="F1216" s="139">
        <v>1481.3</v>
      </c>
      <c r="G1216" s="120">
        <f t="shared" si="18"/>
        <v>9</v>
      </c>
    </row>
    <row r="1217" spans="1:7" ht="30" x14ac:dyDescent="0.2">
      <c r="A1217" s="136" t="s">
        <v>2549</v>
      </c>
      <c r="B1217" s="137" t="s">
        <v>2550</v>
      </c>
      <c r="C1217" s="138" t="s">
        <v>42</v>
      </c>
      <c r="D1217" s="139">
        <v>1370.17</v>
      </c>
      <c r="E1217" s="139">
        <v>126.43</v>
      </c>
      <c r="F1217" s="139">
        <v>1496.6</v>
      </c>
      <c r="G1217" s="120">
        <f t="shared" si="18"/>
        <v>9</v>
      </c>
    </row>
    <row r="1218" spans="1:7" ht="30" x14ac:dyDescent="0.2">
      <c r="A1218" s="136" t="s">
        <v>2551</v>
      </c>
      <c r="B1218" s="137" t="s">
        <v>2552</v>
      </c>
      <c r="C1218" s="138" t="s">
        <v>42</v>
      </c>
      <c r="D1218" s="139">
        <v>2209.48</v>
      </c>
      <c r="E1218" s="139">
        <v>158.03</v>
      </c>
      <c r="F1218" s="139">
        <v>2367.5100000000002</v>
      </c>
      <c r="G1218" s="120">
        <f t="shared" si="18"/>
        <v>9</v>
      </c>
    </row>
    <row r="1219" spans="1:7" ht="30" x14ac:dyDescent="0.2">
      <c r="A1219" s="136" t="s">
        <v>2553</v>
      </c>
      <c r="B1219" s="137" t="s">
        <v>2554</v>
      </c>
      <c r="C1219" s="138" t="s">
        <v>42</v>
      </c>
      <c r="D1219" s="139">
        <v>2365.2199999999998</v>
      </c>
      <c r="E1219" s="139">
        <v>158.03</v>
      </c>
      <c r="F1219" s="139">
        <v>2523.25</v>
      </c>
      <c r="G1219" s="120">
        <f t="shared" si="18"/>
        <v>9</v>
      </c>
    </row>
    <row r="1220" spans="1:7" ht="30" x14ac:dyDescent="0.2">
      <c r="A1220" s="136" t="s">
        <v>2555</v>
      </c>
      <c r="B1220" s="137" t="s">
        <v>2556</v>
      </c>
      <c r="C1220" s="138" t="s">
        <v>42</v>
      </c>
      <c r="D1220" s="139">
        <v>4278.03</v>
      </c>
      <c r="E1220" s="139">
        <v>180.61</v>
      </c>
      <c r="F1220" s="139">
        <v>4458.6400000000003</v>
      </c>
      <c r="G1220" s="120">
        <f t="shared" si="18"/>
        <v>9</v>
      </c>
    </row>
    <row r="1221" spans="1:7" ht="30" x14ac:dyDescent="0.2">
      <c r="A1221" s="136" t="s">
        <v>2557</v>
      </c>
      <c r="B1221" s="137" t="s">
        <v>2558</v>
      </c>
      <c r="C1221" s="138" t="s">
        <v>42</v>
      </c>
      <c r="D1221" s="139">
        <v>1040.75</v>
      </c>
      <c r="E1221" s="139">
        <v>15.81</v>
      </c>
      <c r="F1221" s="139">
        <v>1056.56</v>
      </c>
      <c r="G1221" s="120">
        <f t="shared" si="18"/>
        <v>9</v>
      </c>
    </row>
    <row r="1222" spans="1:7" ht="30" x14ac:dyDescent="0.2">
      <c r="A1222" s="136" t="s">
        <v>2559</v>
      </c>
      <c r="B1222" s="137" t="s">
        <v>2560</v>
      </c>
      <c r="C1222" s="138" t="s">
        <v>42</v>
      </c>
      <c r="D1222" s="139">
        <v>2213.69</v>
      </c>
      <c r="E1222" s="139">
        <v>121.91</v>
      </c>
      <c r="F1222" s="139">
        <v>2335.6</v>
      </c>
      <c r="G1222" s="120">
        <f t="shared" si="18"/>
        <v>9</v>
      </c>
    </row>
    <row r="1223" spans="1:7" ht="30" x14ac:dyDescent="0.2">
      <c r="A1223" s="136" t="s">
        <v>2561</v>
      </c>
      <c r="B1223" s="137" t="s">
        <v>2562</v>
      </c>
      <c r="C1223" s="138" t="s">
        <v>42</v>
      </c>
      <c r="D1223" s="139">
        <v>2305.17</v>
      </c>
      <c r="E1223" s="139">
        <v>117.4</v>
      </c>
      <c r="F1223" s="139">
        <v>2422.5700000000002</v>
      </c>
      <c r="G1223" s="120">
        <f t="shared" si="18"/>
        <v>9</v>
      </c>
    </row>
    <row r="1224" spans="1:7" ht="30" x14ac:dyDescent="0.2">
      <c r="A1224" s="136" t="s">
        <v>2563</v>
      </c>
      <c r="B1224" s="137" t="s">
        <v>2564</v>
      </c>
      <c r="C1224" s="138" t="s">
        <v>42</v>
      </c>
      <c r="D1224" s="139">
        <v>2459.2600000000002</v>
      </c>
      <c r="E1224" s="139">
        <v>117.4</v>
      </c>
      <c r="F1224" s="139">
        <v>2576.66</v>
      </c>
      <c r="G1224" s="120">
        <f t="shared" si="18"/>
        <v>9</v>
      </c>
    </row>
    <row r="1225" spans="1:7" ht="30" x14ac:dyDescent="0.2">
      <c r="A1225" s="136" t="s">
        <v>2565</v>
      </c>
      <c r="B1225" s="137" t="s">
        <v>2566</v>
      </c>
      <c r="C1225" s="138" t="s">
        <v>42</v>
      </c>
      <c r="D1225" s="139">
        <v>2474.56</v>
      </c>
      <c r="E1225" s="139">
        <v>117.4</v>
      </c>
      <c r="F1225" s="139">
        <v>2591.96</v>
      </c>
      <c r="G1225" s="120">
        <f t="shared" si="18"/>
        <v>9</v>
      </c>
    </row>
    <row r="1226" spans="1:7" ht="30" x14ac:dyDescent="0.2">
      <c r="A1226" s="136" t="s">
        <v>2567</v>
      </c>
      <c r="B1226" s="137" t="s">
        <v>2568</v>
      </c>
      <c r="C1226" s="138" t="s">
        <v>42</v>
      </c>
      <c r="D1226" s="139">
        <v>3288</v>
      </c>
      <c r="E1226" s="139">
        <v>153.5</v>
      </c>
      <c r="F1226" s="139">
        <v>3441.5</v>
      </c>
      <c r="G1226" s="120">
        <f t="shared" ref="G1226:G1289" si="19">LEN(A1226)</f>
        <v>9</v>
      </c>
    </row>
    <row r="1227" spans="1:7" x14ac:dyDescent="0.2">
      <c r="A1227" s="136" t="s">
        <v>2569</v>
      </c>
      <c r="B1227" s="137" t="s">
        <v>2570</v>
      </c>
      <c r="C1227" s="138"/>
      <c r="D1227" s="139"/>
      <c r="E1227" s="139"/>
      <c r="F1227" s="139"/>
      <c r="G1227" s="120">
        <f t="shared" si="19"/>
        <v>5</v>
      </c>
    </row>
    <row r="1228" spans="1:7" x14ac:dyDescent="0.2">
      <c r="A1228" s="136" t="s">
        <v>2571</v>
      </c>
      <c r="B1228" s="137" t="s">
        <v>2572</v>
      </c>
      <c r="C1228" s="138" t="s">
        <v>7</v>
      </c>
      <c r="D1228" s="139">
        <v>102.58</v>
      </c>
      <c r="E1228" s="139">
        <v>45.15</v>
      </c>
      <c r="F1228" s="139">
        <v>147.72999999999999</v>
      </c>
      <c r="G1228" s="120">
        <f t="shared" si="19"/>
        <v>9</v>
      </c>
    </row>
    <row r="1229" spans="1:7" ht="30" x14ac:dyDescent="0.2">
      <c r="A1229" s="136" t="s">
        <v>2573</v>
      </c>
      <c r="B1229" s="137" t="s">
        <v>2574</v>
      </c>
      <c r="C1229" s="138" t="s">
        <v>18</v>
      </c>
      <c r="D1229" s="139">
        <v>8.57</v>
      </c>
      <c r="E1229" s="139">
        <v>9.0299999999999994</v>
      </c>
      <c r="F1229" s="139">
        <v>17.600000000000001</v>
      </c>
      <c r="G1229" s="120">
        <f t="shared" si="19"/>
        <v>9</v>
      </c>
    </row>
    <row r="1230" spans="1:7" ht="30" x14ac:dyDescent="0.2">
      <c r="A1230" s="136" t="s">
        <v>2575</v>
      </c>
      <c r="B1230" s="137" t="s">
        <v>2576</v>
      </c>
      <c r="C1230" s="138" t="s">
        <v>18</v>
      </c>
      <c r="D1230" s="139">
        <v>95.85</v>
      </c>
      <c r="E1230" s="139">
        <v>90.3</v>
      </c>
      <c r="F1230" s="139">
        <v>186.15</v>
      </c>
      <c r="G1230" s="120">
        <f t="shared" si="19"/>
        <v>9</v>
      </c>
    </row>
    <row r="1231" spans="1:7" ht="30" x14ac:dyDescent="0.2">
      <c r="A1231" s="136" t="s">
        <v>2577</v>
      </c>
      <c r="B1231" s="137" t="s">
        <v>2578</v>
      </c>
      <c r="C1231" s="138" t="s">
        <v>7</v>
      </c>
      <c r="D1231" s="139">
        <v>2234.75</v>
      </c>
      <c r="E1231" s="139"/>
      <c r="F1231" s="139">
        <v>2234.75</v>
      </c>
      <c r="G1231" s="120">
        <f t="shared" si="19"/>
        <v>9</v>
      </c>
    </row>
    <row r="1232" spans="1:7" ht="30" x14ac:dyDescent="0.2">
      <c r="A1232" s="136" t="s">
        <v>2579</v>
      </c>
      <c r="B1232" s="137" t="s">
        <v>2580</v>
      </c>
      <c r="C1232" s="138" t="s">
        <v>7</v>
      </c>
      <c r="D1232" s="139">
        <v>813.34</v>
      </c>
      <c r="E1232" s="139"/>
      <c r="F1232" s="139">
        <v>813.34</v>
      </c>
      <c r="G1232" s="120">
        <f t="shared" si="19"/>
        <v>9</v>
      </c>
    </row>
    <row r="1233" spans="1:7" ht="30" x14ac:dyDescent="0.2">
      <c r="A1233" s="136" t="s">
        <v>2581</v>
      </c>
      <c r="B1233" s="137" t="s">
        <v>2582</v>
      </c>
      <c r="C1233" s="138" t="s">
        <v>7</v>
      </c>
      <c r="D1233" s="139">
        <v>639.29</v>
      </c>
      <c r="E1233" s="139">
        <v>18.059999999999999</v>
      </c>
      <c r="F1233" s="139">
        <v>657.35</v>
      </c>
      <c r="G1233" s="120">
        <f t="shared" si="19"/>
        <v>9</v>
      </c>
    </row>
    <row r="1234" spans="1:7" ht="30" x14ac:dyDescent="0.2">
      <c r="A1234" s="136" t="s">
        <v>2583</v>
      </c>
      <c r="B1234" s="137" t="s">
        <v>2584</v>
      </c>
      <c r="C1234" s="138" t="s">
        <v>7</v>
      </c>
      <c r="D1234" s="139">
        <v>1861.09</v>
      </c>
      <c r="E1234" s="139"/>
      <c r="F1234" s="139">
        <v>1861.09</v>
      </c>
      <c r="G1234" s="120">
        <f t="shared" si="19"/>
        <v>9</v>
      </c>
    </row>
    <row r="1235" spans="1:7" x14ac:dyDescent="0.2">
      <c r="A1235" s="136" t="s">
        <v>2585</v>
      </c>
      <c r="B1235" s="137" t="s">
        <v>2586</v>
      </c>
      <c r="C1235" s="138" t="s">
        <v>7</v>
      </c>
      <c r="D1235" s="139">
        <v>189.65</v>
      </c>
      <c r="E1235" s="139">
        <v>45.15</v>
      </c>
      <c r="F1235" s="139">
        <v>234.8</v>
      </c>
      <c r="G1235" s="120">
        <f t="shared" si="19"/>
        <v>9</v>
      </c>
    </row>
    <row r="1236" spans="1:7" ht="30" x14ac:dyDescent="0.2">
      <c r="A1236" s="136" t="s">
        <v>2587</v>
      </c>
      <c r="B1236" s="137" t="s">
        <v>2588</v>
      </c>
      <c r="C1236" s="138" t="s">
        <v>58</v>
      </c>
      <c r="D1236" s="139">
        <v>1100.8399999999999</v>
      </c>
      <c r="E1236" s="139">
        <v>194.15</v>
      </c>
      <c r="F1236" s="139">
        <v>1294.99</v>
      </c>
      <c r="G1236" s="120">
        <f t="shared" si="19"/>
        <v>9</v>
      </c>
    </row>
    <row r="1237" spans="1:7" x14ac:dyDescent="0.2">
      <c r="A1237" s="136" t="s">
        <v>2589</v>
      </c>
      <c r="B1237" s="137" t="s">
        <v>2590</v>
      </c>
      <c r="C1237" s="138" t="s">
        <v>7</v>
      </c>
      <c r="D1237" s="139">
        <v>249.94</v>
      </c>
      <c r="E1237" s="139">
        <v>8.86</v>
      </c>
      <c r="F1237" s="139">
        <v>258.8</v>
      </c>
      <c r="G1237" s="120">
        <f t="shared" si="19"/>
        <v>9</v>
      </c>
    </row>
    <row r="1238" spans="1:7" ht="30" x14ac:dyDescent="0.2">
      <c r="A1238" s="136" t="s">
        <v>2591</v>
      </c>
      <c r="B1238" s="137" t="s">
        <v>2592</v>
      </c>
      <c r="C1238" s="138" t="s">
        <v>7</v>
      </c>
      <c r="D1238" s="139">
        <v>2126.9299999999998</v>
      </c>
      <c r="E1238" s="139"/>
      <c r="F1238" s="139">
        <v>2126.9299999999998</v>
      </c>
      <c r="G1238" s="120">
        <f t="shared" si="19"/>
        <v>9</v>
      </c>
    </row>
    <row r="1239" spans="1:7" ht="30" x14ac:dyDescent="0.2">
      <c r="A1239" s="136" t="s">
        <v>2593</v>
      </c>
      <c r="B1239" s="137" t="s">
        <v>2594</v>
      </c>
      <c r="C1239" s="138" t="s">
        <v>7</v>
      </c>
      <c r="D1239" s="139">
        <v>1762.35</v>
      </c>
      <c r="E1239" s="139"/>
      <c r="F1239" s="139">
        <v>1762.35</v>
      </c>
      <c r="G1239" s="120">
        <f t="shared" si="19"/>
        <v>9</v>
      </c>
    </row>
    <row r="1240" spans="1:7" x14ac:dyDescent="0.2">
      <c r="A1240" s="136" t="s">
        <v>2595</v>
      </c>
      <c r="B1240" s="137" t="s">
        <v>2596</v>
      </c>
      <c r="C1240" s="138" t="s">
        <v>7</v>
      </c>
      <c r="D1240" s="139">
        <v>485.43</v>
      </c>
      <c r="E1240" s="139">
        <v>37.19</v>
      </c>
      <c r="F1240" s="139">
        <v>522.62</v>
      </c>
      <c r="G1240" s="120">
        <f t="shared" si="19"/>
        <v>9</v>
      </c>
    </row>
    <row r="1241" spans="1:7" ht="30" x14ac:dyDescent="0.2">
      <c r="A1241" s="136" t="s">
        <v>2597</v>
      </c>
      <c r="B1241" s="137" t="s">
        <v>2598</v>
      </c>
      <c r="C1241" s="138" t="s">
        <v>7</v>
      </c>
      <c r="D1241" s="139">
        <v>743.24</v>
      </c>
      <c r="E1241" s="139">
        <v>180.6</v>
      </c>
      <c r="F1241" s="139">
        <v>923.84</v>
      </c>
      <c r="G1241" s="120">
        <f t="shared" si="19"/>
        <v>9</v>
      </c>
    </row>
    <row r="1242" spans="1:7" x14ac:dyDescent="0.2">
      <c r="A1242" s="136" t="s">
        <v>2599</v>
      </c>
      <c r="B1242" s="137" t="s">
        <v>2600</v>
      </c>
      <c r="C1242" s="138" t="s">
        <v>7</v>
      </c>
      <c r="D1242" s="139">
        <v>451.9</v>
      </c>
      <c r="E1242" s="139">
        <v>90.27</v>
      </c>
      <c r="F1242" s="139">
        <v>542.16999999999996</v>
      </c>
      <c r="G1242" s="120">
        <f t="shared" si="19"/>
        <v>9</v>
      </c>
    </row>
    <row r="1243" spans="1:7" ht="30" x14ac:dyDescent="0.2">
      <c r="A1243" s="136" t="s">
        <v>2601</v>
      </c>
      <c r="B1243" s="137" t="s">
        <v>2602</v>
      </c>
      <c r="C1243" s="138" t="s">
        <v>18</v>
      </c>
      <c r="D1243" s="139">
        <v>226.68</v>
      </c>
      <c r="E1243" s="139">
        <v>9.0299999999999994</v>
      </c>
      <c r="F1243" s="139">
        <v>235.71</v>
      </c>
      <c r="G1243" s="120">
        <f t="shared" si="19"/>
        <v>9</v>
      </c>
    </row>
    <row r="1244" spans="1:7" x14ac:dyDescent="0.2">
      <c r="A1244" s="136" t="s">
        <v>2603</v>
      </c>
      <c r="B1244" s="137" t="s">
        <v>2604</v>
      </c>
      <c r="C1244" s="138"/>
      <c r="D1244" s="139"/>
      <c r="E1244" s="139"/>
      <c r="F1244" s="139"/>
      <c r="G1244" s="120">
        <f t="shared" si="19"/>
        <v>5</v>
      </c>
    </row>
    <row r="1245" spans="1:7" ht="30" x14ac:dyDescent="0.2">
      <c r="A1245" s="136" t="s">
        <v>2605</v>
      </c>
      <c r="B1245" s="137" t="s">
        <v>2606</v>
      </c>
      <c r="C1245" s="138" t="s">
        <v>7</v>
      </c>
      <c r="D1245" s="139">
        <v>238.86</v>
      </c>
      <c r="E1245" s="139">
        <v>62.31</v>
      </c>
      <c r="F1245" s="139">
        <v>301.17</v>
      </c>
      <c r="G1245" s="120">
        <f t="shared" si="19"/>
        <v>9</v>
      </c>
    </row>
    <row r="1246" spans="1:7" x14ac:dyDescent="0.2">
      <c r="A1246" s="136" t="s">
        <v>2607</v>
      </c>
      <c r="B1246" s="137" t="s">
        <v>2608</v>
      </c>
      <c r="C1246" s="138" t="s">
        <v>42</v>
      </c>
      <c r="D1246" s="139">
        <v>483.79</v>
      </c>
      <c r="E1246" s="139">
        <v>126.43</v>
      </c>
      <c r="F1246" s="139">
        <v>610.22</v>
      </c>
      <c r="G1246" s="120">
        <f t="shared" si="19"/>
        <v>9</v>
      </c>
    </row>
    <row r="1247" spans="1:7" x14ac:dyDescent="0.2">
      <c r="A1247" s="136" t="s">
        <v>2609</v>
      </c>
      <c r="B1247" s="137" t="s">
        <v>2610</v>
      </c>
      <c r="C1247" s="138" t="s">
        <v>42</v>
      </c>
      <c r="D1247" s="139">
        <v>486.15</v>
      </c>
      <c r="E1247" s="139">
        <v>126.43</v>
      </c>
      <c r="F1247" s="139">
        <v>612.58000000000004</v>
      </c>
      <c r="G1247" s="120">
        <f t="shared" si="19"/>
        <v>9</v>
      </c>
    </row>
    <row r="1248" spans="1:7" x14ac:dyDescent="0.2">
      <c r="A1248" s="136" t="s">
        <v>2611</v>
      </c>
      <c r="B1248" s="137" t="s">
        <v>2612</v>
      </c>
      <c r="C1248" s="138" t="s">
        <v>42</v>
      </c>
      <c r="D1248" s="139">
        <v>490.48</v>
      </c>
      <c r="E1248" s="139">
        <v>126.43</v>
      </c>
      <c r="F1248" s="139">
        <v>616.91</v>
      </c>
      <c r="G1248" s="120">
        <f t="shared" si="19"/>
        <v>9</v>
      </c>
    </row>
    <row r="1249" spans="1:7" x14ac:dyDescent="0.2">
      <c r="A1249" s="136" t="s">
        <v>2613</v>
      </c>
      <c r="B1249" s="137" t="s">
        <v>2614</v>
      </c>
      <c r="C1249" s="138" t="s">
        <v>42</v>
      </c>
      <c r="D1249" s="139">
        <v>510.59</v>
      </c>
      <c r="E1249" s="139">
        <v>126.43</v>
      </c>
      <c r="F1249" s="139">
        <v>637.02</v>
      </c>
      <c r="G1249" s="120">
        <f t="shared" si="19"/>
        <v>9</v>
      </c>
    </row>
    <row r="1250" spans="1:7" x14ac:dyDescent="0.2">
      <c r="A1250" s="136" t="s">
        <v>2615</v>
      </c>
      <c r="B1250" s="137" t="s">
        <v>2616</v>
      </c>
      <c r="C1250" s="138" t="s">
        <v>42</v>
      </c>
      <c r="D1250" s="139">
        <v>658.23</v>
      </c>
      <c r="E1250" s="139">
        <v>126.43</v>
      </c>
      <c r="F1250" s="139">
        <v>784.66</v>
      </c>
      <c r="G1250" s="120">
        <f t="shared" si="19"/>
        <v>9</v>
      </c>
    </row>
    <row r="1251" spans="1:7" x14ac:dyDescent="0.2">
      <c r="A1251" s="136" t="s">
        <v>2617</v>
      </c>
      <c r="B1251" s="137" t="s">
        <v>2618</v>
      </c>
      <c r="C1251" s="138" t="s">
        <v>42</v>
      </c>
      <c r="D1251" s="139">
        <v>802.96</v>
      </c>
      <c r="E1251" s="139">
        <v>158.03</v>
      </c>
      <c r="F1251" s="139">
        <v>960.99</v>
      </c>
      <c r="G1251" s="120">
        <f t="shared" si="19"/>
        <v>9</v>
      </c>
    </row>
    <row r="1252" spans="1:7" x14ac:dyDescent="0.2">
      <c r="A1252" s="136" t="s">
        <v>2619</v>
      </c>
      <c r="B1252" s="137" t="s">
        <v>2620</v>
      </c>
      <c r="C1252" s="138" t="s">
        <v>42</v>
      </c>
      <c r="D1252" s="139">
        <v>864.99</v>
      </c>
      <c r="E1252" s="139">
        <v>182.86</v>
      </c>
      <c r="F1252" s="139">
        <v>1047.8499999999999</v>
      </c>
      <c r="G1252" s="120">
        <f t="shared" si="19"/>
        <v>9</v>
      </c>
    </row>
    <row r="1253" spans="1:7" ht="30" x14ac:dyDescent="0.2">
      <c r="A1253" s="136" t="s">
        <v>2621</v>
      </c>
      <c r="B1253" s="137" t="s">
        <v>2622</v>
      </c>
      <c r="C1253" s="138" t="s">
        <v>42</v>
      </c>
      <c r="D1253" s="139">
        <v>316.45</v>
      </c>
      <c r="E1253" s="139">
        <v>63.21</v>
      </c>
      <c r="F1253" s="139">
        <v>379.66</v>
      </c>
      <c r="G1253" s="120">
        <f t="shared" si="19"/>
        <v>9</v>
      </c>
    </row>
    <row r="1254" spans="1:7" ht="30" x14ac:dyDescent="0.2">
      <c r="A1254" s="136" t="s">
        <v>2623</v>
      </c>
      <c r="B1254" s="137" t="s">
        <v>2624</v>
      </c>
      <c r="C1254" s="138" t="s">
        <v>42</v>
      </c>
      <c r="D1254" s="139">
        <v>323.14</v>
      </c>
      <c r="E1254" s="139">
        <v>63.21</v>
      </c>
      <c r="F1254" s="139">
        <v>386.35</v>
      </c>
      <c r="G1254" s="120">
        <f t="shared" si="19"/>
        <v>9</v>
      </c>
    </row>
    <row r="1255" spans="1:7" ht="30" x14ac:dyDescent="0.2">
      <c r="A1255" s="136" t="s">
        <v>2625</v>
      </c>
      <c r="B1255" s="137" t="s">
        <v>2626</v>
      </c>
      <c r="C1255" s="138" t="s">
        <v>42</v>
      </c>
      <c r="D1255" s="139">
        <v>343.25</v>
      </c>
      <c r="E1255" s="139">
        <v>63.21</v>
      </c>
      <c r="F1255" s="139">
        <v>406.46</v>
      </c>
      <c r="G1255" s="120">
        <f t="shared" si="19"/>
        <v>9</v>
      </c>
    </row>
    <row r="1256" spans="1:7" x14ac:dyDescent="0.2">
      <c r="A1256" s="136" t="s">
        <v>2627</v>
      </c>
      <c r="B1256" s="137" t="s">
        <v>2628</v>
      </c>
      <c r="C1256" s="138" t="s">
        <v>42</v>
      </c>
      <c r="D1256" s="139">
        <v>1061.0899999999999</v>
      </c>
      <c r="E1256" s="139">
        <v>63.21</v>
      </c>
      <c r="F1256" s="139">
        <v>1124.3</v>
      </c>
      <c r="G1256" s="120">
        <f t="shared" si="19"/>
        <v>9</v>
      </c>
    </row>
    <row r="1257" spans="1:7" x14ac:dyDescent="0.2">
      <c r="A1257" s="136" t="s">
        <v>2629</v>
      </c>
      <c r="B1257" s="137" t="s">
        <v>2630</v>
      </c>
      <c r="C1257" s="138" t="s">
        <v>42</v>
      </c>
      <c r="D1257" s="139">
        <v>1067.78</v>
      </c>
      <c r="E1257" s="139">
        <v>63.21</v>
      </c>
      <c r="F1257" s="139">
        <v>1130.99</v>
      </c>
      <c r="G1257" s="120">
        <f t="shared" si="19"/>
        <v>9</v>
      </c>
    </row>
    <row r="1258" spans="1:7" x14ac:dyDescent="0.2">
      <c r="A1258" s="136" t="s">
        <v>2631</v>
      </c>
      <c r="B1258" s="137" t="s">
        <v>2632</v>
      </c>
      <c r="C1258" s="138" t="s">
        <v>42</v>
      </c>
      <c r="D1258" s="139">
        <v>1537.79</v>
      </c>
      <c r="E1258" s="139">
        <v>117.4</v>
      </c>
      <c r="F1258" s="139">
        <v>1655.19</v>
      </c>
      <c r="G1258" s="120">
        <f t="shared" si="19"/>
        <v>9</v>
      </c>
    </row>
    <row r="1259" spans="1:7" x14ac:dyDescent="0.2">
      <c r="A1259" s="136" t="s">
        <v>2633</v>
      </c>
      <c r="B1259" s="137" t="s">
        <v>2634</v>
      </c>
      <c r="C1259" s="138" t="s">
        <v>42</v>
      </c>
      <c r="D1259" s="139">
        <v>1568.49</v>
      </c>
      <c r="E1259" s="139">
        <v>117.4</v>
      </c>
      <c r="F1259" s="139">
        <v>1685.89</v>
      </c>
      <c r="G1259" s="120">
        <f t="shared" si="19"/>
        <v>9</v>
      </c>
    </row>
    <row r="1260" spans="1:7" x14ac:dyDescent="0.2">
      <c r="A1260" s="136" t="s">
        <v>2635</v>
      </c>
      <c r="B1260" s="137" t="s">
        <v>2636</v>
      </c>
      <c r="C1260" s="138" t="s">
        <v>42</v>
      </c>
      <c r="D1260" s="139">
        <v>1614.98</v>
      </c>
      <c r="E1260" s="139">
        <v>117.4</v>
      </c>
      <c r="F1260" s="139">
        <v>1732.38</v>
      </c>
      <c r="G1260" s="120">
        <f t="shared" si="19"/>
        <v>9</v>
      </c>
    </row>
    <row r="1261" spans="1:7" x14ac:dyDescent="0.2">
      <c r="A1261" s="136" t="s">
        <v>2637</v>
      </c>
      <c r="B1261" s="137" t="s">
        <v>2638</v>
      </c>
      <c r="C1261" s="138" t="s">
        <v>42</v>
      </c>
      <c r="D1261" s="139">
        <v>1881.48</v>
      </c>
      <c r="E1261" s="139">
        <v>153.5</v>
      </c>
      <c r="F1261" s="139">
        <v>2034.98</v>
      </c>
      <c r="G1261" s="120">
        <f t="shared" si="19"/>
        <v>9</v>
      </c>
    </row>
    <row r="1262" spans="1:7" x14ac:dyDescent="0.2">
      <c r="A1262" s="136" t="s">
        <v>2639</v>
      </c>
      <c r="B1262" s="137" t="s">
        <v>2640</v>
      </c>
      <c r="C1262" s="138" t="s">
        <v>42</v>
      </c>
      <c r="D1262" s="139">
        <v>2000.36</v>
      </c>
      <c r="E1262" s="139">
        <v>153.5</v>
      </c>
      <c r="F1262" s="139">
        <v>2153.86</v>
      </c>
      <c r="G1262" s="120">
        <f t="shared" si="19"/>
        <v>9</v>
      </c>
    </row>
    <row r="1263" spans="1:7" x14ac:dyDescent="0.2">
      <c r="A1263" s="136" t="s">
        <v>2641</v>
      </c>
      <c r="B1263" s="137" t="s">
        <v>2642</v>
      </c>
      <c r="C1263" s="138" t="s">
        <v>42</v>
      </c>
      <c r="D1263" s="139">
        <v>1273.06</v>
      </c>
      <c r="E1263" s="139">
        <v>63.21</v>
      </c>
      <c r="F1263" s="139">
        <v>1336.27</v>
      </c>
      <c r="G1263" s="120">
        <f t="shared" si="19"/>
        <v>9</v>
      </c>
    </row>
    <row r="1264" spans="1:7" x14ac:dyDescent="0.2">
      <c r="A1264" s="136" t="s">
        <v>2643</v>
      </c>
      <c r="B1264" s="137" t="s">
        <v>2644</v>
      </c>
      <c r="C1264" s="138" t="s">
        <v>42</v>
      </c>
      <c r="D1264" s="139">
        <v>1509.06</v>
      </c>
      <c r="E1264" s="139">
        <v>63.21</v>
      </c>
      <c r="F1264" s="139">
        <v>1572.27</v>
      </c>
      <c r="G1264" s="120">
        <f t="shared" si="19"/>
        <v>9</v>
      </c>
    </row>
    <row r="1265" spans="1:7" x14ac:dyDescent="0.2">
      <c r="A1265" s="136" t="s">
        <v>2645</v>
      </c>
      <c r="B1265" s="137" t="s">
        <v>2646</v>
      </c>
      <c r="C1265" s="138" t="s">
        <v>42</v>
      </c>
      <c r="D1265" s="139">
        <v>757.68</v>
      </c>
      <c r="E1265" s="139">
        <v>158.03</v>
      </c>
      <c r="F1265" s="139">
        <v>915.71</v>
      </c>
      <c r="G1265" s="120">
        <f t="shared" si="19"/>
        <v>9</v>
      </c>
    </row>
    <row r="1266" spans="1:7" x14ac:dyDescent="0.2">
      <c r="A1266" s="136" t="s">
        <v>2647</v>
      </c>
      <c r="B1266" s="137" t="s">
        <v>2648</v>
      </c>
      <c r="C1266" s="138"/>
      <c r="D1266" s="139"/>
      <c r="E1266" s="139"/>
      <c r="F1266" s="139"/>
      <c r="G1266" s="120">
        <f t="shared" si="19"/>
        <v>5</v>
      </c>
    </row>
    <row r="1267" spans="1:7" ht="30" x14ac:dyDescent="0.2">
      <c r="A1267" s="136" t="s">
        <v>2649</v>
      </c>
      <c r="B1267" s="137" t="s">
        <v>2650</v>
      </c>
      <c r="C1267" s="138" t="s">
        <v>7</v>
      </c>
      <c r="D1267" s="139">
        <v>244.48</v>
      </c>
      <c r="E1267" s="139">
        <v>62.31</v>
      </c>
      <c r="F1267" s="139">
        <v>306.79000000000002</v>
      </c>
      <c r="G1267" s="120">
        <f t="shared" si="19"/>
        <v>9</v>
      </c>
    </row>
    <row r="1268" spans="1:7" ht="30" x14ac:dyDescent="0.2">
      <c r="A1268" s="136" t="s">
        <v>2651</v>
      </c>
      <c r="B1268" s="137" t="s">
        <v>2652</v>
      </c>
      <c r="C1268" s="138" t="s">
        <v>42</v>
      </c>
      <c r="D1268" s="139">
        <v>484.87</v>
      </c>
      <c r="E1268" s="139">
        <v>126.43</v>
      </c>
      <c r="F1268" s="139">
        <v>611.29999999999995</v>
      </c>
      <c r="G1268" s="120">
        <f t="shared" si="19"/>
        <v>9</v>
      </c>
    </row>
    <row r="1269" spans="1:7" ht="30" x14ac:dyDescent="0.2">
      <c r="A1269" s="136" t="s">
        <v>2653</v>
      </c>
      <c r="B1269" s="137" t="s">
        <v>2654</v>
      </c>
      <c r="C1269" s="138" t="s">
        <v>42</v>
      </c>
      <c r="D1269" s="139">
        <v>491.42</v>
      </c>
      <c r="E1269" s="139">
        <v>126.43</v>
      </c>
      <c r="F1269" s="139">
        <v>617.85</v>
      </c>
      <c r="G1269" s="120">
        <f t="shared" si="19"/>
        <v>9</v>
      </c>
    </row>
    <row r="1270" spans="1:7" ht="30" x14ac:dyDescent="0.2">
      <c r="A1270" s="136" t="s">
        <v>2655</v>
      </c>
      <c r="B1270" s="137" t="s">
        <v>2656</v>
      </c>
      <c r="C1270" s="138" t="s">
        <v>42</v>
      </c>
      <c r="D1270" s="139">
        <v>520.03</v>
      </c>
      <c r="E1270" s="139">
        <v>126.43</v>
      </c>
      <c r="F1270" s="139">
        <v>646.46</v>
      </c>
      <c r="G1270" s="120">
        <f t="shared" si="19"/>
        <v>9</v>
      </c>
    </row>
    <row r="1271" spans="1:7" ht="30" x14ac:dyDescent="0.2">
      <c r="A1271" s="136" t="s">
        <v>2657</v>
      </c>
      <c r="B1271" s="137" t="s">
        <v>2658</v>
      </c>
      <c r="C1271" s="138"/>
      <c r="D1271" s="139"/>
      <c r="E1271" s="139"/>
      <c r="F1271" s="139"/>
      <c r="G1271" s="120">
        <f t="shared" si="19"/>
        <v>5</v>
      </c>
    </row>
    <row r="1272" spans="1:7" ht="45" x14ac:dyDescent="0.2">
      <c r="A1272" s="136" t="s">
        <v>2659</v>
      </c>
      <c r="B1272" s="137" t="s">
        <v>2660</v>
      </c>
      <c r="C1272" s="138" t="s">
        <v>42</v>
      </c>
      <c r="D1272" s="139">
        <v>594.07000000000005</v>
      </c>
      <c r="E1272" s="139"/>
      <c r="F1272" s="139">
        <v>594.07000000000005</v>
      </c>
      <c r="G1272" s="120">
        <f t="shared" si="19"/>
        <v>9</v>
      </c>
    </row>
    <row r="1273" spans="1:7" ht="30" x14ac:dyDescent="0.2">
      <c r="A1273" s="136" t="s">
        <v>2661</v>
      </c>
      <c r="B1273" s="137" t="s">
        <v>2662</v>
      </c>
      <c r="C1273" s="138"/>
      <c r="D1273" s="139"/>
      <c r="E1273" s="139"/>
      <c r="F1273" s="139"/>
      <c r="G1273" s="120">
        <f t="shared" si="19"/>
        <v>5</v>
      </c>
    </row>
    <row r="1274" spans="1:7" ht="45" x14ac:dyDescent="0.2">
      <c r="A1274" s="136" t="s">
        <v>2663</v>
      </c>
      <c r="B1274" s="137" t="s">
        <v>2664</v>
      </c>
      <c r="C1274" s="138" t="s">
        <v>42</v>
      </c>
      <c r="D1274" s="139">
        <v>594.07000000000005</v>
      </c>
      <c r="E1274" s="139"/>
      <c r="F1274" s="139">
        <v>594.07000000000005</v>
      </c>
      <c r="G1274" s="120">
        <f t="shared" si="19"/>
        <v>9</v>
      </c>
    </row>
    <row r="1275" spans="1:7" ht="45" x14ac:dyDescent="0.2">
      <c r="A1275" s="136" t="s">
        <v>2665</v>
      </c>
      <c r="B1275" s="137" t="s">
        <v>2666</v>
      </c>
      <c r="C1275" s="138" t="s">
        <v>42</v>
      </c>
      <c r="D1275" s="139">
        <v>610.76</v>
      </c>
      <c r="E1275" s="139"/>
      <c r="F1275" s="139">
        <v>610.76</v>
      </c>
      <c r="G1275" s="120">
        <f t="shared" si="19"/>
        <v>9</v>
      </c>
    </row>
    <row r="1276" spans="1:7" ht="45" x14ac:dyDescent="0.2">
      <c r="A1276" s="136" t="s">
        <v>2667</v>
      </c>
      <c r="B1276" s="137" t="s">
        <v>2668</v>
      </c>
      <c r="C1276" s="138" t="s">
        <v>42</v>
      </c>
      <c r="D1276" s="139">
        <v>594.07000000000005</v>
      </c>
      <c r="E1276" s="139"/>
      <c r="F1276" s="139">
        <v>594.07000000000005</v>
      </c>
      <c r="G1276" s="120">
        <f t="shared" si="19"/>
        <v>9</v>
      </c>
    </row>
    <row r="1277" spans="1:7" ht="60" x14ac:dyDescent="0.2">
      <c r="A1277" s="136" t="s">
        <v>2669</v>
      </c>
      <c r="B1277" s="137" t="s">
        <v>2670</v>
      </c>
      <c r="C1277" s="138" t="s">
        <v>42</v>
      </c>
      <c r="D1277" s="139">
        <v>737.98</v>
      </c>
      <c r="E1277" s="139"/>
      <c r="F1277" s="139">
        <v>737.98</v>
      </c>
      <c r="G1277" s="120">
        <f t="shared" si="19"/>
        <v>9</v>
      </c>
    </row>
    <row r="1278" spans="1:7" ht="60" x14ac:dyDescent="0.2">
      <c r="A1278" s="136" t="s">
        <v>2671</v>
      </c>
      <c r="B1278" s="137" t="s">
        <v>2672</v>
      </c>
      <c r="C1278" s="138" t="s">
        <v>42</v>
      </c>
      <c r="D1278" s="139">
        <v>773.41</v>
      </c>
      <c r="E1278" s="139"/>
      <c r="F1278" s="139">
        <v>773.41</v>
      </c>
      <c r="G1278" s="120">
        <f t="shared" si="19"/>
        <v>9</v>
      </c>
    </row>
    <row r="1279" spans="1:7" ht="60" x14ac:dyDescent="0.2">
      <c r="A1279" s="136" t="s">
        <v>2673</v>
      </c>
      <c r="B1279" s="137" t="s">
        <v>2674</v>
      </c>
      <c r="C1279" s="138" t="s">
        <v>42</v>
      </c>
      <c r="D1279" s="139">
        <v>864.49</v>
      </c>
      <c r="E1279" s="139"/>
      <c r="F1279" s="139">
        <v>864.49</v>
      </c>
      <c r="G1279" s="120">
        <f t="shared" si="19"/>
        <v>9</v>
      </c>
    </row>
    <row r="1280" spans="1:7" x14ac:dyDescent="0.2">
      <c r="A1280" s="136" t="s">
        <v>2675</v>
      </c>
      <c r="B1280" s="137" t="s">
        <v>2676</v>
      </c>
      <c r="C1280" s="138"/>
      <c r="D1280" s="139"/>
      <c r="E1280" s="139"/>
      <c r="F1280" s="139"/>
      <c r="G1280" s="120">
        <f t="shared" si="19"/>
        <v>5</v>
      </c>
    </row>
    <row r="1281" spans="1:7" x14ac:dyDescent="0.2">
      <c r="A1281" s="136" t="s">
        <v>2677</v>
      </c>
      <c r="B1281" s="137" t="s">
        <v>2678</v>
      </c>
      <c r="C1281" s="138" t="s">
        <v>42</v>
      </c>
      <c r="D1281" s="139"/>
      <c r="E1281" s="139">
        <v>58.7</v>
      </c>
      <c r="F1281" s="139">
        <v>58.7</v>
      </c>
      <c r="G1281" s="120">
        <f t="shared" si="19"/>
        <v>9</v>
      </c>
    </row>
    <row r="1282" spans="1:7" x14ac:dyDescent="0.2">
      <c r="A1282" s="136" t="s">
        <v>2679</v>
      </c>
      <c r="B1282" s="137" t="s">
        <v>2680</v>
      </c>
      <c r="C1282" s="138" t="s">
        <v>42</v>
      </c>
      <c r="D1282" s="139"/>
      <c r="E1282" s="139">
        <v>72.239999999999995</v>
      </c>
      <c r="F1282" s="139">
        <v>72.239999999999995</v>
      </c>
      <c r="G1282" s="120">
        <f t="shared" si="19"/>
        <v>9</v>
      </c>
    </row>
    <row r="1283" spans="1:7" x14ac:dyDescent="0.2">
      <c r="A1283" s="136" t="s">
        <v>2681</v>
      </c>
      <c r="B1283" s="137" t="s">
        <v>2682</v>
      </c>
      <c r="C1283" s="138" t="s">
        <v>18</v>
      </c>
      <c r="D1283" s="139"/>
      <c r="E1283" s="139">
        <v>2.2599999999999998</v>
      </c>
      <c r="F1283" s="139">
        <v>2.2599999999999998</v>
      </c>
      <c r="G1283" s="120">
        <f t="shared" si="19"/>
        <v>9</v>
      </c>
    </row>
    <row r="1284" spans="1:7" x14ac:dyDescent="0.2">
      <c r="A1284" s="136" t="s">
        <v>2683</v>
      </c>
      <c r="B1284" s="137" t="s">
        <v>2684</v>
      </c>
      <c r="C1284" s="138" t="s">
        <v>18</v>
      </c>
      <c r="D1284" s="139">
        <v>42.22</v>
      </c>
      <c r="E1284" s="139">
        <v>13.55</v>
      </c>
      <c r="F1284" s="139">
        <v>55.77</v>
      </c>
      <c r="G1284" s="120">
        <f t="shared" si="19"/>
        <v>9</v>
      </c>
    </row>
    <row r="1285" spans="1:7" ht="30" x14ac:dyDescent="0.2">
      <c r="A1285" s="136" t="s">
        <v>2685</v>
      </c>
      <c r="B1285" s="137" t="s">
        <v>2686</v>
      </c>
      <c r="C1285" s="138" t="s">
        <v>7</v>
      </c>
      <c r="D1285" s="139">
        <v>1503.52</v>
      </c>
      <c r="E1285" s="139">
        <v>180.6</v>
      </c>
      <c r="F1285" s="139">
        <v>1684.12</v>
      </c>
      <c r="G1285" s="120">
        <f t="shared" si="19"/>
        <v>9</v>
      </c>
    </row>
    <row r="1286" spans="1:7" x14ac:dyDescent="0.2">
      <c r="A1286" s="136" t="s">
        <v>2687</v>
      </c>
      <c r="B1286" s="137" t="s">
        <v>2688</v>
      </c>
      <c r="C1286" s="138" t="s">
        <v>18</v>
      </c>
      <c r="D1286" s="139">
        <v>6.72</v>
      </c>
      <c r="E1286" s="139">
        <v>2.2599999999999998</v>
      </c>
      <c r="F1286" s="139">
        <v>8.98</v>
      </c>
      <c r="G1286" s="120">
        <f t="shared" si="19"/>
        <v>9</v>
      </c>
    </row>
    <row r="1287" spans="1:7" x14ac:dyDescent="0.2">
      <c r="A1287" s="136" t="s">
        <v>2689</v>
      </c>
      <c r="B1287" s="137" t="s">
        <v>2690</v>
      </c>
      <c r="C1287" s="138" t="s">
        <v>42</v>
      </c>
      <c r="D1287" s="139">
        <v>274.55</v>
      </c>
      <c r="E1287" s="139"/>
      <c r="F1287" s="139">
        <v>274.55</v>
      </c>
      <c r="G1287" s="120">
        <f t="shared" si="19"/>
        <v>9</v>
      </c>
    </row>
    <row r="1288" spans="1:7" x14ac:dyDescent="0.2">
      <c r="A1288" s="136" t="s">
        <v>2691</v>
      </c>
      <c r="B1288" s="137" t="s">
        <v>2692</v>
      </c>
      <c r="C1288" s="138" t="s">
        <v>7</v>
      </c>
      <c r="D1288" s="139">
        <v>1068.9000000000001</v>
      </c>
      <c r="E1288" s="139">
        <v>22.58</v>
      </c>
      <c r="F1288" s="139">
        <v>1091.48</v>
      </c>
      <c r="G1288" s="120">
        <f t="shared" si="19"/>
        <v>9</v>
      </c>
    </row>
    <row r="1289" spans="1:7" x14ac:dyDescent="0.2">
      <c r="A1289" s="136" t="s">
        <v>2693</v>
      </c>
      <c r="B1289" s="137" t="s">
        <v>2694</v>
      </c>
      <c r="C1289" s="138" t="s">
        <v>7</v>
      </c>
      <c r="D1289" s="139">
        <v>122.55</v>
      </c>
      <c r="E1289" s="139">
        <v>22.58</v>
      </c>
      <c r="F1289" s="139">
        <v>145.13</v>
      </c>
      <c r="G1289" s="120">
        <f t="shared" si="19"/>
        <v>9</v>
      </c>
    </row>
    <row r="1290" spans="1:7" x14ac:dyDescent="0.2">
      <c r="A1290" s="136" t="s">
        <v>2695</v>
      </c>
      <c r="B1290" s="137" t="s">
        <v>2696</v>
      </c>
      <c r="C1290" s="138" t="s">
        <v>7</v>
      </c>
      <c r="D1290" s="139">
        <v>450.03</v>
      </c>
      <c r="E1290" s="139">
        <v>22.58</v>
      </c>
      <c r="F1290" s="139">
        <v>472.61</v>
      </c>
      <c r="G1290" s="120">
        <f t="shared" ref="G1290:G1353" si="20">LEN(A1290)</f>
        <v>9</v>
      </c>
    </row>
    <row r="1291" spans="1:7" x14ac:dyDescent="0.2">
      <c r="A1291" s="136" t="s">
        <v>2697</v>
      </c>
      <c r="B1291" s="137" t="s">
        <v>2698</v>
      </c>
      <c r="C1291" s="138" t="s">
        <v>42</v>
      </c>
      <c r="D1291" s="139">
        <v>214.18</v>
      </c>
      <c r="E1291" s="139">
        <v>67.73</v>
      </c>
      <c r="F1291" s="139">
        <v>281.91000000000003</v>
      </c>
      <c r="G1291" s="120">
        <f t="shared" si="20"/>
        <v>9</v>
      </c>
    </row>
    <row r="1292" spans="1:7" x14ac:dyDescent="0.2">
      <c r="A1292" s="136" t="s">
        <v>2699</v>
      </c>
      <c r="B1292" s="137" t="s">
        <v>2700</v>
      </c>
      <c r="C1292" s="138" t="s">
        <v>42</v>
      </c>
      <c r="D1292" s="139">
        <v>216.54</v>
      </c>
      <c r="E1292" s="139">
        <v>67.73</v>
      </c>
      <c r="F1292" s="139">
        <v>284.27</v>
      </c>
      <c r="G1292" s="120">
        <f t="shared" si="20"/>
        <v>9</v>
      </c>
    </row>
    <row r="1293" spans="1:7" x14ac:dyDescent="0.2">
      <c r="A1293" s="136" t="s">
        <v>2701</v>
      </c>
      <c r="B1293" s="137" t="s">
        <v>2702</v>
      </c>
      <c r="C1293" s="138" t="s">
        <v>42</v>
      </c>
      <c r="D1293" s="139">
        <v>220.87</v>
      </c>
      <c r="E1293" s="139">
        <v>67.73</v>
      </c>
      <c r="F1293" s="139">
        <v>288.60000000000002</v>
      </c>
      <c r="G1293" s="120">
        <f t="shared" si="20"/>
        <v>9</v>
      </c>
    </row>
    <row r="1294" spans="1:7" x14ac:dyDescent="0.2">
      <c r="A1294" s="136" t="s">
        <v>2703</v>
      </c>
      <c r="B1294" s="137" t="s">
        <v>2704</v>
      </c>
      <c r="C1294" s="138" t="s">
        <v>42</v>
      </c>
      <c r="D1294" s="139">
        <v>240.98</v>
      </c>
      <c r="E1294" s="139">
        <v>67.73</v>
      </c>
      <c r="F1294" s="139">
        <v>308.70999999999998</v>
      </c>
      <c r="G1294" s="120">
        <f t="shared" si="20"/>
        <v>9</v>
      </c>
    </row>
    <row r="1295" spans="1:7" ht="30" x14ac:dyDescent="0.2">
      <c r="A1295" s="136" t="s">
        <v>2705</v>
      </c>
      <c r="B1295" s="137" t="s">
        <v>2706</v>
      </c>
      <c r="C1295" s="138" t="s">
        <v>42</v>
      </c>
      <c r="D1295" s="139">
        <v>983.92</v>
      </c>
      <c r="E1295" s="139">
        <v>67.73</v>
      </c>
      <c r="F1295" s="139">
        <v>1051.6500000000001</v>
      </c>
      <c r="G1295" s="120">
        <f t="shared" si="20"/>
        <v>9</v>
      </c>
    </row>
    <row r="1296" spans="1:7" ht="30" x14ac:dyDescent="0.2">
      <c r="A1296" s="136" t="s">
        <v>2707</v>
      </c>
      <c r="B1296" s="137" t="s">
        <v>2708</v>
      </c>
      <c r="C1296" s="138" t="s">
        <v>42</v>
      </c>
      <c r="D1296" s="139">
        <v>1100.56</v>
      </c>
      <c r="E1296" s="139">
        <v>67.73</v>
      </c>
      <c r="F1296" s="139">
        <v>1168.29</v>
      </c>
      <c r="G1296" s="120">
        <f t="shared" si="20"/>
        <v>9</v>
      </c>
    </row>
    <row r="1297" spans="1:7" ht="30" x14ac:dyDescent="0.2">
      <c r="A1297" s="136" t="s">
        <v>2709</v>
      </c>
      <c r="B1297" s="137" t="s">
        <v>2710</v>
      </c>
      <c r="C1297" s="138" t="s">
        <v>42</v>
      </c>
      <c r="D1297" s="139">
        <v>1085.26</v>
      </c>
      <c r="E1297" s="139">
        <v>67.73</v>
      </c>
      <c r="F1297" s="139">
        <v>1152.99</v>
      </c>
      <c r="G1297" s="120">
        <f t="shared" si="20"/>
        <v>9</v>
      </c>
    </row>
    <row r="1298" spans="1:7" ht="30" x14ac:dyDescent="0.2">
      <c r="A1298" s="136" t="s">
        <v>2711</v>
      </c>
      <c r="B1298" s="137" t="s">
        <v>2712</v>
      </c>
      <c r="C1298" s="138" t="s">
        <v>7</v>
      </c>
      <c r="D1298" s="139">
        <v>1199.53</v>
      </c>
      <c r="E1298" s="139">
        <v>67.73</v>
      </c>
      <c r="F1298" s="139">
        <v>1267.26</v>
      </c>
      <c r="G1298" s="120">
        <f t="shared" si="20"/>
        <v>9</v>
      </c>
    </row>
    <row r="1299" spans="1:7" x14ac:dyDescent="0.2">
      <c r="A1299" s="136" t="s">
        <v>2713</v>
      </c>
      <c r="B1299" s="137" t="s">
        <v>2714</v>
      </c>
      <c r="C1299" s="138"/>
      <c r="D1299" s="139"/>
      <c r="E1299" s="139"/>
      <c r="F1299" s="139"/>
      <c r="G1299" s="120">
        <f t="shared" si="20"/>
        <v>2</v>
      </c>
    </row>
    <row r="1300" spans="1:7" x14ac:dyDescent="0.2">
      <c r="A1300" s="136" t="s">
        <v>2715</v>
      </c>
      <c r="B1300" s="137" t="s">
        <v>2716</v>
      </c>
      <c r="C1300" s="138"/>
      <c r="D1300" s="139"/>
      <c r="E1300" s="139"/>
      <c r="F1300" s="139"/>
      <c r="G1300" s="120">
        <f t="shared" si="20"/>
        <v>5</v>
      </c>
    </row>
    <row r="1301" spans="1:7" x14ac:dyDescent="0.2">
      <c r="A1301" s="136" t="s">
        <v>2717</v>
      </c>
      <c r="B1301" s="137" t="s">
        <v>2718</v>
      </c>
      <c r="C1301" s="138" t="s">
        <v>7</v>
      </c>
      <c r="D1301" s="139">
        <v>452.81</v>
      </c>
      <c r="E1301" s="139">
        <v>28.66</v>
      </c>
      <c r="F1301" s="139">
        <v>481.47</v>
      </c>
      <c r="G1301" s="120">
        <f t="shared" si="20"/>
        <v>9</v>
      </c>
    </row>
    <row r="1302" spans="1:7" x14ac:dyDescent="0.2">
      <c r="A1302" s="136" t="s">
        <v>2719</v>
      </c>
      <c r="B1302" s="137" t="s">
        <v>2720</v>
      </c>
      <c r="C1302" s="138" t="s">
        <v>7</v>
      </c>
      <c r="D1302" s="139">
        <v>1223.44</v>
      </c>
      <c r="E1302" s="139">
        <v>28.66</v>
      </c>
      <c r="F1302" s="139">
        <v>1252.0999999999999</v>
      </c>
      <c r="G1302" s="120">
        <f t="shared" si="20"/>
        <v>9</v>
      </c>
    </row>
    <row r="1303" spans="1:7" x14ac:dyDescent="0.2">
      <c r="A1303" s="136" t="s">
        <v>2721</v>
      </c>
      <c r="B1303" s="137" t="s">
        <v>2722</v>
      </c>
      <c r="C1303" s="138" t="s">
        <v>7</v>
      </c>
      <c r="D1303" s="139">
        <v>859.36</v>
      </c>
      <c r="E1303" s="139">
        <v>28.66</v>
      </c>
      <c r="F1303" s="139">
        <v>888.02</v>
      </c>
      <c r="G1303" s="120">
        <f t="shared" si="20"/>
        <v>9</v>
      </c>
    </row>
    <row r="1304" spans="1:7" x14ac:dyDescent="0.2">
      <c r="A1304" s="136" t="s">
        <v>2723</v>
      </c>
      <c r="B1304" s="137" t="s">
        <v>2724</v>
      </c>
      <c r="C1304" s="138" t="s">
        <v>7</v>
      </c>
      <c r="D1304" s="139">
        <v>835.64</v>
      </c>
      <c r="E1304" s="139">
        <v>28.66</v>
      </c>
      <c r="F1304" s="139">
        <v>864.3</v>
      </c>
      <c r="G1304" s="120">
        <f t="shared" si="20"/>
        <v>9</v>
      </c>
    </row>
    <row r="1305" spans="1:7" x14ac:dyDescent="0.2">
      <c r="A1305" s="136" t="s">
        <v>2725</v>
      </c>
      <c r="B1305" s="137" t="s">
        <v>2726</v>
      </c>
      <c r="C1305" s="138" t="s">
        <v>7</v>
      </c>
      <c r="D1305" s="139">
        <v>497.4</v>
      </c>
      <c r="E1305" s="139">
        <v>28.66</v>
      </c>
      <c r="F1305" s="139">
        <v>526.05999999999995</v>
      </c>
      <c r="G1305" s="120">
        <f t="shared" si="20"/>
        <v>9</v>
      </c>
    </row>
    <row r="1306" spans="1:7" x14ac:dyDescent="0.2">
      <c r="A1306" s="136" t="s">
        <v>2727</v>
      </c>
      <c r="B1306" s="137" t="s">
        <v>2728</v>
      </c>
      <c r="C1306" s="138" t="s">
        <v>7</v>
      </c>
      <c r="D1306" s="139">
        <v>918.76</v>
      </c>
      <c r="E1306" s="139">
        <v>28.66</v>
      </c>
      <c r="F1306" s="139">
        <v>947.42</v>
      </c>
      <c r="G1306" s="120">
        <f t="shared" si="20"/>
        <v>9</v>
      </c>
    </row>
    <row r="1307" spans="1:7" ht="30" x14ac:dyDescent="0.2">
      <c r="A1307" s="136" t="s">
        <v>2729</v>
      </c>
      <c r="B1307" s="137" t="s">
        <v>2730</v>
      </c>
      <c r="C1307" s="138" t="s">
        <v>7</v>
      </c>
      <c r="D1307" s="139">
        <v>263.77999999999997</v>
      </c>
      <c r="E1307" s="139"/>
      <c r="F1307" s="139">
        <v>263.77999999999997</v>
      </c>
      <c r="G1307" s="120">
        <f t="shared" si="20"/>
        <v>9</v>
      </c>
    </row>
    <row r="1308" spans="1:7" ht="45" x14ac:dyDescent="0.2">
      <c r="A1308" s="136" t="s">
        <v>2731</v>
      </c>
      <c r="B1308" s="137" t="s">
        <v>2732</v>
      </c>
      <c r="C1308" s="138" t="s">
        <v>7</v>
      </c>
      <c r="D1308" s="139">
        <v>768.69</v>
      </c>
      <c r="E1308" s="139">
        <v>27.57</v>
      </c>
      <c r="F1308" s="139">
        <v>796.26</v>
      </c>
      <c r="G1308" s="120">
        <f t="shared" si="20"/>
        <v>9</v>
      </c>
    </row>
    <row r="1309" spans="1:7" ht="45" x14ac:dyDescent="0.2">
      <c r="A1309" s="136" t="s">
        <v>2733</v>
      </c>
      <c r="B1309" s="137" t="s">
        <v>2734</v>
      </c>
      <c r="C1309" s="138" t="s">
        <v>7</v>
      </c>
      <c r="D1309" s="139">
        <v>733.22</v>
      </c>
      <c r="E1309" s="139">
        <v>27.57</v>
      </c>
      <c r="F1309" s="139">
        <v>760.79</v>
      </c>
      <c r="G1309" s="120">
        <f t="shared" si="20"/>
        <v>9</v>
      </c>
    </row>
    <row r="1310" spans="1:7" ht="30" x14ac:dyDescent="0.2">
      <c r="A1310" s="136" t="s">
        <v>2735</v>
      </c>
      <c r="B1310" s="137" t="s">
        <v>2736</v>
      </c>
      <c r="C1310" s="138" t="s">
        <v>7</v>
      </c>
      <c r="D1310" s="139">
        <v>1690.92</v>
      </c>
      <c r="E1310" s="139">
        <v>73.02</v>
      </c>
      <c r="F1310" s="139">
        <v>1763.94</v>
      </c>
      <c r="G1310" s="120">
        <f t="shared" si="20"/>
        <v>9</v>
      </c>
    </row>
    <row r="1311" spans="1:7" x14ac:dyDescent="0.2">
      <c r="A1311" s="136" t="s">
        <v>2737</v>
      </c>
      <c r="B1311" s="137" t="s">
        <v>2738</v>
      </c>
      <c r="C1311" s="138" t="s">
        <v>7</v>
      </c>
      <c r="D1311" s="139">
        <v>1117.1600000000001</v>
      </c>
      <c r="E1311" s="139">
        <v>85.87</v>
      </c>
      <c r="F1311" s="139">
        <v>1203.03</v>
      </c>
      <c r="G1311" s="120">
        <f t="shared" si="20"/>
        <v>9</v>
      </c>
    </row>
    <row r="1312" spans="1:7" x14ac:dyDescent="0.2">
      <c r="A1312" s="136" t="s">
        <v>2739</v>
      </c>
      <c r="B1312" s="137" t="s">
        <v>2740</v>
      </c>
      <c r="C1312" s="138"/>
      <c r="D1312" s="139"/>
      <c r="E1312" s="139"/>
      <c r="F1312" s="139"/>
      <c r="G1312" s="120">
        <f t="shared" si="20"/>
        <v>5</v>
      </c>
    </row>
    <row r="1313" spans="1:7" x14ac:dyDescent="0.2">
      <c r="A1313" s="136" t="s">
        <v>2741</v>
      </c>
      <c r="B1313" s="137" t="s">
        <v>2742</v>
      </c>
      <c r="C1313" s="138" t="s">
        <v>7</v>
      </c>
      <c r="D1313" s="139">
        <v>977.63</v>
      </c>
      <c r="E1313" s="139">
        <v>85.87</v>
      </c>
      <c r="F1313" s="139">
        <v>1063.5</v>
      </c>
      <c r="G1313" s="120">
        <f t="shared" si="20"/>
        <v>9</v>
      </c>
    </row>
    <row r="1314" spans="1:7" x14ac:dyDescent="0.2">
      <c r="A1314" s="136" t="s">
        <v>45</v>
      </c>
      <c r="B1314" s="137" t="s">
        <v>2743</v>
      </c>
      <c r="C1314" s="138" t="s">
        <v>7</v>
      </c>
      <c r="D1314" s="139">
        <v>850.14</v>
      </c>
      <c r="E1314" s="139">
        <v>85.87</v>
      </c>
      <c r="F1314" s="139">
        <v>936.01</v>
      </c>
      <c r="G1314" s="120">
        <f t="shared" si="20"/>
        <v>9</v>
      </c>
    </row>
    <row r="1315" spans="1:7" ht="30" x14ac:dyDescent="0.2">
      <c r="A1315" s="136" t="s">
        <v>2744</v>
      </c>
      <c r="B1315" s="137" t="s">
        <v>2745</v>
      </c>
      <c r="C1315" s="138" t="s">
        <v>42</v>
      </c>
      <c r="D1315" s="139">
        <v>1511</v>
      </c>
      <c r="E1315" s="139">
        <v>151.38</v>
      </c>
      <c r="F1315" s="139">
        <v>1662.38</v>
      </c>
      <c r="G1315" s="120">
        <f t="shared" si="20"/>
        <v>9</v>
      </c>
    </row>
    <row r="1316" spans="1:7" ht="30" x14ac:dyDescent="0.2">
      <c r="A1316" s="136" t="s">
        <v>2746</v>
      </c>
      <c r="B1316" s="137" t="s">
        <v>2747</v>
      </c>
      <c r="C1316" s="138" t="s">
        <v>42</v>
      </c>
      <c r="D1316" s="139">
        <v>1387.37</v>
      </c>
      <c r="E1316" s="139">
        <v>151.38</v>
      </c>
      <c r="F1316" s="139">
        <v>1538.75</v>
      </c>
      <c r="G1316" s="120">
        <f t="shared" si="20"/>
        <v>9</v>
      </c>
    </row>
    <row r="1317" spans="1:7" ht="30" x14ac:dyDescent="0.2">
      <c r="A1317" s="136" t="s">
        <v>2748</v>
      </c>
      <c r="B1317" s="137" t="s">
        <v>2749</v>
      </c>
      <c r="C1317" s="138" t="s">
        <v>7</v>
      </c>
      <c r="D1317" s="139">
        <v>1031.8699999999999</v>
      </c>
      <c r="E1317" s="139">
        <v>85.87</v>
      </c>
      <c r="F1317" s="139">
        <v>1117.74</v>
      </c>
      <c r="G1317" s="120">
        <f t="shared" si="20"/>
        <v>9</v>
      </c>
    </row>
    <row r="1318" spans="1:7" ht="30" x14ac:dyDescent="0.2">
      <c r="A1318" s="136" t="s">
        <v>2750</v>
      </c>
      <c r="B1318" s="137" t="s">
        <v>2751</v>
      </c>
      <c r="C1318" s="138" t="s">
        <v>42</v>
      </c>
      <c r="D1318" s="139">
        <v>2210.0700000000002</v>
      </c>
      <c r="E1318" s="139">
        <v>151.38</v>
      </c>
      <c r="F1318" s="139">
        <v>2361.4499999999998</v>
      </c>
      <c r="G1318" s="120">
        <f t="shared" si="20"/>
        <v>9</v>
      </c>
    </row>
    <row r="1319" spans="1:7" ht="30" x14ac:dyDescent="0.2">
      <c r="A1319" s="136" t="s">
        <v>2752</v>
      </c>
      <c r="B1319" s="137" t="s">
        <v>2753</v>
      </c>
      <c r="C1319" s="138" t="s">
        <v>42</v>
      </c>
      <c r="D1319" s="139">
        <v>2285.62</v>
      </c>
      <c r="E1319" s="139">
        <v>151.38</v>
      </c>
      <c r="F1319" s="139">
        <v>2437</v>
      </c>
      <c r="G1319" s="120">
        <f t="shared" si="20"/>
        <v>9</v>
      </c>
    </row>
    <row r="1320" spans="1:7" x14ac:dyDescent="0.2">
      <c r="A1320" s="136" t="s">
        <v>2754</v>
      </c>
      <c r="B1320" s="137" t="s">
        <v>2755</v>
      </c>
      <c r="C1320" s="138" t="s">
        <v>7</v>
      </c>
      <c r="D1320" s="139">
        <v>901.44</v>
      </c>
      <c r="E1320" s="139">
        <v>85.87</v>
      </c>
      <c r="F1320" s="139">
        <v>987.31</v>
      </c>
      <c r="G1320" s="120">
        <f t="shared" si="20"/>
        <v>9</v>
      </c>
    </row>
    <row r="1321" spans="1:7" x14ac:dyDescent="0.2">
      <c r="A1321" s="136" t="s">
        <v>2756</v>
      </c>
      <c r="B1321" s="137" t="s">
        <v>2757</v>
      </c>
      <c r="C1321" s="138" t="s">
        <v>7</v>
      </c>
      <c r="D1321" s="139">
        <v>549.91999999999996</v>
      </c>
      <c r="E1321" s="139">
        <v>85.87</v>
      </c>
      <c r="F1321" s="139">
        <v>635.79</v>
      </c>
      <c r="G1321" s="120">
        <f t="shared" si="20"/>
        <v>9</v>
      </c>
    </row>
    <row r="1322" spans="1:7" x14ac:dyDescent="0.2">
      <c r="A1322" s="136" t="s">
        <v>2758</v>
      </c>
      <c r="B1322" s="137" t="s">
        <v>2759</v>
      </c>
      <c r="C1322" s="138" t="s">
        <v>7</v>
      </c>
      <c r="D1322" s="139">
        <v>1551.18</v>
      </c>
      <c r="E1322" s="139">
        <v>85.87</v>
      </c>
      <c r="F1322" s="139">
        <v>1637.05</v>
      </c>
      <c r="G1322" s="120">
        <f t="shared" si="20"/>
        <v>9</v>
      </c>
    </row>
    <row r="1323" spans="1:7" ht="30" x14ac:dyDescent="0.2">
      <c r="A1323" s="136" t="s">
        <v>2760</v>
      </c>
      <c r="B1323" s="137" t="s">
        <v>2761</v>
      </c>
      <c r="C1323" s="138" t="s">
        <v>7</v>
      </c>
      <c r="D1323" s="139">
        <v>871.25</v>
      </c>
      <c r="E1323" s="139">
        <v>65.510000000000005</v>
      </c>
      <c r="F1323" s="139">
        <v>936.76</v>
      </c>
      <c r="G1323" s="120">
        <f t="shared" si="20"/>
        <v>9</v>
      </c>
    </row>
    <row r="1324" spans="1:7" ht="30" x14ac:dyDescent="0.2">
      <c r="A1324" s="136" t="s">
        <v>2762</v>
      </c>
      <c r="B1324" s="137" t="s">
        <v>2763</v>
      </c>
      <c r="C1324" s="138" t="s">
        <v>7</v>
      </c>
      <c r="D1324" s="139">
        <v>812.83</v>
      </c>
      <c r="E1324" s="139">
        <v>85.87</v>
      </c>
      <c r="F1324" s="139">
        <v>898.7</v>
      </c>
      <c r="G1324" s="120">
        <f t="shared" si="20"/>
        <v>9</v>
      </c>
    </row>
    <row r="1325" spans="1:7" ht="30" x14ac:dyDescent="0.2">
      <c r="A1325" s="136" t="s">
        <v>2764</v>
      </c>
      <c r="B1325" s="137" t="s">
        <v>2765</v>
      </c>
      <c r="C1325" s="138" t="s">
        <v>7</v>
      </c>
      <c r="D1325" s="139">
        <v>627.92999999999995</v>
      </c>
      <c r="E1325" s="139">
        <v>85.87</v>
      </c>
      <c r="F1325" s="139">
        <v>713.8</v>
      </c>
      <c r="G1325" s="120">
        <f t="shared" si="20"/>
        <v>9</v>
      </c>
    </row>
    <row r="1326" spans="1:7" x14ac:dyDescent="0.2">
      <c r="A1326" s="136" t="s">
        <v>2766</v>
      </c>
      <c r="B1326" s="137" t="s">
        <v>2767</v>
      </c>
      <c r="C1326" s="138" t="s">
        <v>7</v>
      </c>
      <c r="D1326" s="139">
        <v>1299.1300000000001</v>
      </c>
      <c r="E1326" s="139">
        <v>85.87</v>
      </c>
      <c r="F1326" s="139">
        <v>1385</v>
      </c>
      <c r="G1326" s="120">
        <f t="shared" si="20"/>
        <v>9</v>
      </c>
    </row>
    <row r="1327" spans="1:7" x14ac:dyDescent="0.2">
      <c r="A1327" s="136" t="s">
        <v>2768</v>
      </c>
      <c r="B1327" s="137" t="s">
        <v>2769</v>
      </c>
      <c r="C1327" s="138" t="s">
        <v>7</v>
      </c>
      <c r="D1327" s="139">
        <v>1945.41</v>
      </c>
      <c r="E1327" s="139">
        <v>85.87</v>
      </c>
      <c r="F1327" s="139">
        <v>2031.28</v>
      </c>
      <c r="G1327" s="120">
        <f t="shared" si="20"/>
        <v>9</v>
      </c>
    </row>
    <row r="1328" spans="1:7" ht="30" x14ac:dyDescent="0.2">
      <c r="A1328" s="136" t="s">
        <v>2770</v>
      </c>
      <c r="B1328" s="137" t="s">
        <v>2771</v>
      </c>
      <c r="C1328" s="138" t="s">
        <v>7</v>
      </c>
      <c r="D1328" s="139">
        <v>1499.64</v>
      </c>
      <c r="E1328" s="139">
        <v>85.87</v>
      </c>
      <c r="F1328" s="139">
        <v>1585.51</v>
      </c>
      <c r="G1328" s="120">
        <f t="shared" si="20"/>
        <v>9</v>
      </c>
    </row>
    <row r="1329" spans="1:7" x14ac:dyDescent="0.2">
      <c r="A1329" s="136" t="s">
        <v>2772</v>
      </c>
      <c r="B1329" s="137" t="s">
        <v>2773</v>
      </c>
      <c r="C1329" s="138" t="s">
        <v>7</v>
      </c>
      <c r="D1329" s="139">
        <v>940.74</v>
      </c>
      <c r="E1329" s="139">
        <v>57.06</v>
      </c>
      <c r="F1329" s="139">
        <v>997.8</v>
      </c>
      <c r="G1329" s="120">
        <f t="shared" si="20"/>
        <v>9</v>
      </c>
    </row>
    <row r="1330" spans="1:7" x14ac:dyDescent="0.2">
      <c r="A1330" s="136" t="s">
        <v>2774</v>
      </c>
      <c r="B1330" s="140" t="s">
        <v>2775</v>
      </c>
      <c r="C1330" s="138" t="s">
        <v>7</v>
      </c>
      <c r="D1330" s="139">
        <v>907.52</v>
      </c>
      <c r="E1330" s="139">
        <v>65.510000000000005</v>
      </c>
      <c r="F1330" s="139">
        <v>973.03</v>
      </c>
      <c r="G1330" s="120">
        <f t="shared" si="20"/>
        <v>9</v>
      </c>
    </row>
    <row r="1331" spans="1:7" ht="30" x14ac:dyDescent="0.2">
      <c r="A1331" s="136" t="s">
        <v>2776</v>
      </c>
      <c r="B1331" s="137" t="s">
        <v>2777</v>
      </c>
      <c r="C1331" s="138" t="s">
        <v>7</v>
      </c>
      <c r="D1331" s="139">
        <v>2008.55</v>
      </c>
      <c r="E1331" s="139">
        <v>57.06</v>
      </c>
      <c r="F1331" s="139">
        <v>2065.61</v>
      </c>
      <c r="G1331" s="120">
        <f t="shared" si="20"/>
        <v>9</v>
      </c>
    </row>
    <row r="1332" spans="1:7" ht="30" x14ac:dyDescent="0.2">
      <c r="A1332" s="136" t="s">
        <v>2778</v>
      </c>
      <c r="B1332" s="137" t="s">
        <v>2779</v>
      </c>
      <c r="C1332" s="138" t="s">
        <v>7</v>
      </c>
      <c r="D1332" s="139">
        <v>1419.64</v>
      </c>
      <c r="E1332" s="139">
        <v>57.06</v>
      </c>
      <c r="F1332" s="139">
        <v>1476.7</v>
      </c>
      <c r="G1332" s="120">
        <f t="shared" si="20"/>
        <v>9</v>
      </c>
    </row>
    <row r="1333" spans="1:7" x14ac:dyDescent="0.2">
      <c r="A1333" s="136" t="s">
        <v>2780</v>
      </c>
      <c r="B1333" s="137" t="s">
        <v>2781</v>
      </c>
      <c r="C1333" s="138" t="s">
        <v>7</v>
      </c>
      <c r="D1333" s="139">
        <v>1603.37</v>
      </c>
      <c r="E1333" s="139">
        <v>28.66</v>
      </c>
      <c r="F1333" s="139">
        <v>1632.03</v>
      </c>
      <c r="G1333" s="120">
        <f t="shared" si="20"/>
        <v>9</v>
      </c>
    </row>
    <row r="1334" spans="1:7" x14ac:dyDescent="0.2">
      <c r="A1334" s="136" t="s">
        <v>2782</v>
      </c>
      <c r="B1334" s="137" t="s">
        <v>2783</v>
      </c>
      <c r="C1334" s="138" t="s">
        <v>7</v>
      </c>
      <c r="D1334" s="139">
        <v>357.36</v>
      </c>
      <c r="E1334" s="139">
        <v>45.15</v>
      </c>
      <c r="F1334" s="139">
        <v>402.51</v>
      </c>
      <c r="G1334" s="120">
        <f t="shared" si="20"/>
        <v>9</v>
      </c>
    </row>
    <row r="1335" spans="1:7" ht="30" x14ac:dyDescent="0.2">
      <c r="A1335" s="136" t="s">
        <v>2784</v>
      </c>
      <c r="B1335" s="137" t="s">
        <v>2785</v>
      </c>
      <c r="C1335" s="138" t="s">
        <v>7</v>
      </c>
      <c r="D1335" s="139">
        <v>803.97</v>
      </c>
      <c r="E1335" s="139">
        <v>85.87</v>
      </c>
      <c r="F1335" s="139">
        <v>889.84</v>
      </c>
      <c r="G1335" s="120">
        <f t="shared" si="20"/>
        <v>9</v>
      </c>
    </row>
    <row r="1336" spans="1:7" ht="30" x14ac:dyDescent="0.2">
      <c r="A1336" s="136" t="s">
        <v>2786</v>
      </c>
      <c r="B1336" s="137" t="s">
        <v>2787</v>
      </c>
      <c r="C1336" s="138" t="s">
        <v>7</v>
      </c>
      <c r="D1336" s="139">
        <v>1184.9100000000001</v>
      </c>
      <c r="E1336" s="139">
        <v>136.26</v>
      </c>
      <c r="F1336" s="139">
        <v>1321.17</v>
      </c>
      <c r="G1336" s="120">
        <f t="shared" si="20"/>
        <v>9</v>
      </c>
    </row>
    <row r="1337" spans="1:7" ht="30" x14ac:dyDescent="0.2">
      <c r="A1337" s="136" t="s">
        <v>2788</v>
      </c>
      <c r="B1337" s="137" t="s">
        <v>2789</v>
      </c>
      <c r="C1337" s="138" t="s">
        <v>7</v>
      </c>
      <c r="D1337" s="139">
        <v>6445.89</v>
      </c>
      <c r="E1337" s="139">
        <v>168.2</v>
      </c>
      <c r="F1337" s="139">
        <v>6614.09</v>
      </c>
      <c r="G1337" s="120">
        <f t="shared" si="20"/>
        <v>9</v>
      </c>
    </row>
    <row r="1338" spans="1:7" ht="30" x14ac:dyDescent="0.2">
      <c r="A1338" s="136" t="s">
        <v>2790</v>
      </c>
      <c r="B1338" s="137" t="s">
        <v>2791</v>
      </c>
      <c r="C1338" s="138" t="s">
        <v>7</v>
      </c>
      <c r="D1338" s="139">
        <v>938.75</v>
      </c>
      <c r="E1338" s="139">
        <v>57.06</v>
      </c>
      <c r="F1338" s="139">
        <v>995.81</v>
      </c>
      <c r="G1338" s="120">
        <f t="shared" si="20"/>
        <v>9</v>
      </c>
    </row>
    <row r="1339" spans="1:7" ht="30" x14ac:dyDescent="0.2">
      <c r="A1339" s="136" t="s">
        <v>2792</v>
      </c>
      <c r="B1339" s="137" t="s">
        <v>2793</v>
      </c>
      <c r="C1339" s="138" t="s">
        <v>7</v>
      </c>
      <c r="D1339" s="139">
        <v>1574.48</v>
      </c>
      <c r="E1339" s="139">
        <v>65.2</v>
      </c>
      <c r="F1339" s="139">
        <v>1639.68</v>
      </c>
      <c r="G1339" s="120">
        <f t="shared" si="20"/>
        <v>9</v>
      </c>
    </row>
    <row r="1340" spans="1:7" ht="30" x14ac:dyDescent="0.2">
      <c r="A1340" s="136" t="s">
        <v>2794</v>
      </c>
      <c r="B1340" s="137" t="s">
        <v>2795</v>
      </c>
      <c r="C1340" s="138" t="s">
        <v>7</v>
      </c>
      <c r="D1340" s="139">
        <v>1308.31</v>
      </c>
      <c r="E1340" s="139">
        <v>85.87</v>
      </c>
      <c r="F1340" s="139">
        <v>1394.18</v>
      </c>
      <c r="G1340" s="120">
        <f t="shared" si="20"/>
        <v>9</v>
      </c>
    </row>
    <row r="1341" spans="1:7" x14ac:dyDescent="0.2">
      <c r="A1341" s="136" t="s">
        <v>2796</v>
      </c>
      <c r="B1341" s="137" t="s">
        <v>2797</v>
      </c>
      <c r="C1341" s="138"/>
      <c r="D1341" s="139"/>
      <c r="E1341" s="139"/>
      <c r="F1341" s="139"/>
      <c r="G1341" s="120">
        <f t="shared" si="20"/>
        <v>5</v>
      </c>
    </row>
    <row r="1342" spans="1:7" ht="30" x14ac:dyDescent="0.2">
      <c r="A1342" s="136" t="s">
        <v>2798</v>
      </c>
      <c r="B1342" s="137" t="s">
        <v>2799</v>
      </c>
      <c r="C1342" s="138" t="s">
        <v>18</v>
      </c>
      <c r="D1342" s="139">
        <v>863.85</v>
      </c>
      <c r="E1342" s="139">
        <v>45.15</v>
      </c>
      <c r="F1342" s="139">
        <v>909</v>
      </c>
      <c r="G1342" s="120">
        <f t="shared" si="20"/>
        <v>9</v>
      </c>
    </row>
    <row r="1343" spans="1:7" x14ac:dyDescent="0.2">
      <c r="A1343" s="136" t="s">
        <v>2800</v>
      </c>
      <c r="B1343" s="137" t="s">
        <v>2801</v>
      </c>
      <c r="C1343" s="138" t="s">
        <v>18</v>
      </c>
      <c r="D1343" s="139">
        <v>787.4</v>
      </c>
      <c r="E1343" s="139">
        <v>18.059999999999999</v>
      </c>
      <c r="F1343" s="139">
        <v>805.46</v>
      </c>
      <c r="G1343" s="120">
        <f t="shared" si="20"/>
        <v>9</v>
      </c>
    </row>
    <row r="1344" spans="1:7" x14ac:dyDescent="0.2">
      <c r="A1344" s="136" t="s">
        <v>2802</v>
      </c>
      <c r="B1344" s="137" t="s">
        <v>2803</v>
      </c>
      <c r="C1344" s="138" t="s">
        <v>18</v>
      </c>
      <c r="D1344" s="139">
        <v>1287.99</v>
      </c>
      <c r="E1344" s="139">
        <v>45.15</v>
      </c>
      <c r="F1344" s="139">
        <v>1333.14</v>
      </c>
      <c r="G1344" s="120">
        <f t="shared" si="20"/>
        <v>9</v>
      </c>
    </row>
    <row r="1345" spans="1:7" x14ac:dyDescent="0.2">
      <c r="A1345" s="136" t="s">
        <v>2804</v>
      </c>
      <c r="B1345" s="137" t="s">
        <v>2805</v>
      </c>
      <c r="C1345" s="138" t="s">
        <v>7</v>
      </c>
      <c r="D1345" s="139">
        <v>1254.53</v>
      </c>
      <c r="E1345" s="139">
        <v>90.3</v>
      </c>
      <c r="F1345" s="139">
        <v>1344.83</v>
      </c>
      <c r="G1345" s="120">
        <f t="shared" si="20"/>
        <v>9</v>
      </c>
    </row>
    <row r="1346" spans="1:7" ht="30" x14ac:dyDescent="0.2">
      <c r="A1346" s="136" t="s">
        <v>2806</v>
      </c>
      <c r="B1346" s="137" t="s">
        <v>2807</v>
      </c>
      <c r="C1346" s="138" t="s">
        <v>7</v>
      </c>
      <c r="D1346" s="139">
        <v>1066.21</v>
      </c>
      <c r="E1346" s="139">
        <v>14.9</v>
      </c>
      <c r="F1346" s="139">
        <v>1081.1099999999999</v>
      </c>
      <c r="G1346" s="120">
        <f t="shared" si="20"/>
        <v>9</v>
      </c>
    </row>
    <row r="1347" spans="1:7" ht="30" x14ac:dyDescent="0.2">
      <c r="A1347" s="136" t="s">
        <v>2808</v>
      </c>
      <c r="B1347" s="137" t="s">
        <v>2809</v>
      </c>
      <c r="C1347" s="138" t="s">
        <v>7</v>
      </c>
      <c r="D1347" s="139">
        <v>1469.99</v>
      </c>
      <c r="E1347" s="139">
        <v>45.15</v>
      </c>
      <c r="F1347" s="139">
        <v>1515.14</v>
      </c>
      <c r="G1347" s="120">
        <f t="shared" si="20"/>
        <v>9</v>
      </c>
    </row>
    <row r="1348" spans="1:7" ht="45" x14ac:dyDescent="0.2">
      <c r="A1348" s="136" t="s">
        <v>2810</v>
      </c>
      <c r="B1348" s="137" t="s">
        <v>2811</v>
      </c>
      <c r="C1348" s="138" t="s">
        <v>7</v>
      </c>
      <c r="D1348" s="139">
        <v>1110.28</v>
      </c>
      <c r="E1348" s="139">
        <v>28.66</v>
      </c>
      <c r="F1348" s="139">
        <v>1138.94</v>
      </c>
      <c r="G1348" s="120">
        <f t="shared" si="20"/>
        <v>9</v>
      </c>
    </row>
    <row r="1349" spans="1:7" ht="30" x14ac:dyDescent="0.2">
      <c r="A1349" s="136" t="s">
        <v>2812</v>
      </c>
      <c r="B1349" s="137" t="s">
        <v>2813</v>
      </c>
      <c r="C1349" s="138" t="s">
        <v>7</v>
      </c>
      <c r="D1349" s="139">
        <v>696.15</v>
      </c>
      <c r="E1349" s="139">
        <v>57.06</v>
      </c>
      <c r="F1349" s="139">
        <v>753.21</v>
      </c>
      <c r="G1349" s="120">
        <f t="shared" si="20"/>
        <v>9</v>
      </c>
    </row>
    <row r="1350" spans="1:7" x14ac:dyDescent="0.2">
      <c r="A1350" s="136" t="s">
        <v>2814</v>
      </c>
      <c r="B1350" s="137" t="s">
        <v>2815</v>
      </c>
      <c r="C1350" s="138" t="s">
        <v>18</v>
      </c>
      <c r="D1350" s="139">
        <v>195.57</v>
      </c>
      <c r="E1350" s="139">
        <v>22.58</v>
      </c>
      <c r="F1350" s="139">
        <v>218.15</v>
      </c>
      <c r="G1350" s="120">
        <f t="shared" si="20"/>
        <v>9</v>
      </c>
    </row>
    <row r="1351" spans="1:7" x14ac:dyDescent="0.2">
      <c r="A1351" s="136" t="s">
        <v>2816</v>
      </c>
      <c r="B1351" s="137" t="s">
        <v>2817</v>
      </c>
      <c r="C1351" s="138" t="s">
        <v>18</v>
      </c>
      <c r="D1351" s="139">
        <v>228.65</v>
      </c>
      <c r="E1351" s="139">
        <v>22.58</v>
      </c>
      <c r="F1351" s="139">
        <v>251.23</v>
      </c>
      <c r="G1351" s="120">
        <f t="shared" si="20"/>
        <v>9</v>
      </c>
    </row>
    <row r="1352" spans="1:7" ht="30" x14ac:dyDescent="0.2">
      <c r="A1352" s="136" t="s">
        <v>2818</v>
      </c>
      <c r="B1352" s="137" t="s">
        <v>2819</v>
      </c>
      <c r="C1352" s="138" t="s">
        <v>7</v>
      </c>
      <c r="D1352" s="139">
        <v>1281.17</v>
      </c>
      <c r="E1352" s="139">
        <v>65.510000000000005</v>
      </c>
      <c r="F1352" s="139">
        <v>1346.68</v>
      </c>
      <c r="G1352" s="120">
        <f t="shared" si="20"/>
        <v>9</v>
      </c>
    </row>
    <row r="1353" spans="1:7" ht="30" x14ac:dyDescent="0.2">
      <c r="A1353" s="136" t="s">
        <v>2820</v>
      </c>
      <c r="B1353" s="137" t="s">
        <v>2821</v>
      </c>
      <c r="C1353" s="138" t="s">
        <v>7</v>
      </c>
      <c r="D1353" s="139">
        <v>1502.07</v>
      </c>
      <c r="E1353" s="139">
        <v>28.66</v>
      </c>
      <c r="F1353" s="139">
        <v>1530.73</v>
      </c>
      <c r="G1353" s="120">
        <f t="shared" si="20"/>
        <v>9</v>
      </c>
    </row>
    <row r="1354" spans="1:7" ht="30" x14ac:dyDescent="0.2">
      <c r="A1354" s="136" t="s">
        <v>2822</v>
      </c>
      <c r="B1354" s="137" t="s">
        <v>2823</v>
      </c>
      <c r="C1354" s="138" t="s">
        <v>7</v>
      </c>
      <c r="D1354" s="139">
        <v>1226.29</v>
      </c>
      <c r="E1354" s="139">
        <v>57.06</v>
      </c>
      <c r="F1354" s="139">
        <v>1283.3499999999999</v>
      </c>
      <c r="G1354" s="120">
        <f t="shared" ref="G1354:G1417" si="21">LEN(A1354)</f>
        <v>9</v>
      </c>
    </row>
    <row r="1355" spans="1:7" ht="30" x14ac:dyDescent="0.2">
      <c r="A1355" s="136" t="s">
        <v>2824</v>
      </c>
      <c r="B1355" s="137" t="s">
        <v>2825</v>
      </c>
      <c r="C1355" s="138" t="s">
        <v>7</v>
      </c>
      <c r="D1355" s="139">
        <v>661.34</v>
      </c>
      <c r="E1355" s="139">
        <v>18.059999999999999</v>
      </c>
      <c r="F1355" s="139">
        <v>679.4</v>
      </c>
      <c r="G1355" s="120">
        <f t="shared" si="21"/>
        <v>9</v>
      </c>
    </row>
    <row r="1356" spans="1:7" ht="45" x14ac:dyDescent="0.2">
      <c r="A1356" s="136" t="s">
        <v>2826</v>
      </c>
      <c r="B1356" s="137" t="s">
        <v>2827</v>
      </c>
      <c r="C1356" s="138" t="s">
        <v>7</v>
      </c>
      <c r="D1356" s="139">
        <v>575.80999999999995</v>
      </c>
      <c r="E1356" s="139"/>
      <c r="F1356" s="139">
        <v>575.80999999999995</v>
      </c>
      <c r="G1356" s="120">
        <f t="shared" si="21"/>
        <v>9</v>
      </c>
    </row>
    <row r="1357" spans="1:7" x14ac:dyDescent="0.2">
      <c r="A1357" s="136" t="s">
        <v>2828</v>
      </c>
      <c r="B1357" s="137" t="s">
        <v>2829</v>
      </c>
      <c r="C1357" s="138"/>
      <c r="D1357" s="139"/>
      <c r="E1357" s="139"/>
      <c r="F1357" s="139"/>
      <c r="G1357" s="120">
        <f t="shared" si="21"/>
        <v>5</v>
      </c>
    </row>
    <row r="1358" spans="1:7" ht="30" x14ac:dyDescent="0.2">
      <c r="A1358" s="136" t="s">
        <v>2830</v>
      </c>
      <c r="B1358" s="137" t="s">
        <v>2831</v>
      </c>
      <c r="C1358" s="138" t="s">
        <v>7</v>
      </c>
      <c r="D1358" s="139">
        <v>3058.01</v>
      </c>
      <c r="E1358" s="139">
        <v>63.6</v>
      </c>
      <c r="F1358" s="139">
        <v>3121.61</v>
      </c>
      <c r="G1358" s="120">
        <f t="shared" si="21"/>
        <v>9</v>
      </c>
    </row>
    <row r="1359" spans="1:7" ht="30" x14ac:dyDescent="0.2">
      <c r="A1359" s="136" t="s">
        <v>2832</v>
      </c>
      <c r="B1359" s="137" t="s">
        <v>2833</v>
      </c>
      <c r="C1359" s="138" t="s">
        <v>7</v>
      </c>
      <c r="D1359" s="139">
        <v>1800.34</v>
      </c>
      <c r="E1359" s="139">
        <v>63.6</v>
      </c>
      <c r="F1359" s="139">
        <v>1863.94</v>
      </c>
      <c r="G1359" s="120">
        <f t="shared" si="21"/>
        <v>9</v>
      </c>
    </row>
    <row r="1360" spans="1:7" ht="30" x14ac:dyDescent="0.2">
      <c r="A1360" s="136" t="s">
        <v>2834</v>
      </c>
      <c r="B1360" s="137" t="s">
        <v>2835</v>
      </c>
      <c r="C1360" s="138" t="s">
        <v>7</v>
      </c>
      <c r="D1360" s="139">
        <v>1930.97</v>
      </c>
      <c r="E1360" s="139">
        <v>63.6</v>
      </c>
      <c r="F1360" s="139">
        <v>1994.57</v>
      </c>
      <c r="G1360" s="120">
        <f t="shared" si="21"/>
        <v>9</v>
      </c>
    </row>
    <row r="1361" spans="1:7" ht="30" x14ac:dyDescent="0.2">
      <c r="A1361" s="136" t="s">
        <v>2836</v>
      </c>
      <c r="B1361" s="137" t="s">
        <v>2837</v>
      </c>
      <c r="C1361" s="138" t="s">
        <v>7</v>
      </c>
      <c r="D1361" s="139">
        <v>2925.02</v>
      </c>
      <c r="E1361" s="139">
        <v>63.6</v>
      </c>
      <c r="F1361" s="139">
        <v>2988.62</v>
      </c>
      <c r="G1361" s="120">
        <f t="shared" si="21"/>
        <v>9</v>
      </c>
    </row>
    <row r="1362" spans="1:7" ht="30" x14ac:dyDescent="0.2">
      <c r="A1362" s="136" t="s">
        <v>2838</v>
      </c>
      <c r="B1362" s="137" t="s">
        <v>2839</v>
      </c>
      <c r="C1362" s="138" t="s">
        <v>7</v>
      </c>
      <c r="D1362" s="139">
        <v>2357.9299999999998</v>
      </c>
      <c r="E1362" s="139">
        <v>116.53</v>
      </c>
      <c r="F1362" s="139">
        <v>2474.46</v>
      </c>
      <c r="G1362" s="120">
        <f t="shared" si="21"/>
        <v>9</v>
      </c>
    </row>
    <row r="1363" spans="1:7" ht="45" x14ac:dyDescent="0.2">
      <c r="A1363" s="136" t="s">
        <v>2840</v>
      </c>
      <c r="B1363" s="137" t="s">
        <v>2841</v>
      </c>
      <c r="C1363" s="138" t="s">
        <v>7</v>
      </c>
      <c r="D1363" s="139">
        <v>3552.7</v>
      </c>
      <c r="E1363" s="139">
        <v>116.53</v>
      </c>
      <c r="F1363" s="139">
        <v>3669.23</v>
      </c>
      <c r="G1363" s="120">
        <f t="shared" si="21"/>
        <v>9</v>
      </c>
    </row>
    <row r="1364" spans="1:7" ht="45" x14ac:dyDescent="0.2">
      <c r="A1364" s="136" t="s">
        <v>2842</v>
      </c>
      <c r="B1364" s="137" t="s">
        <v>2843</v>
      </c>
      <c r="C1364" s="138" t="s">
        <v>7</v>
      </c>
      <c r="D1364" s="139">
        <v>2841.51</v>
      </c>
      <c r="E1364" s="139">
        <v>116.53</v>
      </c>
      <c r="F1364" s="139">
        <v>2958.04</v>
      </c>
      <c r="G1364" s="120">
        <f t="shared" si="21"/>
        <v>9</v>
      </c>
    </row>
    <row r="1365" spans="1:7" ht="45" x14ac:dyDescent="0.2">
      <c r="A1365" s="136" t="s">
        <v>2844</v>
      </c>
      <c r="B1365" s="137" t="s">
        <v>2845</v>
      </c>
      <c r="C1365" s="138" t="s">
        <v>7</v>
      </c>
      <c r="D1365" s="139">
        <v>3596.38</v>
      </c>
      <c r="E1365" s="139">
        <v>116.53</v>
      </c>
      <c r="F1365" s="139">
        <v>3712.91</v>
      </c>
      <c r="G1365" s="120">
        <f t="shared" si="21"/>
        <v>9</v>
      </c>
    </row>
    <row r="1366" spans="1:7" ht="30" x14ac:dyDescent="0.2">
      <c r="A1366" s="136" t="s">
        <v>2846</v>
      </c>
      <c r="B1366" s="137" t="s">
        <v>2847</v>
      </c>
      <c r="C1366" s="138" t="s">
        <v>7</v>
      </c>
      <c r="D1366" s="139">
        <v>2335.52</v>
      </c>
      <c r="E1366" s="139">
        <v>63.6</v>
      </c>
      <c r="F1366" s="139">
        <v>2399.12</v>
      </c>
      <c r="G1366" s="120">
        <f t="shared" si="21"/>
        <v>9</v>
      </c>
    </row>
    <row r="1367" spans="1:7" ht="30" x14ac:dyDescent="0.2">
      <c r="A1367" s="136" t="s">
        <v>2848</v>
      </c>
      <c r="B1367" s="137" t="s">
        <v>2849</v>
      </c>
      <c r="C1367" s="138" t="s">
        <v>7</v>
      </c>
      <c r="D1367" s="139">
        <v>2357.04</v>
      </c>
      <c r="E1367" s="139">
        <v>63.6</v>
      </c>
      <c r="F1367" s="139">
        <v>2420.64</v>
      </c>
      <c r="G1367" s="120">
        <f t="shared" si="21"/>
        <v>9</v>
      </c>
    </row>
    <row r="1368" spans="1:7" ht="30" x14ac:dyDescent="0.2">
      <c r="A1368" s="136" t="s">
        <v>2850</v>
      </c>
      <c r="B1368" s="137" t="s">
        <v>2851</v>
      </c>
      <c r="C1368" s="138" t="s">
        <v>7</v>
      </c>
      <c r="D1368" s="139">
        <v>3497.6</v>
      </c>
      <c r="E1368" s="139">
        <v>63.6</v>
      </c>
      <c r="F1368" s="139">
        <v>3561.2</v>
      </c>
      <c r="G1368" s="120">
        <f t="shared" si="21"/>
        <v>9</v>
      </c>
    </row>
    <row r="1369" spans="1:7" ht="30" x14ac:dyDescent="0.2">
      <c r="A1369" s="136" t="s">
        <v>2852</v>
      </c>
      <c r="B1369" s="137" t="s">
        <v>2853</v>
      </c>
      <c r="C1369" s="138" t="s">
        <v>7</v>
      </c>
      <c r="D1369" s="139">
        <v>2909.21</v>
      </c>
      <c r="E1369" s="139">
        <v>116.53</v>
      </c>
      <c r="F1369" s="139">
        <v>3025.74</v>
      </c>
      <c r="G1369" s="120">
        <f t="shared" si="21"/>
        <v>9</v>
      </c>
    </row>
    <row r="1370" spans="1:7" ht="45" x14ac:dyDescent="0.2">
      <c r="A1370" s="136" t="s">
        <v>2854</v>
      </c>
      <c r="B1370" s="137" t="s">
        <v>2855</v>
      </c>
      <c r="C1370" s="138" t="s">
        <v>7</v>
      </c>
      <c r="D1370" s="139">
        <v>4117.59</v>
      </c>
      <c r="E1370" s="139">
        <v>116.53</v>
      </c>
      <c r="F1370" s="139">
        <v>4234.12</v>
      </c>
      <c r="G1370" s="120">
        <f t="shared" si="21"/>
        <v>9</v>
      </c>
    </row>
    <row r="1371" spans="1:7" ht="45" x14ac:dyDescent="0.2">
      <c r="A1371" s="136" t="s">
        <v>2856</v>
      </c>
      <c r="B1371" s="137" t="s">
        <v>2857</v>
      </c>
      <c r="C1371" s="138" t="s">
        <v>7</v>
      </c>
      <c r="D1371" s="139">
        <v>3151.68</v>
      </c>
      <c r="E1371" s="139">
        <v>116.53</v>
      </c>
      <c r="F1371" s="139">
        <v>3268.21</v>
      </c>
      <c r="G1371" s="120">
        <f t="shared" si="21"/>
        <v>9</v>
      </c>
    </row>
    <row r="1372" spans="1:7" ht="45" x14ac:dyDescent="0.2">
      <c r="A1372" s="136" t="s">
        <v>2858</v>
      </c>
      <c r="B1372" s="137" t="s">
        <v>2859</v>
      </c>
      <c r="C1372" s="138" t="s">
        <v>7</v>
      </c>
      <c r="D1372" s="139">
        <v>4152.3500000000004</v>
      </c>
      <c r="E1372" s="139">
        <v>116.53</v>
      </c>
      <c r="F1372" s="139">
        <v>4268.88</v>
      </c>
      <c r="G1372" s="120">
        <f t="shared" si="21"/>
        <v>9</v>
      </c>
    </row>
    <row r="1373" spans="1:7" ht="45" x14ac:dyDescent="0.2">
      <c r="A1373" s="136" t="s">
        <v>2860</v>
      </c>
      <c r="B1373" s="137" t="s">
        <v>2861</v>
      </c>
      <c r="C1373" s="138" t="s">
        <v>7</v>
      </c>
      <c r="D1373" s="139">
        <v>4213.91</v>
      </c>
      <c r="E1373" s="139">
        <v>116.53</v>
      </c>
      <c r="F1373" s="139">
        <v>4330.4399999999996</v>
      </c>
      <c r="G1373" s="120">
        <f t="shared" si="21"/>
        <v>9</v>
      </c>
    </row>
    <row r="1374" spans="1:7" ht="45" x14ac:dyDescent="0.2">
      <c r="A1374" s="136" t="s">
        <v>2862</v>
      </c>
      <c r="B1374" s="137" t="s">
        <v>2863</v>
      </c>
      <c r="C1374" s="138" t="s">
        <v>7</v>
      </c>
      <c r="D1374" s="139">
        <v>4044.01</v>
      </c>
      <c r="E1374" s="139">
        <v>63.6</v>
      </c>
      <c r="F1374" s="139">
        <v>4107.6099999999997</v>
      </c>
      <c r="G1374" s="120">
        <f t="shared" si="21"/>
        <v>9</v>
      </c>
    </row>
    <row r="1375" spans="1:7" ht="30" x14ac:dyDescent="0.2">
      <c r="A1375" s="136" t="s">
        <v>2864</v>
      </c>
      <c r="B1375" s="137" t="s">
        <v>2865</v>
      </c>
      <c r="C1375" s="138" t="s">
        <v>7</v>
      </c>
      <c r="D1375" s="139">
        <v>2560.75</v>
      </c>
      <c r="E1375" s="139">
        <v>63.6</v>
      </c>
      <c r="F1375" s="139">
        <v>2624.35</v>
      </c>
      <c r="G1375" s="120">
        <f t="shared" si="21"/>
        <v>9</v>
      </c>
    </row>
    <row r="1376" spans="1:7" ht="45" x14ac:dyDescent="0.2">
      <c r="A1376" s="136" t="s">
        <v>2866</v>
      </c>
      <c r="B1376" s="137" t="s">
        <v>2867</v>
      </c>
      <c r="C1376" s="138" t="s">
        <v>7</v>
      </c>
      <c r="D1376" s="139">
        <v>4343.07</v>
      </c>
      <c r="E1376" s="139">
        <v>63.6</v>
      </c>
      <c r="F1376" s="139">
        <v>4406.67</v>
      </c>
      <c r="G1376" s="120">
        <f t="shared" si="21"/>
        <v>9</v>
      </c>
    </row>
    <row r="1377" spans="1:7" ht="45" x14ac:dyDescent="0.2">
      <c r="A1377" s="136" t="s">
        <v>2868</v>
      </c>
      <c r="B1377" s="137" t="s">
        <v>2869</v>
      </c>
      <c r="C1377" s="138" t="s">
        <v>7</v>
      </c>
      <c r="D1377" s="139">
        <v>3830.78</v>
      </c>
      <c r="E1377" s="139">
        <v>255.25</v>
      </c>
      <c r="F1377" s="139">
        <v>4086.03</v>
      </c>
      <c r="G1377" s="120">
        <f t="shared" si="21"/>
        <v>9</v>
      </c>
    </row>
    <row r="1378" spans="1:7" ht="30" x14ac:dyDescent="0.2">
      <c r="A1378" s="136" t="s">
        <v>23</v>
      </c>
      <c r="B1378" s="137" t="s">
        <v>2870</v>
      </c>
      <c r="C1378" s="138" t="s">
        <v>7</v>
      </c>
      <c r="D1378" s="139">
        <v>3365.75</v>
      </c>
      <c r="E1378" s="139">
        <v>63.6</v>
      </c>
      <c r="F1378" s="139">
        <v>3429.35</v>
      </c>
      <c r="G1378" s="120">
        <f t="shared" si="21"/>
        <v>9</v>
      </c>
    </row>
    <row r="1379" spans="1:7" ht="30" x14ac:dyDescent="0.2">
      <c r="A1379" s="136" t="s">
        <v>2871</v>
      </c>
      <c r="B1379" s="137" t="s">
        <v>2872</v>
      </c>
      <c r="C1379" s="138" t="s">
        <v>7</v>
      </c>
      <c r="D1379" s="139">
        <v>1651.05</v>
      </c>
      <c r="E1379" s="139">
        <v>63.6</v>
      </c>
      <c r="F1379" s="139">
        <v>1714.65</v>
      </c>
      <c r="G1379" s="120">
        <f t="shared" si="21"/>
        <v>9</v>
      </c>
    </row>
    <row r="1380" spans="1:7" ht="30" x14ac:dyDescent="0.2">
      <c r="A1380" s="136" t="s">
        <v>2873</v>
      </c>
      <c r="B1380" s="137" t="s">
        <v>2874</v>
      </c>
      <c r="C1380" s="138" t="s">
        <v>7</v>
      </c>
      <c r="D1380" s="139">
        <v>2679.11</v>
      </c>
      <c r="E1380" s="139">
        <v>63.6</v>
      </c>
      <c r="F1380" s="139">
        <v>2742.71</v>
      </c>
      <c r="G1380" s="120">
        <f t="shared" si="21"/>
        <v>9</v>
      </c>
    </row>
    <row r="1381" spans="1:7" ht="30" x14ac:dyDescent="0.2">
      <c r="A1381" s="136" t="s">
        <v>2875</v>
      </c>
      <c r="B1381" s="137" t="s">
        <v>2876</v>
      </c>
      <c r="C1381" s="138" t="s">
        <v>7</v>
      </c>
      <c r="D1381" s="139">
        <v>2194.92</v>
      </c>
      <c r="E1381" s="139">
        <v>63.6</v>
      </c>
      <c r="F1381" s="139">
        <v>2258.52</v>
      </c>
      <c r="G1381" s="120">
        <f t="shared" si="21"/>
        <v>9</v>
      </c>
    </row>
    <row r="1382" spans="1:7" x14ac:dyDescent="0.2">
      <c r="A1382" s="136" t="s">
        <v>2877</v>
      </c>
      <c r="B1382" s="137" t="s">
        <v>2878</v>
      </c>
      <c r="C1382" s="138"/>
      <c r="D1382" s="139"/>
      <c r="E1382" s="139"/>
      <c r="F1382" s="139"/>
      <c r="G1382" s="120">
        <f t="shared" si="21"/>
        <v>5</v>
      </c>
    </row>
    <row r="1383" spans="1:7" ht="30" x14ac:dyDescent="0.2">
      <c r="A1383" s="136" t="s">
        <v>2879</v>
      </c>
      <c r="B1383" s="137" t="s">
        <v>2880</v>
      </c>
      <c r="C1383" s="138" t="s">
        <v>18</v>
      </c>
      <c r="D1383" s="139">
        <v>1017.01</v>
      </c>
      <c r="E1383" s="139">
        <v>52.93</v>
      </c>
      <c r="F1383" s="139">
        <v>1069.94</v>
      </c>
      <c r="G1383" s="120">
        <f t="shared" si="21"/>
        <v>9</v>
      </c>
    </row>
    <row r="1384" spans="1:7" x14ac:dyDescent="0.2">
      <c r="A1384" s="136" t="s">
        <v>2881</v>
      </c>
      <c r="B1384" s="137" t="s">
        <v>2882</v>
      </c>
      <c r="C1384" s="138"/>
      <c r="D1384" s="139"/>
      <c r="E1384" s="139"/>
      <c r="F1384" s="139"/>
      <c r="G1384" s="120">
        <f t="shared" si="21"/>
        <v>5</v>
      </c>
    </row>
    <row r="1385" spans="1:7" ht="30" x14ac:dyDescent="0.2">
      <c r="A1385" s="136" t="s">
        <v>2883</v>
      </c>
      <c r="B1385" s="137" t="s">
        <v>2884</v>
      </c>
      <c r="C1385" s="138" t="s">
        <v>7</v>
      </c>
      <c r="D1385" s="139">
        <v>694.16</v>
      </c>
      <c r="E1385" s="139">
        <v>45.15</v>
      </c>
      <c r="F1385" s="139">
        <v>739.31</v>
      </c>
      <c r="G1385" s="120">
        <f t="shared" si="21"/>
        <v>9</v>
      </c>
    </row>
    <row r="1386" spans="1:7" ht="30" x14ac:dyDescent="0.2">
      <c r="A1386" s="136" t="s">
        <v>2885</v>
      </c>
      <c r="B1386" s="137" t="s">
        <v>2886</v>
      </c>
      <c r="C1386" s="138" t="s">
        <v>7</v>
      </c>
      <c r="D1386" s="139">
        <v>925.63</v>
      </c>
      <c r="E1386" s="139">
        <v>126.79</v>
      </c>
      <c r="F1386" s="139">
        <v>1052.42</v>
      </c>
      <c r="G1386" s="120">
        <f t="shared" si="21"/>
        <v>9</v>
      </c>
    </row>
    <row r="1387" spans="1:7" x14ac:dyDescent="0.2">
      <c r="A1387" s="136" t="s">
        <v>2887</v>
      </c>
      <c r="B1387" s="137" t="s">
        <v>2888</v>
      </c>
      <c r="C1387" s="138"/>
      <c r="D1387" s="139"/>
      <c r="E1387" s="139"/>
      <c r="F1387" s="139"/>
      <c r="G1387" s="120">
        <f t="shared" si="21"/>
        <v>5</v>
      </c>
    </row>
    <row r="1388" spans="1:7" ht="30" x14ac:dyDescent="0.2">
      <c r="A1388" s="136" t="s">
        <v>2889</v>
      </c>
      <c r="B1388" s="137" t="s">
        <v>2890</v>
      </c>
      <c r="C1388" s="138" t="s">
        <v>18</v>
      </c>
      <c r="D1388" s="139">
        <v>746.07</v>
      </c>
      <c r="E1388" s="139">
        <v>54.18</v>
      </c>
      <c r="F1388" s="139">
        <v>800.25</v>
      </c>
      <c r="G1388" s="120">
        <f t="shared" si="21"/>
        <v>9</v>
      </c>
    </row>
    <row r="1389" spans="1:7" ht="30" x14ac:dyDescent="0.2">
      <c r="A1389" s="136" t="s">
        <v>2891</v>
      </c>
      <c r="B1389" s="137" t="s">
        <v>2892</v>
      </c>
      <c r="C1389" s="138" t="s">
        <v>18</v>
      </c>
      <c r="D1389" s="139">
        <v>523.33000000000004</v>
      </c>
      <c r="E1389" s="139">
        <v>22.58</v>
      </c>
      <c r="F1389" s="139">
        <v>545.91</v>
      </c>
      <c r="G1389" s="120">
        <f t="shared" si="21"/>
        <v>9</v>
      </c>
    </row>
    <row r="1390" spans="1:7" ht="30" x14ac:dyDescent="0.2">
      <c r="A1390" s="136" t="s">
        <v>2893</v>
      </c>
      <c r="B1390" s="137" t="s">
        <v>2894</v>
      </c>
      <c r="C1390" s="138" t="s">
        <v>18</v>
      </c>
      <c r="D1390" s="139">
        <v>643.37</v>
      </c>
      <c r="E1390" s="139">
        <v>45.15</v>
      </c>
      <c r="F1390" s="139">
        <v>688.52</v>
      </c>
      <c r="G1390" s="120">
        <f t="shared" si="21"/>
        <v>9</v>
      </c>
    </row>
    <row r="1391" spans="1:7" x14ac:dyDescent="0.2">
      <c r="A1391" s="136" t="s">
        <v>2895</v>
      </c>
      <c r="B1391" s="137" t="s">
        <v>2896</v>
      </c>
      <c r="C1391" s="138"/>
      <c r="D1391" s="139"/>
      <c r="E1391" s="139"/>
      <c r="F1391" s="139"/>
      <c r="G1391" s="120">
        <f t="shared" si="21"/>
        <v>5</v>
      </c>
    </row>
    <row r="1392" spans="1:7" x14ac:dyDescent="0.2">
      <c r="A1392" s="136" t="s">
        <v>2897</v>
      </c>
      <c r="B1392" s="137" t="s">
        <v>2898</v>
      </c>
      <c r="C1392" s="138" t="s">
        <v>7</v>
      </c>
      <c r="D1392" s="139"/>
      <c r="E1392" s="139">
        <v>45.15</v>
      </c>
      <c r="F1392" s="139">
        <v>45.15</v>
      </c>
      <c r="G1392" s="120">
        <f t="shared" si="21"/>
        <v>9</v>
      </c>
    </row>
    <row r="1393" spans="1:7" x14ac:dyDescent="0.2">
      <c r="A1393" s="136" t="s">
        <v>2899</v>
      </c>
      <c r="B1393" s="137" t="s">
        <v>2900</v>
      </c>
      <c r="C1393" s="138" t="s">
        <v>18</v>
      </c>
      <c r="D1393" s="139">
        <v>1.86</v>
      </c>
      <c r="E1393" s="139">
        <v>11.74</v>
      </c>
      <c r="F1393" s="139">
        <v>13.6</v>
      </c>
      <c r="G1393" s="120">
        <f t="shared" si="21"/>
        <v>9</v>
      </c>
    </row>
    <row r="1394" spans="1:7" x14ac:dyDescent="0.2">
      <c r="A1394" s="136" t="s">
        <v>2901</v>
      </c>
      <c r="B1394" s="137" t="s">
        <v>2902</v>
      </c>
      <c r="C1394" s="138" t="s">
        <v>18</v>
      </c>
      <c r="D1394" s="139"/>
      <c r="E1394" s="139">
        <v>27.09</v>
      </c>
      <c r="F1394" s="139">
        <v>27.09</v>
      </c>
      <c r="G1394" s="120">
        <f t="shared" si="21"/>
        <v>9</v>
      </c>
    </row>
    <row r="1395" spans="1:7" x14ac:dyDescent="0.2">
      <c r="A1395" s="136" t="s">
        <v>24</v>
      </c>
      <c r="B1395" s="137" t="s">
        <v>25</v>
      </c>
      <c r="C1395" s="138" t="s">
        <v>18</v>
      </c>
      <c r="D1395" s="139">
        <v>32.119999999999997</v>
      </c>
      <c r="E1395" s="139">
        <v>28.21</v>
      </c>
      <c r="F1395" s="139">
        <v>60.33</v>
      </c>
      <c r="G1395" s="120">
        <f t="shared" si="21"/>
        <v>9</v>
      </c>
    </row>
    <row r="1396" spans="1:7" x14ac:dyDescent="0.2">
      <c r="A1396" s="136" t="s">
        <v>2903</v>
      </c>
      <c r="B1396" s="137" t="s">
        <v>2904</v>
      </c>
      <c r="C1396" s="138" t="s">
        <v>58</v>
      </c>
      <c r="D1396" s="139">
        <v>3803.63</v>
      </c>
      <c r="E1396" s="139">
        <v>105.86</v>
      </c>
      <c r="F1396" s="139">
        <v>3909.49</v>
      </c>
      <c r="G1396" s="120">
        <f t="shared" si="21"/>
        <v>9</v>
      </c>
    </row>
    <row r="1397" spans="1:7" x14ac:dyDescent="0.2">
      <c r="A1397" s="136" t="s">
        <v>2905</v>
      </c>
      <c r="B1397" s="137" t="s">
        <v>2906</v>
      </c>
      <c r="C1397" s="138" t="s">
        <v>18</v>
      </c>
      <c r="D1397" s="139">
        <v>266.43</v>
      </c>
      <c r="E1397" s="139">
        <v>11.74</v>
      </c>
      <c r="F1397" s="139">
        <v>278.17</v>
      </c>
      <c r="G1397" s="120">
        <f t="shared" si="21"/>
        <v>9</v>
      </c>
    </row>
    <row r="1398" spans="1:7" ht="30" x14ac:dyDescent="0.2">
      <c r="A1398" s="136" t="s">
        <v>2907</v>
      </c>
      <c r="B1398" s="137" t="s">
        <v>2908</v>
      </c>
      <c r="C1398" s="138" t="s">
        <v>18</v>
      </c>
      <c r="D1398" s="139">
        <v>311.08999999999997</v>
      </c>
      <c r="E1398" s="139">
        <v>11.74</v>
      </c>
      <c r="F1398" s="139">
        <v>322.83</v>
      </c>
      <c r="G1398" s="120">
        <f t="shared" si="21"/>
        <v>9</v>
      </c>
    </row>
    <row r="1399" spans="1:7" x14ac:dyDescent="0.2">
      <c r="A1399" s="136" t="s">
        <v>31</v>
      </c>
      <c r="B1399" s="137" t="s">
        <v>2909</v>
      </c>
      <c r="C1399" s="138" t="s">
        <v>7</v>
      </c>
      <c r="D1399" s="139">
        <v>266.08999999999997</v>
      </c>
      <c r="E1399" s="139">
        <v>54.18</v>
      </c>
      <c r="F1399" s="139">
        <v>320.27</v>
      </c>
      <c r="G1399" s="120">
        <f t="shared" si="21"/>
        <v>9</v>
      </c>
    </row>
    <row r="1400" spans="1:7" x14ac:dyDescent="0.2">
      <c r="A1400" s="136" t="s">
        <v>2910</v>
      </c>
      <c r="B1400" s="137" t="s">
        <v>2911</v>
      </c>
      <c r="C1400" s="138" t="s">
        <v>7</v>
      </c>
      <c r="D1400" s="139">
        <v>102.1</v>
      </c>
      <c r="E1400" s="139">
        <v>9.83</v>
      </c>
      <c r="F1400" s="139">
        <v>111.93</v>
      </c>
      <c r="G1400" s="120">
        <f t="shared" si="21"/>
        <v>9</v>
      </c>
    </row>
    <row r="1401" spans="1:7" ht="30" x14ac:dyDescent="0.2">
      <c r="A1401" s="136" t="s">
        <v>2912</v>
      </c>
      <c r="B1401" s="137" t="s">
        <v>2913</v>
      </c>
      <c r="C1401" s="138" t="s">
        <v>7</v>
      </c>
      <c r="D1401" s="139">
        <v>40.24</v>
      </c>
      <c r="E1401" s="139">
        <v>9.83</v>
      </c>
      <c r="F1401" s="139">
        <v>50.07</v>
      </c>
      <c r="G1401" s="120">
        <f t="shared" si="21"/>
        <v>9</v>
      </c>
    </row>
    <row r="1402" spans="1:7" ht="30" x14ac:dyDescent="0.2">
      <c r="A1402" s="136" t="s">
        <v>2914</v>
      </c>
      <c r="B1402" s="137" t="s">
        <v>2915</v>
      </c>
      <c r="C1402" s="138" t="s">
        <v>7</v>
      </c>
      <c r="D1402" s="139">
        <v>607.6</v>
      </c>
      <c r="E1402" s="139">
        <v>96.7</v>
      </c>
      <c r="F1402" s="139">
        <v>704.3</v>
      </c>
      <c r="G1402" s="120">
        <f t="shared" si="21"/>
        <v>9</v>
      </c>
    </row>
    <row r="1403" spans="1:7" ht="30" x14ac:dyDescent="0.2">
      <c r="A1403" s="136" t="s">
        <v>2916</v>
      </c>
      <c r="B1403" s="137" t="s">
        <v>2917</v>
      </c>
      <c r="C1403" s="138" t="s">
        <v>7</v>
      </c>
      <c r="D1403" s="139">
        <v>1002.19</v>
      </c>
      <c r="E1403" s="139">
        <v>96.7</v>
      </c>
      <c r="F1403" s="139">
        <v>1098.8900000000001</v>
      </c>
      <c r="G1403" s="120">
        <f t="shared" si="21"/>
        <v>9</v>
      </c>
    </row>
    <row r="1404" spans="1:7" x14ac:dyDescent="0.2">
      <c r="A1404" s="136" t="s">
        <v>2918</v>
      </c>
      <c r="B1404" s="137" t="s">
        <v>2919</v>
      </c>
      <c r="C1404" s="138"/>
      <c r="D1404" s="139"/>
      <c r="E1404" s="139"/>
      <c r="F1404" s="139"/>
      <c r="G1404" s="120">
        <f t="shared" si="21"/>
        <v>2</v>
      </c>
    </row>
    <row r="1405" spans="1:7" x14ac:dyDescent="0.2">
      <c r="A1405" s="136" t="s">
        <v>2920</v>
      </c>
      <c r="B1405" s="137" t="s">
        <v>2921</v>
      </c>
      <c r="C1405" s="138"/>
      <c r="D1405" s="139"/>
      <c r="E1405" s="139"/>
      <c r="F1405" s="139"/>
      <c r="G1405" s="120">
        <f t="shared" si="21"/>
        <v>5</v>
      </c>
    </row>
    <row r="1406" spans="1:7" x14ac:dyDescent="0.2">
      <c r="A1406" s="136" t="s">
        <v>2922</v>
      </c>
      <c r="B1406" s="137" t="s">
        <v>2923</v>
      </c>
      <c r="C1406" s="138" t="s">
        <v>7</v>
      </c>
      <c r="D1406" s="139">
        <v>790.92</v>
      </c>
      <c r="E1406" s="139">
        <v>67.73</v>
      </c>
      <c r="F1406" s="139">
        <v>858.65</v>
      </c>
      <c r="G1406" s="120">
        <f t="shared" si="21"/>
        <v>9</v>
      </c>
    </row>
    <row r="1407" spans="1:7" x14ac:dyDescent="0.2">
      <c r="A1407" s="136" t="s">
        <v>2924</v>
      </c>
      <c r="B1407" s="137" t="s">
        <v>2925</v>
      </c>
      <c r="C1407" s="138" t="s">
        <v>7</v>
      </c>
      <c r="D1407" s="139">
        <v>367.2</v>
      </c>
      <c r="E1407" s="139">
        <v>67.73</v>
      </c>
      <c r="F1407" s="139">
        <v>434.93</v>
      </c>
      <c r="G1407" s="120">
        <f t="shared" si="21"/>
        <v>9</v>
      </c>
    </row>
    <row r="1408" spans="1:7" x14ac:dyDescent="0.2">
      <c r="A1408" s="136" t="s">
        <v>2926</v>
      </c>
      <c r="B1408" s="137" t="s">
        <v>2927</v>
      </c>
      <c r="C1408" s="138" t="s">
        <v>7</v>
      </c>
      <c r="D1408" s="139">
        <v>1157.81</v>
      </c>
      <c r="E1408" s="139">
        <v>67.73</v>
      </c>
      <c r="F1408" s="139">
        <v>1225.54</v>
      </c>
      <c r="G1408" s="120">
        <f t="shared" si="21"/>
        <v>9</v>
      </c>
    </row>
    <row r="1409" spans="1:7" x14ac:dyDescent="0.2">
      <c r="A1409" s="136" t="s">
        <v>2928</v>
      </c>
      <c r="B1409" s="137" t="s">
        <v>2929</v>
      </c>
      <c r="C1409" s="138" t="s">
        <v>7</v>
      </c>
      <c r="D1409" s="139">
        <v>540.72</v>
      </c>
      <c r="E1409" s="139">
        <v>67.73</v>
      </c>
      <c r="F1409" s="139">
        <v>608.45000000000005</v>
      </c>
      <c r="G1409" s="120">
        <f t="shared" si="21"/>
        <v>9</v>
      </c>
    </row>
    <row r="1410" spans="1:7" x14ac:dyDescent="0.2">
      <c r="A1410" s="136" t="s">
        <v>2930</v>
      </c>
      <c r="B1410" s="137" t="s">
        <v>2931</v>
      </c>
      <c r="C1410" s="138" t="s">
        <v>7</v>
      </c>
      <c r="D1410" s="139">
        <v>861.25</v>
      </c>
      <c r="E1410" s="139">
        <v>67.73</v>
      </c>
      <c r="F1410" s="139">
        <v>928.98</v>
      </c>
      <c r="G1410" s="120">
        <f t="shared" si="21"/>
        <v>9</v>
      </c>
    </row>
    <row r="1411" spans="1:7" x14ac:dyDescent="0.2">
      <c r="A1411" s="136" t="s">
        <v>2932</v>
      </c>
      <c r="B1411" s="137" t="s">
        <v>2933</v>
      </c>
      <c r="C1411" s="138" t="s">
        <v>7</v>
      </c>
      <c r="D1411" s="139">
        <v>239.55</v>
      </c>
      <c r="E1411" s="139">
        <v>67.73</v>
      </c>
      <c r="F1411" s="139">
        <v>307.27999999999997</v>
      </c>
      <c r="G1411" s="120">
        <f t="shared" si="21"/>
        <v>9</v>
      </c>
    </row>
    <row r="1412" spans="1:7" x14ac:dyDescent="0.2">
      <c r="A1412" s="136" t="s">
        <v>2934</v>
      </c>
      <c r="B1412" s="137" t="s">
        <v>2935</v>
      </c>
      <c r="C1412" s="138" t="s">
        <v>7</v>
      </c>
      <c r="D1412" s="139">
        <v>847.55</v>
      </c>
      <c r="E1412" s="139">
        <v>67.73</v>
      </c>
      <c r="F1412" s="139">
        <v>915.28</v>
      </c>
      <c r="G1412" s="120">
        <f t="shared" si="21"/>
        <v>9</v>
      </c>
    </row>
    <row r="1413" spans="1:7" ht="30" x14ac:dyDescent="0.2">
      <c r="A1413" s="136" t="s">
        <v>2936</v>
      </c>
      <c r="B1413" s="137" t="s">
        <v>2937</v>
      </c>
      <c r="C1413" s="138" t="s">
        <v>7</v>
      </c>
      <c r="D1413" s="139">
        <v>335.96</v>
      </c>
      <c r="E1413" s="139">
        <v>67.73</v>
      </c>
      <c r="F1413" s="139">
        <v>403.69</v>
      </c>
      <c r="G1413" s="120">
        <f t="shared" si="21"/>
        <v>9</v>
      </c>
    </row>
    <row r="1414" spans="1:7" x14ac:dyDescent="0.2">
      <c r="A1414" s="136" t="s">
        <v>2938</v>
      </c>
      <c r="B1414" s="137" t="s">
        <v>2939</v>
      </c>
      <c r="C1414" s="138" t="s">
        <v>7</v>
      </c>
      <c r="D1414" s="139">
        <v>1197.94</v>
      </c>
      <c r="E1414" s="139">
        <v>67.73</v>
      </c>
      <c r="F1414" s="139">
        <v>1265.67</v>
      </c>
      <c r="G1414" s="120">
        <f t="shared" si="21"/>
        <v>9</v>
      </c>
    </row>
    <row r="1415" spans="1:7" x14ac:dyDescent="0.2">
      <c r="A1415" s="136" t="s">
        <v>2940</v>
      </c>
      <c r="B1415" s="137" t="s">
        <v>2941</v>
      </c>
      <c r="C1415" s="138" t="s">
        <v>7</v>
      </c>
      <c r="D1415" s="139">
        <v>1084.03</v>
      </c>
      <c r="E1415" s="139">
        <v>67.73</v>
      </c>
      <c r="F1415" s="139">
        <v>1151.76</v>
      </c>
      <c r="G1415" s="120">
        <f t="shared" si="21"/>
        <v>9</v>
      </c>
    </row>
    <row r="1416" spans="1:7" ht="30" x14ac:dyDescent="0.2">
      <c r="A1416" s="136" t="s">
        <v>2942</v>
      </c>
      <c r="B1416" s="137" t="s">
        <v>2943</v>
      </c>
      <c r="C1416" s="138" t="s">
        <v>7</v>
      </c>
      <c r="D1416" s="139">
        <v>491.69</v>
      </c>
      <c r="E1416" s="139"/>
      <c r="F1416" s="139">
        <v>491.69</v>
      </c>
      <c r="G1416" s="120">
        <f t="shared" si="21"/>
        <v>9</v>
      </c>
    </row>
    <row r="1417" spans="1:7" x14ac:dyDescent="0.2">
      <c r="A1417" s="136" t="s">
        <v>2944</v>
      </c>
      <c r="B1417" s="137" t="s">
        <v>2945</v>
      </c>
      <c r="C1417" s="138" t="s">
        <v>7</v>
      </c>
      <c r="D1417" s="139">
        <v>1118.03</v>
      </c>
      <c r="E1417" s="139">
        <v>52.05</v>
      </c>
      <c r="F1417" s="139">
        <v>1170.08</v>
      </c>
      <c r="G1417" s="120">
        <f t="shared" si="21"/>
        <v>9</v>
      </c>
    </row>
    <row r="1418" spans="1:7" x14ac:dyDescent="0.2">
      <c r="A1418" s="136" t="s">
        <v>2946</v>
      </c>
      <c r="B1418" s="137" t="s">
        <v>2947</v>
      </c>
      <c r="C1418" s="138" t="s">
        <v>7</v>
      </c>
      <c r="D1418" s="139">
        <v>1616.86</v>
      </c>
      <c r="E1418" s="139">
        <v>67.73</v>
      </c>
      <c r="F1418" s="139">
        <v>1684.59</v>
      </c>
      <c r="G1418" s="120">
        <f t="shared" ref="G1418:G1481" si="22">LEN(A1418)</f>
        <v>9</v>
      </c>
    </row>
    <row r="1419" spans="1:7" x14ac:dyDescent="0.2">
      <c r="A1419" s="136" t="s">
        <v>2948</v>
      </c>
      <c r="B1419" s="137" t="s">
        <v>2949</v>
      </c>
      <c r="C1419" s="138" t="s">
        <v>7</v>
      </c>
      <c r="D1419" s="139">
        <v>1394.88</v>
      </c>
      <c r="E1419" s="139">
        <v>67.73</v>
      </c>
      <c r="F1419" s="139">
        <v>1462.61</v>
      </c>
      <c r="G1419" s="120">
        <f t="shared" si="22"/>
        <v>9</v>
      </c>
    </row>
    <row r="1420" spans="1:7" x14ac:dyDescent="0.2">
      <c r="A1420" s="136" t="s">
        <v>2950</v>
      </c>
      <c r="B1420" s="137" t="s">
        <v>2951</v>
      </c>
      <c r="C1420" s="138" t="s">
        <v>7</v>
      </c>
      <c r="D1420" s="139">
        <v>784.71</v>
      </c>
      <c r="E1420" s="139">
        <v>67.73</v>
      </c>
      <c r="F1420" s="139">
        <v>852.44</v>
      </c>
      <c r="G1420" s="120">
        <f t="shared" si="22"/>
        <v>9</v>
      </c>
    </row>
    <row r="1421" spans="1:7" x14ac:dyDescent="0.2">
      <c r="A1421" s="136" t="s">
        <v>2952</v>
      </c>
      <c r="B1421" s="137" t="s">
        <v>2953</v>
      </c>
      <c r="C1421" s="138" t="s">
        <v>7</v>
      </c>
      <c r="D1421" s="139">
        <v>665.99</v>
      </c>
      <c r="E1421" s="139">
        <v>52.05</v>
      </c>
      <c r="F1421" s="139">
        <v>718.04</v>
      </c>
      <c r="G1421" s="120">
        <f t="shared" si="22"/>
        <v>9</v>
      </c>
    </row>
    <row r="1422" spans="1:7" x14ac:dyDescent="0.2">
      <c r="A1422" s="136" t="s">
        <v>2954</v>
      </c>
      <c r="B1422" s="137" t="s">
        <v>2955</v>
      </c>
      <c r="C1422" s="138" t="s">
        <v>7</v>
      </c>
      <c r="D1422" s="139">
        <v>970.61</v>
      </c>
      <c r="E1422" s="139">
        <v>52.05</v>
      </c>
      <c r="F1422" s="139">
        <v>1022.66</v>
      </c>
      <c r="G1422" s="120">
        <f t="shared" si="22"/>
        <v>9</v>
      </c>
    </row>
    <row r="1423" spans="1:7" x14ac:dyDescent="0.2">
      <c r="A1423" s="136" t="s">
        <v>2956</v>
      </c>
      <c r="B1423" s="137" t="s">
        <v>2957</v>
      </c>
      <c r="C1423" s="138" t="s">
        <v>7</v>
      </c>
      <c r="D1423" s="139">
        <v>939.33</v>
      </c>
      <c r="E1423" s="139">
        <v>39.04</v>
      </c>
      <c r="F1423" s="139">
        <v>978.37</v>
      </c>
      <c r="G1423" s="120">
        <f t="shared" si="22"/>
        <v>9</v>
      </c>
    </row>
    <row r="1424" spans="1:7" x14ac:dyDescent="0.2">
      <c r="A1424" s="136" t="s">
        <v>2958</v>
      </c>
      <c r="B1424" s="137" t="s">
        <v>2959</v>
      </c>
      <c r="C1424" s="138" t="s">
        <v>7</v>
      </c>
      <c r="D1424" s="139">
        <v>921.97</v>
      </c>
      <c r="E1424" s="139">
        <v>39.04</v>
      </c>
      <c r="F1424" s="139">
        <v>961.01</v>
      </c>
      <c r="G1424" s="120">
        <f t="shared" si="22"/>
        <v>9</v>
      </c>
    </row>
    <row r="1425" spans="1:7" x14ac:dyDescent="0.2">
      <c r="A1425" s="136" t="s">
        <v>2960</v>
      </c>
      <c r="B1425" s="137" t="s">
        <v>2961</v>
      </c>
      <c r="C1425" s="138" t="s">
        <v>7</v>
      </c>
      <c r="D1425" s="139">
        <v>1223.1099999999999</v>
      </c>
      <c r="E1425" s="139">
        <v>39.04</v>
      </c>
      <c r="F1425" s="139">
        <v>1262.1500000000001</v>
      </c>
      <c r="G1425" s="120">
        <f t="shared" si="22"/>
        <v>9</v>
      </c>
    </row>
    <row r="1426" spans="1:7" x14ac:dyDescent="0.2">
      <c r="A1426" s="136" t="s">
        <v>2962</v>
      </c>
      <c r="B1426" s="137" t="s">
        <v>2963</v>
      </c>
      <c r="C1426" s="138" t="s">
        <v>7</v>
      </c>
      <c r="D1426" s="139">
        <v>661.97</v>
      </c>
      <c r="E1426" s="139"/>
      <c r="F1426" s="139">
        <v>661.97</v>
      </c>
      <c r="G1426" s="120">
        <f t="shared" si="22"/>
        <v>9</v>
      </c>
    </row>
    <row r="1427" spans="1:7" ht="30" x14ac:dyDescent="0.2">
      <c r="A1427" s="136" t="s">
        <v>2964</v>
      </c>
      <c r="B1427" s="137" t="s">
        <v>2965</v>
      </c>
      <c r="C1427" s="138" t="s">
        <v>7</v>
      </c>
      <c r="D1427" s="139">
        <v>1491.8</v>
      </c>
      <c r="E1427" s="139"/>
      <c r="F1427" s="139">
        <v>1491.8</v>
      </c>
      <c r="G1427" s="120">
        <f t="shared" si="22"/>
        <v>9</v>
      </c>
    </row>
    <row r="1428" spans="1:7" ht="30" x14ac:dyDescent="0.2">
      <c r="A1428" s="136" t="s">
        <v>2966</v>
      </c>
      <c r="B1428" s="137" t="s">
        <v>2967</v>
      </c>
      <c r="C1428" s="138" t="s">
        <v>7</v>
      </c>
      <c r="D1428" s="139">
        <v>932.83</v>
      </c>
      <c r="E1428" s="139"/>
      <c r="F1428" s="139">
        <v>932.83</v>
      </c>
      <c r="G1428" s="120">
        <f t="shared" si="22"/>
        <v>9</v>
      </c>
    </row>
    <row r="1429" spans="1:7" ht="30" x14ac:dyDescent="0.2">
      <c r="A1429" s="136" t="s">
        <v>2968</v>
      </c>
      <c r="B1429" s="137" t="s">
        <v>2969</v>
      </c>
      <c r="C1429" s="138" t="s">
        <v>7</v>
      </c>
      <c r="D1429" s="139">
        <v>924.53</v>
      </c>
      <c r="E1429" s="139"/>
      <c r="F1429" s="139">
        <v>924.53</v>
      </c>
      <c r="G1429" s="120">
        <f t="shared" si="22"/>
        <v>9</v>
      </c>
    </row>
    <row r="1430" spans="1:7" ht="30" x14ac:dyDescent="0.2">
      <c r="A1430" s="136" t="s">
        <v>2970</v>
      </c>
      <c r="B1430" s="137" t="s">
        <v>2971</v>
      </c>
      <c r="C1430" s="138" t="s">
        <v>7</v>
      </c>
      <c r="D1430" s="139">
        <v>968.44</v>
      </c>
      <c r="E1430" s="139">
        <v>67.73</v>
      </c>
      <c r="F1430" s="139">
        <v>1036.17</v>
      </c>
      <c r="G1430" s="120">
        <f t="shared" si="22"/>
        <v>9</v>
      </c>
    </row>
    <row r="1431" spans="1:7" ht="30" x14ac:dyDescent="0.2">
      <c r="A1431" s="136" t="s">
        <v>2972</v>
      </c>
      <c r="B1431" s="137" t="s">
        <v>2973</v>
      </c>
      <c r="C1431" s="138" t="s">
        <v>7</v>
      </c>
      <c r="D1431" s="139">
        <v>1097.3599999999999</v>
      </c>
      <c r="E1431" s="139">
        <v>67.73</v>
      </c>
      <c r="F1431" s="139">
        <v>1165.0899999999999</v>
      </c>
      <c r="G1431" s="120">
        <f t="shared" si="22"/>
        <v>9</v>
      </c>
    </row>
    <row r="1432" spans="1:7" ht="30" x14ac:dyDescent="0.2">
      <c r="A1432" s="136" t="s">
        <v>2974</v>
      </c>
      <c r="B1432" s="137" t="s">
        <v>2975</v>
      </c>
      <c r="C1432" s="138" t="s">
        <v>7</v>
      </c>
      <c r="D1432" s="139">
        <v>1077.1400000000001</v>
      </c>
      <c r="E1432" s="139">
        <v>67.73</v>
      </c>
      <c r="F1432" s="139">
        <v>1144.8699999999999</v>
      </c>
      <c r="G1432" s="120">
        <f t="shared" si="22"/>
        <v>9</v>
      </c>
    </row>
    <row r="1433" spans="1:7" ht="30" x14ac:dyDescent="0.2">
      <c r="A1433" s="136" t="s">
        <v>2976</v>
      </c>
      <c r="B1433" s="137" t="s">
        <v>2977</v>
      </c>
      <c r="C1433" s="138" t="s">
        <v>7</v>
      </c>
      <c r="D1433" s="139">
        <v>1045.55</v>
      </c>
      <c r="E1433" s="139">
        <v>67.73</v>
      </c>
      <c r="F1433" s="139">
        <v>1113.28</v>
      </c>
      <c r="G1433" s="120">
        <f t="shared" si="22"/>
        <v>9</v>
      </c>
    </row>
    <row r="1434" spans="1:7" x14ac:dyDescent="0.2">
      <c r="A1434" s="136" t="s">
        <v>2978</v>
      </c>
      <c r="B1434" s="137" t="s">
        <v>2979</v>
      </c>
      <c r="C1434" s="138"/>
      <c r="D1434" s="139"/>
      <c r="E1434" s="139"/>
      <c r="F1434" s="139"/>
      <c r="G1434" s="120">
        <f t="shared" si="22"/>
        <v>5</v>
      </c>
    </row>
    <row r="1435" spans="1:7" ht="30" x14ac:dyDescent="0.2">
      <c r="A1435" s="136" t="s">
        <v>2980</v>
      </c>
      <c r="B1435" s="137" t="s">
        <v>2981</v>
      </c>
      <c r="C1435" s="138" t="s">
        <v>7</v>
      </c>
      <c r="D1435" s="139">
        <v>393.78</v>
      </c>
      <c r="E1435" s="139">
        <v>135.44999999999999</v>
      </c>
      <c r="F1435" s="139">
        <v>529.23</v>
      </c>
      <c r="G1435" s="120">
        <f t="shared" si="22"/>
        <v>9</v>
      </c>
    </row>
    <row r="1436" spans="1:7" x14ac:dyDescent="0.2">
      <c r="A1436" s="136" t="s">
        <v>2982</v>
      </c>
      <c r="B1436" s="137" t="s">
        <v>2983</v>
      </c>
      <c r="C1436" s="138" t="s">
        <v>7</v>
      </c>
      <c r="D1436" s="139">
        <v>883.47</v>
      </c>
      <c r="E1436" s="139">
        <v>135.44999999999999</v>
      </c>
      <c r="F1436" s="139">
        <v>1018.92</v>
      </c>
      <c r="G1436" s="120">
        <f t="shared" si="22"/>
        <v>9</v>
      </c>
    </row>
    <row r="1437" spans="1:7" x14ac:dyDescent="0.2">
      <c r="A1437" s="136" t="s">
        <v>2984</v>
      </c>
      <c r="B1437" s="137" t="s">
        <v>2985</v>
      </c>
      <c r="C1437" s="138" t="s">
        <v>7</v>
      </c>
      <c r="D1437" s="139">
        <v>1015.05</v>
      </c>
      <c r="E1437" s="139">
        <v>135.44999999999999</v>
      </c>
      <c r="F1437" s="139">
        <v>1150.5</v>
      </c>
      <c r="G1437" s="120">
        <f t="shared" si="22"/>
        <v>9</v>
      </c>
    </row>
    <row r="1438" spans="1:7" x14ac:dyDescent="0.2">
      <c r="A1438" s="136" t="s">
        <v>2986</v>
      </c>
      <c r="B1438" s="137" t="s">
        <v>2987</v>
      </c>
      <c r="C1438" s="138" t="s">
        <v>7</v>
      </c>
      <c r="D1438" s="139">
        <v>841.42</v>
      </c>
      <c r="E1438" s="139">
        <v>67.73</v>
      </c>
      <c r="F1438" s="139">
        <v>909.15</v>
      </c>
      <c r="G1438" s="120">
        <f t="shared" si="22"/>
        <v>9</v>
      </c>
    </row>
    <row r="1439" spans="1:7" x14ac:dyDescent="0.2">
      <c r="A1439" s="136" t="s">
        <v>2988</v>
      </c>
      <c r="B1439" s="137" t="s">
        <v>2989</v>
      </c>
      <c r="C1439" s="138" t="s">
        <v>7</v>
      </c>
      <c r="D1439" s="139">
        <v>390.35</v>
      </c>
      <c r="E1439" s="139">
        <v>135.44999999999999</v>
      </c>
      <c r="F1439" s="139">
        <v>525.79999999999995</v>
      </c>
      <c r="G1439" s="120">
        <f t="shared" si="22"/>
        <v>9</v>
      </c>
    </row>
    <row r="1440" spans="1:7" ht="30" x14ac:dyDescent="0.2">
      <c r="A1440" s="136" t="s">
        <v>2990</v>
      </c>
      <c r="B1440" s="137" t="s">
        <v>8858</v>
      </c>
      <c r="C1440" s="138" t="s">
        <v>7</v>
      </c>
      <c r="D1440" s="139">
        <v>795.87</v>
      </c>
      <c r="E1440" s="139">
        <v>135.44999999999999</v>
      </c>
      <c r="F1440" s="139">
        <v>931.32</v>
      </c>
      <c r="G1440" s="120">
        <f t="shared" si="22"/>
        <v>9</v>
      </c>
    </row>
    <row r="1441" spans="1:7" ht="30" x14ac:dyDescent="0.2">
      <c r="A1441" s="136" t="s">
        <v>2991</v>
      </c>
      <c r="B1441" s="137" t="s">
        <v>8859</v>
      </c>
      <c r="C1441" s="138" t="s">
        <v>7</v>
      </c>
      <c r="D1441" s="139">
        <v>555.54</v>
      </c>
      <c r="E1441" s="139">
        <v>135.44999999999999</v>
      </c>
      <c r="F1441" s="139">
        <v>690.99</v>
      </c>
      <c r="G1441" s="120">
        <f t="shared" si="22"/>
        <v>9</v>
      </c>
    </row>
    <row r="1442" spans="1:7" x14ac:dyDescent="0.2">
      <c r="A1442" s="136" t="s">
        <v>2992</v>
      </c>
      <c r="B1442" s="137" t="s">
        <v>2993</v>
      </c>
      <c r="C1442" s="138" t="s">
        <v>7</v>
      </c>
      <c r="D1442" s="139">
        <v>894.2</v>
      </c>
      <c r="E1442" s="139">
        <v>135.44999999999999</v>
      </c>
      <c r="F1442" s="139">
        <v>1029.6500000000001</v>
      </c>
      <c r="G1442" s="120">
        <f t="shared" si="22"/>
        <v>9</v>
      </c>
    </row>
    <row r="1443" spans="1:7" x14ac:dyDescent="0.2">
      <c r="A1443" s="136" t="s">
        <v>2994</v>
      </c>
      <c r="B1443" s="137" t="s">
        <v>2995</v>
      </c>
      <c r="C1443" s="138" t="s">
        <v>7</v>
      </c>
      <c r="D1443" s="139">
        <v>588.80999999999995</v>
      </c>
      <c r="E1443" s="139">
        <v>135.44999999999999</v>
      </c>
      <c r="F1443" s="139">
        <v>724.26</v>
      </c>
      <c r="G1443" s="120">
        <f t="shared" si="22"/>
        <v>9</v>
      </c>
    </row>
    <row r="1444" spans="1:7" ht="30" x14ac:dyDescent="0.2">
      <c r="A1444" s="136" t="s">
        <v>2996</v>
      </c>
      <c r="B1444" s="137" t="s">
        <v>2997</v>
      </c>
      <c r="C1444" s="138" t="s">
        <v>7</v>
      </c>
      <c r="D1444" s="139">
        <v>646.91999999999996</v>
      </c>
      <c r="E1444" s="139">
        <v>135.44999999999999</v>
      </c>
      <c r="F1444" s="139">
        <v>782.37</v>
      </c>
      <c r="G1444" s="120">
        <f t="shared" si="22"/>
        <v>9</v>
      </c>
    </row>
    <row r="1445" spans="1:7" ht="30" x14ac:dyDescent="0.2">
      <c r="A1445" s="136" t="s">
        <v>2998</v>
      </c>
      <c r="B1445" s="137" t="s">
        <v>2999</v>
      </c>
      <c r="C1445" s="138" t="s">
        <v>7</v>
      </c>
      <c r="D1445" s="139">
        <v>1018.74</v>
      </c>
      <c r="E1445" s="139">
        <v>67.73</v>
      </c>
      <c r="F1445" s="139">
        <v>1086.47</v>
      </c>
      <c r="G1445" s="120">
        <f t="shared" si="22"/>
        <v>9</v>
      </c>
    </row>
    <row r="1446" spans="1:7" ht="30" x14ac:dyDescent="0.2">
      <c r="A1446" s="136" t="s">
        <v>3000</v>
      </c>
      <c r="B1446" s="137" t="s">
        <v>3001</v>
      </c>
      <c r="C1446" s="138" t="s">
        <v>7</v>
      </c>
      <c r="D1446" s="139">
        <v>942.25</v>
      </c>
      <c r="E1446" s="139">
        <v>67.73</v>
      </c>
      <c r="F1446" s="139">
        <v>1009.98</v>
      </c>
      <c r="G1446" s="120">
        <f t="shared" si="22"/>
        <v>9</v>
      </c>
    </row>
    <row r="1447" spans="1:7" ht="30" x14ac:dyDescent="0.2">
      <c r="A1447" s="136" t="s">
        <v>3002</v>
      </c>
      <c r="B1447" s="137" t="s">
        <v>3003</v>
      </c>
      <c r="C1447" s="138" t="s">
        <v>7</v>
      </c>
      <c r="D1447" s="139">
        <v>902.98</v>
      </c>
      <c r="E1447" s="139">
        <v>67.73</v>
      </c>
      <c r="F1447" s="139">
        <v>970.71</v>
      </c>
      <c r="G1447" s="120">
        <f t="shared" si="22"/>
        <v>9</v>
      </c>
    </row>
    <row r="1448" spans="1:7" ht="30" x14ac:dyDescent="0.2">
      <c r="A1448" s="136" t="s">
        <v>3004</v>
      </c>
      <c r="B1448" s="137" t="s">
        <v>3005</v>
      </c>
      <c r="C1448" s="138" t="s">
        <v>7</v>
      </c>
      <c r="D1448" s="139">
        <v>1241.9100000000001</v>
      </c>
      <c r="E1448" s="139">
        <v>67.73</v>
      </c>
      <c r="F1448" s="139">
        <v>1309.6400000000001</v>
      </c>
      <c r="G1448" s="120">
        <f t="shared" si="22"/>
        <v>9</v>
      </c>
    </row>
    <row r="1449" spans="1:7" ht="30" x14ac:dyDescent="0.2">
      <c r="A1449" s="136" t="s">
        <v>3006</v>
      </c>
      <c r="B1449" s="137" t="s">
        <v>3007</v>
      </c>
      <c r="C1449" s="138" t="s">
        <v>7</v>
      </c>
      <c r="D1449" s="139">
        <v>1168.43</v>
      </c>
      <c r="E1449" s="139">
        <v>135.44999999999999</v>
      </c>
      <c r="F1449" s="139">
        <v>1303.8800000000001</v>
      </c>
      <c r="G1449" s="120">
        <f t="shared" si="22"/>
        <v>9</v>
      </c>
    </row>
    <row r="1450" spans="1:7" ht="30" x14ac:dyDescent="0.2">
      <c r="A1450" s="136" t="s">
        <v>3008</v>
      </c>
      <c r="B1450" s="137" t="s">
        <v>3009</v>
      </c>
      <c r="C1450" s="138" t="s">
        <v>7</v>
      </c>
      <c r="D1450" s="139">
        <v>1285.4000000000001</v>
      </c>
      <c r="E1450" s="139">
        <v>135.44999999999999</v>
      </c>
      <c r="F1450" s="139">
        <v>1420.85</v>
      </c>
      <c r="G1450" s="120">
        <f t="shared" si="22"/>
        <v>9</v>
      </c>
    </row>
    <row r="1451" spans="1:7" x14ac:dyDescent="0.2">
      <c r="A1451" s="136" t="s">
        <v>3010</v>
      </c>
      <c r="B1451" s="137" t="s">
        <v>3011</v>
      </c>
      <c r="C1451" s="138"/>
      <c r="D1451" s="139"/>
      <c r="E1451" s="139"/>
      <c r="F1451" s="139"/>
      <c r="G1451" s="120">
        <f t="shared" si="22"/>
        <v>5</v>
      </c>
    </row>
    <row r="1452" spans="1:7" ht="30" x14ac:dyDescent="0.2">
      <c r="A1452" s="136" t="s">
        <v>3012</v>
      </c>
      <c r="B1452" s="137" t="s">
        <v>3013</v>
      </c>
      <c r="C1452" s="138" t="s">
        <v>7</v>
      </c>
      <c r="D1452" s="139">
        <v>189.15</v>
      </c>
      <c r="E1452" s="139"/>
      <c r="F1452" s="139">
        <v>189.15</v>
      </c>
      <c r="G1452" s="120">
        <f t="shared" si="22"/>
        <v>9</v>
      </c>
    </row>
    <row r="1453" spans="1:7" x14ac:dyDescent="0.2">
      <c r="A1453" s="136" t="s">
        <v>3014</v>
      </c>
      <c r="B1453" s="137" t="s">
        <v>3015</v>
      </c>
      <c r="C1453" s="138"/>
      <c r="D1453" s="139"/>
      <c r="E1453" s="139"/>
      <c r="F1453" s="139"/>
      <c r="G1453" s="120">
        <f t="shared" si="22"/>
        <v>2</v>
      </c>
    </row>
    <row r="1454" spans="1:7" x14ac:dyDescent="0.2">
      <c r="A1454" s="136" t="s">
        <v>3016</v>
      </c>
      <c r="B1454" s="137" t="s">
        <v>3017</v>
      </c>
      <c r="C1454" s="138"/>
      <c r="D1454" s="139"/>
      <c r="E1454" s="139"/>
      <c r="F1454" s="139"/>
      <c r="G1454" s="120">
        <f t="shared" si="22"/>
        <v>5</v>
      </c>
    </row>
    <row r="1455" spans="1:7" x14ac:dyDescent="0.2">
      <c r="A1455" s="136" t="s">
        <v>3018</v>
      </c>
      <c r="B1455" s="137" t="s">
        <v>3019</v>
      </c>
      <c r="C1455" s="138" t="s">
        <v>7</v>
      </c>
      <c r="D1455" s="139">
        <v>99.13</v>
      </c>
      <c r="E1455" s="139">
        <v>21.63</v>
      </c>
      <c r="F1455" s="139">
        <v>120.76</v>
      </c>
      <c r="G1455" s="120">
        <f t="shared" si="22"/>
        <v>9</v>
      </c>
    </row>
    <row r="1456" spans="1:7" x14ac:dyDescent="0.2">
      <c r="A1456" s="136" t="s">
        <v>3020</v>
      </c>
      <c r="B1456" s="137" t="s">
        <v>3021</v>
      </c>
      <c r="C1456" s="138" t="s">
        <v>7</v>
      </c>
      <c r="D1456" s="139">
        <v>137.63999999999999</v>
      </c>
      <c r="E1456" s="139">
        <v>21.63</v>
      </c>
      <c r="F1456" s="139">
        <v>159.27000000000001</v>
      </c>
      <c r="G1456" s="120">
        <f t="shared" si="22"/>
        <v>9</v>
      </c>
    </row>
    <row r="1457" spans="1:7" x14ac:dyDescent="0.2">
      <c r="A1457" s="136" t="s">
        <v>28</v>
      </c>
      <c r="B1457" s="137" t="s">
        <v>29</v>
      </c>
      <c r="C1457" s="138" t="s">
        <v>7</v>
      </c>
      <c r="D1457" s="139">
        <v>135.31</v>
      </c>
      <c r="E1457" s="139">
        <v>21.63</v>
      </c>
      <c r="F1457" s="139">
        <v>156.94</v>
      </c>
      <c r="G1457" s="120">
        <f t="shared" si="22"/>
        <v>9</v>
      </c>
    </row>
    <row r="1458" spans="1:7" x14ac:dyDescent="0.2">
      <c r="A1458" s="136" t="s">
        <v>3022</v>
      </c>
      <c r="B1458" s="137" t="s">
        <v>3023</v>
      </c>
      <c r="C1458" s="138" t="s">
        <v>7</v>
      </c>
      <c r="D1458" s="139">
        <v>148.05000000000001</v>
      </c>
      <c r="E1458" s="139">
        <v>28.29</v>
      </c>
      <c r="F1458" s="139">
        <v>176.34</v>
      </c>
      <c r="G1458" s="120">
        <f t="shared" si="22"/>
        <v>9</v>
      </c>
    </row>
    <row r="1459" spans="1:7" x14ac:dyDescent="0.2">
      <c r="A1459" s="136" t="s">
        <v>3024</v>
      </c>
      <c r="B1459" s="137" t="s">
        <v>3025</v>
      </c>
      <c r="C1459" s="138" t="s">
        <v>7</v>
      </c>
      <c r="D1459" s="139">
        <v>388.54</v>
      </c>
      <c r="E1459" s="139">
        <v>28.29</v>
      </c>
      <c r="F1459" s="139">
        <v>416.83</v>
      </c>
      <c r="G1459" s="120">
        <f t="shared" si="22"/>
        <v>9</v>
      </c>
    </row>
    <row r="1460" spans="1:7" x14ac:dyDescent="0.2">
      <c r="A1460" s="136" t="s">
        <v>3026</v>
      </c>
      <c r="B1460" s="137" t="s">
        <v>3027</v>
      </c>
      <c r="C1460" s="138" t="s">
        <v>7</v>
      </c>
      <c r="D1460" s="139">
        <v>341.6</v>
      </c>
      <c r="E1460" s="139">
        <v>32.450000000000003</v>
      </c>
      <c r="F1460" s="139">
        <v>374.05</v>
      </c>
      <c r="G1460" s="120">
        <f t="shared" si="22"/>
        <v>9</v>
      </c>
    </row>
    <row r="1461" spans="1:7" x14ac:dyDescent="0.2">
      <c r="A1461" s="136" t="s">
        <v>3028</v>
      </c>
      <c r="B1461" s="137" t="s">
        <v>3029</v>
      </c>
      <c r="C1461" s="138" t="s">
        <v>7</v>
      </c>
      <c r="D1461" s="139">
        <v>451.82</v>
      </c>
      <c r="E1461" s="139">
        <v>34.15</v>
      </c>
      <c r="F1461" s="139">
        <v>485.97</v>
      </c>
      <c r="G1461" s="120">
        <f t="shared" si="22"/>
        <v>9</v>
      </c>
    </row>
    <row r="1462" spans="1:7" x14ac:dyDescent="0.2">
      <c r="A1462" s="136" t="s">
        <v>3030</v>
      </c>
      <c r="B1462" s="137" t="s">
        <v>3031</v>
      </c>
      <c r="C1462" s="138" t="s">
        <v>7</v>
      </c>
      <c r="D1462" s="139">
        <v>401.68</v>
      </c>
      <c r="E1462" s="139">
        <v>28.29</v>
      </c>
      <c r="F1462" s="139">
        <v>429.97</v>
      </c>
      <c r="G1462" s="120">
        <f t="shared" si="22"/>
        <v>9</v>
      </c>
    </row>
    <row r="1463" spans="1:7" x14ac:dyDescent="0.2">
      <c r="A1463" s="136" t="s">
        <v>3032</v>
      </c>
      <c r="B1463" s="137" t="s">
        <v>3033</v>
      </c>
      <c r="C1463" s="138" t="s">
        <v>7</v>
      </c>
      <c r="D1463" s="139">
        <v>246.19</v>
      </c>
      <c r="E1463" s="139">
        <v>28.29</v>
      </c>
      <c r="F1463" s="139">
        <v>274.48</v>
      </c>
      <c r="G1463" s="120">
        <f t="shared" si="22"/>
        <v>9</v>
      </c>
    </row>
    <row r="1464" spans="1:7" x14ac:dyDescent="0.2">
      <c r="A1464" s="136" t="s">
        <v>3034</v>
      </c>
      <c r="B1464" s="137" t="s">
        <v>3035</v>
      </c>
      <c r="C1464" s="138" t="s">
        <v>7</v>
      </c>
      <c r="D1464" s="139">
        <v>284.92</v>
      </c>
      <c r="E1464" s="139">
        <v>32.450000000000003</v>
      </c>
      <c r="F1464" s="139">
        <v>317.37</v>
      </c>
      <c r="G1464" s="120">
        <f t="shared" si="22"/>
        <v>9</v>
      </c>
    </row>
    <row r="1465" spans="1:7" x14ac:dyDescent="0.2">
      <c r="A1465" s="136" t="s">
        <v>3036</v>
      </c>
      <c r="B1465" s="137" t="s">
        <v>3037</v>
      </c>
      <c r="C1465" s="138" t="s">
        <v>7</v>
      </c>
      <c r="D1465" s="139">
        <v>350.54</v>
      </c>
      <c r="E1465" s="139">
        <v>34.14</v>
      </c>
      <c r="F1465" s="139">
        <v>384.68</v>
      </c>
      <c r="G1465" s="120">
        <f t="shared" si="22"/>
        <v>9</v>
      </c>
    </row>
    <row r="1466" spans="1:7" x14ac:dyDescent="0.2">
      <c r="A1466" s="136" t="s">
        <v>3038</v>
      </c>
      <c r="B1466" s="137" t="s">
        <v>3039</v>
      </c>
      <c r="C1466" s="138" t="s">
        <v>7</v>
      </c>
      <c r="D1466" s="139">
        <v>154.08000000000001</v>
      </c>
      <c r="E1466" s="139">
        <v>21.63</v>
      </c>
      <c r="F1466" s="139">
        <v>175.71</v>
      </c>
      <c r="G1466" s="120">
        <f t="shared" si="22"/>
        <v>9</v>
      </c>
    </row>
    <row r="1467" spans="1:7" ht="30" x14ac:dyDescent="0.2">
      <c r="A1467" s="136" t="s">
        <v>3040</v>
      </c>
      <c r="B1467" s="137" t="s">
        <v>3041</v>
      </c>
      <c r="C1467" s="138" t="s">
        <v>7</v>
      </c>
      <c r="D1467" s="139">
        <v>3834.76</v>
      </c>
      <c r="E1467" s="139"/>
      <c r="F1467" s="139">
        <v>3834.76</v>
      </c>
      <c r="G1467" s="120">
        <f t="shared" si="22"/>
        <v>9</v>
      </c>
    </row>
    <row r="1468" spans="1:7" ht="30" x14ac:dyDescent="0.2">
      <c r="A1468" s="136" t="s">
        <v>3042</v>
      </c>
      <c r="B1468" s="137" t="s">
        <v>3043</v>
      </c>
      <c r="C1468" s="138" t="s">
        <v>7</v>
      </c>
      <c r="D1468" s="139">
        <v>5794.48</v>
      </c>
      <c r="E1468" s="139">
        <v>85.17</v>
      </c>
      <c r="F1468" s="139">
        <v>5879.65</v>
      </c>
      <c r="G1468" s="120">
        <f t="shared" si="22"/>
        <v>9</v>
      </c>
    </row>
    <row r="1469" spans="1:7" x14ac:dyDescent="0.2">
      <c r="A1469" s="136" t="s">
        <v>3044</v>
      </c>
      <c r="B1469" s="137" t="s">
        <v>3045</v>
      </c>
      <c r="C1469" s="138" t="s">
        <v>7</v>
      </c>
      <c r="D1469" s="139">
        <v>192.72</v>
      </c>
      <c r="E1469" s="139">
        <v>28.29</v>
      </c>
      <c r="F1469" s="139">
        <v>221.01</v>
      </c>
      <c r="G1469" s="120">
        <f t="shared" si="22"/>
        <v>9</v>
      </c>
    </row>
    <row r="1470" spans="1:7" x14ac:dyDescent="0.2">
      <c r="A1470" s="136" t="s">
        <v>3046</v>
      </c>
      <c r="B1470" s="137" t="s">
        <v>3047</v>
      </c>
      <c r="C1470" s="138"/>
      <c r="D1470" s="139"/>
      <c r="E1470" s="139"/>
      <c r="F1470" s="139"/>
      <c r="G1470" s="120">
        <f t="shared" si="22"/>
        <v>5</v>
      </c>
    </row>
    <row r="1471" spans="1:7" x14ac:dyDescent="0.2">
      <c r="A1471" s="136" t="s">
        <v>3048</v>
      </c>
      <c r="B1471" s="137" t="s">
        <v>3049</v>
      </c>
      <c r="C1471" s="138" t="s">
        <v>7</v>
      </c>
      <c r="D1471" s="139">
        <v>204.48</v>
      </c>
      <c r="E1471" s="139">
        <v>28.29</v>
      </c>
      <c r="F1471" s="139">
        <v>232.77</v>
      </c>
      <c r="G1471" s="120">
        <f t="shared" si="22"/>
        <v>9</v>
      </c>
    </row>
    <row r="1472" spans="1:7" x14ac:dyDescent="0.2">
      <c r="A1472" s="136" t="s">
        <v>3050</v>
      </c>
      <c r="B1472" s="137" t="s">
        <v>3051</v>
      </c>
      <c r="C1472" s="138" t="s">
        <v>7</v>
      </c>
      <c r="D1472" s="139">
        <v>217.59</v>
      </c>
      <c r="E1472" s="139">
        <v>32.450000000000003</v>
      </c>
      <c r="F1472" s="139">
        <v>250.04</v>
      </c>
      <c r="G1472" s="120">
        <f t="shared" si="22"/>
        <v>9</v>
      </c>
    </row>
    <row r="1473" spans="1:7" x14ac:dyDescent="0.2">
      <c r="A1473" s="136" t="s">
        <v>3052</v>
      </c>
      <c r="B1473" s="137" t="s">
        <v>3053</v>
      </c>
      <c r="C1473" s="138" t="s">
        <v>7</v>
      </c>
      <c r="D1473" s="139">
        <v>254.49</v>
      </c>
      <c r="E1473" s="139">
        <v>34.14</v>
      </c>
      <c r="F1473" s="139">
        <v>288.63</v>
      </c>
      <c r="G1473" s="120">
        <f t="shared" si="22"/>
        <v>9</v>
      </c>
    </row>
    <row r="1474" spans="1:7" x14ac:dyDescent="0.2">
      <c r="A1474" s="136" t="s">
        <v>3054</v>
      </c>
      <c r="B1474" s="137" t="s">
        <v>3055</v>
      </c>
      <c r="C1474" s="138" t="s">
        <v>7</v>
      </c>
      <c r="D1474" s="139">
        <v>252</v>
      </c>
      <c r="E1474" s="139">
        <v>28.27</v>
      </c>
      <c r="F1474" s="139">
        <v>280.27</v>
      </c>
      <c r="G1474" s="120">
        <f t="shared" si="22"/>
        <v>9</v>
      </c>
    </row>
    <row r="1475" spans="1:7" x14ac:dyDescent="0.2">
      <c r="A1475" s="136" t="s">
        <v>3056</v>
      </c>
      <c r="B1475" s="137" t="s">
        <v>3057</v>
      </c>
      <c r="C1475" s="138" t="s">
        <v>7</v>
      </c>
      <c r="D1475" s="139">
        <v>308.11</v>
      </c>
      <c r="E1475" s="139">
        <v>32.450000000000003</v>
      </c>
      <c r="F1475" s="139">
        <v>340.56</v>
      </c>
      <c r="G1475" s="120">
        <f t="shared" si="22"/>
        <v>9</v>
      </c>
    </row>
    <row r="1476" spans="1:7" x14ac:dyDescent="0.2">
      <c r="A1476" s="136" t="s">
        <v>3058</v>
      </c>
      <c r="B1476" s="137" t="s">
        <v>3059</v>
      </c>
      <c r="C1476" s="138" t="s">
        <v>7</v>
      </c>
      <c r="D1476" s="139">
        <v>400.54</v>
      </c>
      <c r="E1476" s="139">
        <v>34.14</v>
      </c>
      <c r="F1476" s="139">
        <v>434.68</v>
      </c>
      <c r="G1476" s="120">
        <f t="shared" si="22"/>
        <v>9</v>
      </c>
    </row>
    <row r="1477" spans="1:7" x14ac:dyDescent="0.2">
      <c r="A1477" s="136" t="s">
        <v>3060</v>
      </c>
      <c r="B1477" s="137" t="s">
        <v>3061</v>
      </c>
      <c r="C1477" s="138" t="s">
        <v>7</v>
      </c>
      <c r="D1477" s="139">
        <v>604.11</v>
      </c>
      <c r="E1477" s="139">
        <v>32.450000000000003</v>
      </c>
      <c r="F1477" s="139">
        <v>636.55999999999995</v>
      </c>
      <c r="G1477" s="120">
        <f t="shared" si="22"/>
        <v>9</v>
      </c>
    </row>
    <row r="1478" spans="1:7" x14ac:dyDescent="0.2">
      <c r="A1478" s="136" t="s">
        <v>3062</v>
      </c>
      <c r="B1478" s="137" t="s">
        <v>3063</v>
      </c>
      <c r="C1478" s="138" t="s">
        <v>7</v>
      </c>
      <c r="D1478" s="139">
        <v>433.2</v>
      </c>
      <c r="E1478" s="139">
        <v>34.14</v>
      </c>
      <c r="F1478" s="139">
        <v>467.34</v>
      </c>
      <c r="G1478" s="120">
        <f t="shared" si="22"/>
        <v>9</v>
      </c>
    </row>
    <row r="1479" spans="1:7" x14ac:dyDescent="0.2">
      <c r="A1479" s="136" t="s">
        <v>3064</v>
      </c>
      <c r="B1479" s="137" t="s">
        <v>3065</v>
      </c>
      <c r="C1479" s="138"/>
      <c r="D1479" s="139"/>
      <c r="E1479" s="139"/>
      <c r="F1479" s="139"/>
      <c r="G1479" s="120">
        <f t="shared" si="22"/>
        <v>5</v>
      </c>
    </row>
    <row r="1480" spans="1:7" x14ac:dyDescent="0.2">
      <c r="A1480" s="136" t="s">
        <v>3066</v>
      </c>
      <c r="B1480" s="137" t="s">
        <v>3067</v>
      </c>
      <c r="C1480" s="138" t="s">
        <v>7</v>
      </c>
      <c r="D1480" s="139">
        <v>395.31</v>
      </c>
      <c r="E1480" s="139">
        <v>32.450000000000003</v>
      </c>
      <c r="F1480" s="139">
        <v>427.76</v>
      </c>
      <c r="G1480" s="120">
        <f t="shared" si="22"/>
        <v>9</v>
      </c>
    </row>
    <row r="1481" spans="1:7" x14ac:dyDescent="0.2">
      <c r="A1481" s="136" t="s">
        <v>3068</v>
      </c>
      <c r="B1481" s="137" t="s">
        <v>3069</v>
      </c>
      <c r="C1481" s="138" t="s">
        <v>7</v>
      </c>
      <c r="D1481" s="139">
        <v>962.03</v>
      </c>
      <c r="E1481" s="139">
        <v>43.27</v>
      </c>
      <c r="F1481" s="139">
        <v>1005.3</v>
      </c>
      <c r="G1481" s="120">
        <f t="shared" si="22"/>
        <v>9</v>
      </c>
    </row>
    <row r="1482" spans="1:7" x14ac:dyDescent="0.2">
      <c r="A1482" s="136" t="s">
        <v>3070</v>
      </c>
      <c r="B1482" s="137" t="s">
        <v>3071</v>
      </c>
      <c r="C1482" s="138"/>
      <c r="D1482" s="139"/>
      <c r="E1482" s="139"/>
      <c r="F1482" s="139"/>
      <c r="G1482" s="120">
        <f t="shared" ref="G1482:G1545" si="23">LEN(A1482)</f>
        <v>5</v>
      </c>
    </row>
    <row r="1483" spans="1:7" x14ac:dyDescent="0.2">
      <c r="A1483" s="136" t="s">
        <v>3072</v>
      </c>
      <c r="B1483" s="137" t="s">
        <v>3073</v>
      </c>
      <c r="C1483" s="138" t="s">
        <v>7</v>
      </c>
      <c r="D1483" s="139">
        <v>521.13</v>
      </c>
      <c r="E1483" s="139"/>
      <c r="F1483" s="139">
        <v>521.13</v>
      </c>
      <c r="G1483" s="120">
        <f t="shared" si="23"/>
        <v>9</v>
      </c>
    </row>
    <row r="1484" spans="1:7" x14ac:dyDescent="0.2">
      <c r="A1484" s="136" t="s">
        <v>3074</v>
      </c>
      <c r="B1484" s="137" t="s">
        <v>3075</v>
      </c>
      <c r="C1484" s="138" t="s">
        <v>7</v>
      </c>
      <c r="D1484" s="139">
        <v>696.41</v>
      </c>
      <c r="E1484" s="139">
        <v>22.58</v>
      </c>
      <c r="F1484" s="139">
        <v>718.99</v>
      </c>
      <c r="G1484" s="120">
        <f t="shared" si="23"/>
        <v>9</v>
      </c>
    </row>
    <row r="1485" spans="1:7" x14ac:dyDescent="0.2">
      <c r="A1485" s="136" t="s">
        <v>3076</v>
      </c>
      <c r="B1485" s="137" t="s">
        <v>3077</v>
      </c>
      <c r="C1485" s="138"/>
      <c r="D1485" s="139"/>
      <c r="E1485" s="139"/>
      <c r="F1485" s="139"/>
      <c r="G1485" s="120">
        <f t="shared" si="23"/>
        <v>5</v>
      </c>
    </row>
    <row r="1486" spans="1:7" x14ac:dyDescent="0.2">
      <c r="A1486" s="136" t="s">
        <v>30</v>
      </c>
      <c r="B1486" s="137" t="s">
        <v>3078</v>
      </c>
      <c r="C1486" s="138" t="s">
        <v>18</v>
      </c>
      <c r="D1486" s="139">
        <v>1.71</v>
      </c>
      <c r="E1486" s="139">
        <v>4.45</v>
      </c>
      <c r="F1486" s="139">
        <v>6.16</v>
      </c>
      <c r="G1486" s="120">
        <f t="shared" si="23"/>
        <v>9</v>
      </c>
    </row>
    <row r="1487" spans="1:7" ht="30" x14ac:dyDescent="0.2">
      <c r="A1487" s="136" t="s">
        <v>3079</v>
      </c>
      <c r="B1487" s="137" t="s">
        <v>3080</v>
      </c>
      <c r="C1487" s="138" t="s">
        <v>7</v>
      </c>
      <c r="D1487" s="139">
        <v>8.56</v>
      </c>
      <c r="E1487" s="139">
        <v>59.38</v>
      </c>
      <c r="F1487" s="139">
        <v>67.94</v>
      </c>
      <c r="G1487" s="120">
        <f t="shared" si="23"/>
        <v>9</v>
      </c>
    </row>
    <row r="1488" spans="1:7" x14ac:dyDescent="0.2">
      <c r="A1488" s="136" t="s">
        <v>3081</v>
      </c>
      <c r="B1488" s="137" t="s">
        <v>3082</v>
      </c>
      <c r="C1488" s="138"/>
      <c r="D1488" s="139"/>
      <c r="E1488" s="139"/>
      <c r="F1488" s="139"/>
      <c r="G1488" s="120">
        <f t="shared" si="23"/>
        <v>2</v>
      </c>
    </row>
    <row r="1489" spans="1:7" x14ac:dyDescent="0.2">
      <c r="A1489" s="136" t="s">
        <v>3083</v>
      </c>
      <c r="B1489" s="137" t="s">
        <v>3084</v>
      </c>
      <c r="C1489" s="138"/>
      <c r="D1489" s="139"/>
      <c r="E1489" s="139"/>
      <c r="F1489" s="139"/>
      <c r="G1489" s="120">
        <f t="shared" si="23"/>
        <v>5</v>
      </c>
    </row>
    <row r="1490" spans="1:7" x14ac:dyDescent="0.2">
      <c r="A1490" s="136" t="s">
        <v>3085</v>
      </c>
      <c r="B1490" s="137" t="s">
        <v>3086</v>
      </c>
      <c r="C1490" s="138" t="s">
        <v>7</v>
      </c>
      <c r="D1490" s="139">
        <v>504.93</v>
      </c>
      <c r="E1490" s="139">
        <v>104.27</v>
      </c>
      <c r="F1490" s="139">
        <v>609.20000000000005</v>
      </c>
      <c r="G1490" s="120">
        <f t="shared" si="23"/>
        <v>9</v>
      </c>
    </row>
    <row r="1491" spans="1:7" x14ac:dyDescent="0.2">
      <c r="A1491" s="136" t="s">
        <v>3087</v>
      </c>
      <c r="B1491" s="137" t="s">
        <v>3088</v>
      </c>
      <c r="C1491" s="138" t="s">
        <v>7</v>
      </c>
      <c r="D1491" s="139">
        <v>477.15</v>
      </c>
      <c r="E1491" s="139">
        <v>104.27</v>
      </c>
      <c r="F1491" s="139">
        <v>581.41999999999996</v>
      </c>
      <c r="G1491" s="120">
        <f t="shared" si="23"/>
        <v>9</v>
      </c>
    </row>
    <row r="1492" spans="1:7" ht="30" x14ac:dyDescent="0.2">
      <c r="A1492" s="136" t="s">
        <v>3089</v>
      </c>
      <c r="B1492" s="137" t="s">
        <v>3090</v>
      </c>
      <c r="C1492" s="138" t="s">
        <v>7</v>
      </c>
      <c r="D1492" s="139">
        <v>701.43</v>
      </c>
      <c r="E1492" s="139">
        <v>104.27</v>
      </c>
      <c r="F1492" s="139">
        <v>805.7</v>
      </c>
      <c r="G1492" s="120">
        <f t="shared" si="23"/>
        <v>9</v>
      </c>
    </row>
    <row r="1493" spans="1:7" x14ac:dyDescent="0.2">
      <c r="A1493" s="136" t="s">
        <v>3091</v>
      </c>
      <c r="B1493" s="137" t="s">
        <v>3092</v>
      </c>
      <c r="C1493" s="138" t="s">
        <v>7</v>
      </c>
      <c r="D1493" s="139">
        <v>62.91</v>
      </c>
      <c r="E1493" s="139">
        <v>104.27</v>
      </c>
      <c r="F1493" s="139">
        <v>167.18</v>
      </c>
      <c r="G1493" s="120">
        <f t="shared" si="23"/>
        <v>9</v>
      </c>
    </row>
    <row r="1494" spans="1:7" x14ac:dyDescent="0.2">
      <c r="A1494" s="136" t="s">
        <v>3093</v>
      </c>
      <c r="B1494" s="137" t="s">
        <v>3094</v>
      </c>
      <c r="C1494" s="138"/>
      <c r="D1494" s="139"/>
      <c r="E1494" s="139"/>
      <c r="F1494" s="139"/>
      <c r="G1494" s="120">
        <f t="shared" si="23"/>
        <v>5</v>
      </c>
    </row>
    <row r="1495" spans="1:7" x14ac:dyDescent="0.2">
      <c r="A1495" s="136" t="s">
        <v>3095</v>
      </c>
      <c r="B1495" s="137" t="s">
        <v>3096</v>
      </c>
      <c r="C1495" s="138" t="s">
        <v>7</v>
      </c>
      <c r="D1495" s="139">
        <v>185.67</v>
      </c>
      <c r="E1495" s="139">
        <v>59.38</v>
      </c>
      <c r="F1495" s="139">
        <v>245.05</v>
      </c>
      <c r="G1495" s="120">
        <f t="shared" si="23"/>
        <v>9</v>
      </c>
    </row>
    <row r="1496" spans="1:7" x14ac:dyDescent="0.2">
      <c r="A1496" s="136" t="s">
        <v>3097</v>
      </c>
      <c r="B1496" s="137" t="s">
        <v>3098</v>
      </c>
      <c r="C1496" s="138"/>
      <c r="D1496" s="139"/>
      <c r="E1496" s="139"/>
      <c r="F1496" s="139"/>
      <c r="G1496" s="120">
        <f t="shared" si="23"/>
        <v>5</v>
      </c>
    </row>
    <row r="1497" spans="1:7" x14ac:dyDescent="0.2">
      <c r="A1497" s="136" t="s">
        <v>3099</v>
      </c>
      <c r="B1497" s="137" t="s">
        <v>3100</v>
      </c>
      <c r="C1497" s="138" t="s">
        <v>7</v>
      </c>
      <c r="D1497" s="139">
        <v>2641.17</v>
      </c>
      <c r="E1497" s="139">
        <v>103.01</v>
      </c>
      <c r="F1497" s="139">
        <v>2744.18</v>
      </c>
      <c r="G1497" s="120">
        <f t="shared" si="23"/>
        <v>9</v>
      </c>
    </row>
    <row r="1498" spans="1:7" ht="30" x14ac:dyDescent="0.2">
      <c r="A1498" s="136" t="s">
        <v>3101</v>
      </c>
      <c r="B1498" s="137" t="s">
        <v>3102</v>
      </c>
      <c r="C1498" s="138" t="s">
        <v>18</v>
      </c>
      <c r="D1498" s="139">
        <v>574.75</v>
      </c>
      <c r="E1498" s="139">
        <v>83.3</v>
      </c>
      <c r="F1498" s="139">
        <v>658.05</v>
      </c>
      <c r="G1498" s="120">
        <f t="shared" si="23"/>
        <v>9</v>
      </c>
    </row>
    <row r="1499" spans="1:7" ht="30" x14ac:dyDescent="0.2">
      <c r="A1499" s="136" t="s">
        <v>3103</v>
      </c>
      <c r="B1499" s="137" t="s">
        <v>3104</v>
      </c>
      <c r="C1499" s="138" t="s">
        <v>18</v>
      </c>
      <c r="D1499" s="139">
        <v>131.09</v>
      </c>
      <c r="E1499" s="139">
        <v>27.09</v>
      </c>
      <c r="F1499" s="139">
        <v>158.18</v>
      </c>
      <c r="G1499" s="120">
        <f t="shared" si="23"/>
        <v>9</v>
      </c>
    </row>
    <row r="1500" spans="1:7" ht="30" x14ac:dyDescent="0.2">
      <c r="A1500" s="136" t="s">
        <v>3105</v>
      </c>
      <c r="B1500" s="137" t="s">
        <v>3106</v>
      </c>
      <c r="C1500" s="138" t="s">
        <v>18</v>
      </c>
      <c r="D1500" s="139">
        <v>71.59</v>
      </c>
      <c r="E1500" s="139">
        <v>12.4</v>
      </c>
      <c r="F1500" s="139">
        <v>83.99</v>
      </c>
      <c r="G1500" s="120">
        <f t="shared" si="23"/>
        <v>9</v>
      </c>
    </row>
    <row r="1501" spans="1:7" x14ac:dyDescent="0.2">
      <c r="A1501" s="136" t="s">
        <v>3107</v>
      </c>
      <c r="B1501" s="137" t="s">
        <v>3108</v>
      </c>
      <c r="C1501" s="138" t="s">
        <v>18</v>
      </c>
      <c r="D1501" s="139">
        <v>58.44</v>
      </c>
      <c r="E1501" s="139">
        <v>6.77</v>
      </c>
      <c r="F1501" s="139">
        <v>65.209999999999994</v>
      </c>
      <c r="G1501" s="120">
        <f t="shared" si="23"/>
        <v>9</v>
      </c>
    </row>
    <row r="1502" spans="1:7" ht="30" x14ac:dyDescent="0.2">
      <c r="A1502" s="136" t="s">
        <v>3109</v>
      </c>
      <c r="B1502" s="137" t="s">
        <v>3110</v>
      </c>
      <c r="C1502" s="138" t="s">
        <v>18</v>
      </c>
      <c r="D1502" s="139">
        <v>186.09</v>
      </c>
      <c r="E1502" s="139">
        <v>73.84</v>
      </c>
      <c r="F1502" s="139">
        <v>259.93</v>
      </c>
      <c r="G1502" s="120">
        <f t="shared" si="23"/>
        <v>9</v>
      </c>
    </row>
    <row r="1503" spans="1:7" ht="30" x14ac:dyDescent="0.2">
      <c r="A1503" s="136" t="s">
        <v>3111</v>
      </c>
      <c r="B1503" s="137" t="s">
        <v>3112</v>
      </c>
      <c r="C1503" s="138" t="s">
        <v>18</v>
      </c>
      <c r="D1503" s="139">
        <v>121.96</v>
      </c>
      <c r="E1503" s="139">
        <v>37.71</v>
      </c>
      <c r="F1503" s="139">
        <v>159.66999999999999</v>
      </c>
      <c r="G1503" s="120">
        <f t="shared" si="23"/>
        <v>9</v>
      </c>
    </row>
    <row r="1504" spans="1:7" x14ac:dyDescent="0.2">
      <c r="A1504" s="136" t="s">
        <v>3113</v>
      </c>
      <c r="B1504" s="137" t="s">
        <v>3114</v>
      </c>
      <c r="C1504" s="138"/>
      <c r="D1504" s="139"/>
      <c r="E1504" s="139"/>
      <c r="F1504" s="139"/>
      <c r="G1504" s="120">
        <f t="shared" si="23"/>
        <v>2</v>
      </c>
    </row>
    <row r="1505" spans="1:7" x14ac:dyDescent="0.2">
      <c r="A1505" s="136" t="s">
        <v>3115</v>
      </c>
      <c r="B1505" s="137" t="s">
        <v>3116</v>
      </c>
      <c r="C1505" s="138"/>
      <c r="D1505" s="139"/>
      <c r="E1505" s="139"/>
      <c r="F1505" s="139"/>
      <c r="G1505" s="120">
        <f t="shared" si="23"/>
        <v>5</v>
      </c>
    </row>
    <row r="1506" spans="1:7" ht="30" x14ac:dyDescent="0.2">
      <c r="A1506" s="136" t="s">
        <v>3117</v>
      </c>
      <c r="B1506" s="137" t="s">
        <v>3118</v>
      </c>
      <c r="C1506" s="138" t="s">
        <v>58</v>
      </c>
      <c r="D1506" s="139">
        <v>412.87</v>
      </c>
      <c r="E1506" s="139">
        <v>67.73</v>
      </c>
      <c r="F1506" s="139">
        <v>480.6</v>
      </c>
      <c r="G1506" s="120">
        <f t="shared" si="23"/>
        <v>9</v>
      </c>
    </row>
    <row r="1507" spans="1:7" ht="30" x14ac:dyDescent="0.2">
      <c r="A1507" s="136" t="s">
        <v>3119</v>
      </c>
      <c r="B1507" s="137" t="s">
        <v>3120</v>
      </c>
      <c r="C1507" s="138" t="s">
        <v>58</v>
      </c>
      <c r="D1507" s="139">
        <v>743.56</v>
      </c>
      <c r="E1507" s="139">
        <v>90.3</v>
      </c>
      <c r="F1507" s="139">
        <v>833.86</v>
      </c>
      <c r="G1507" s="120">
        <f t="shared" si="23"/>
        <v>9</v>
      </c>
    </row>
    <row r="1508" spans="1:7" ht="30" x14ac:dyDescent="0.2">
      <c r="A1508" s="136" t="s">
        <v>3121</v>
      </c>
      <c r="B1508" s="137" t="s">
        <v>3122</v>
      </c>
      <c r="C1508" s="138" t="s">
        <v>58</v>
      </c>
      <c r="D1508" s="139">
        <v>321.49</v>
      </c>
      <c r="E1508" s="139">
        <v>67.73</v>
      </c>
      <c r="F1508" s="139">
        <v>389.22</v>
      </c>
      <c r="G1508" s="120">
        <f t="shared" si="23"/>
        <v>9</v>
      </c>
    </row>
    <row r="1509" spans="1:7" ht="30" x14ac:dyDescent="0.2">
      <c r="A1509" s="136" t="s">
        <v>3123</v>
      </c>
      <c r="B1509" s="137" t="s">
        <v>3124</v>
      </c>
      <c r="C1509" s="138" t="s">
        <v>58</v>
      </c>
      <c r="D1509" s="139">
        <v>609.01</v>
      </c>
      <c r="E1509" s="139">
        <v>90.3</v>
      </c>
      <c r="F1509" s="139">
        <v>699.31</v>
      </c>
      <c r="G1509" s="120">
        <f t="shared" si="23"/>
        <v>9</v>
      </c>
    </row>
    <row r="1510" spans="1:7" ht="30" x14ac:dyDescent="0.2">
      <c r="A1510" s="136" t="s">
        <v>3125</v>
      </c>
      <c r="B1510" s="137" t="s">
        <v>3126</v>
      </c>
      <c r="C1510" s="138" t="s">
        <v>58</v>
      </c>
      <c r="D1510" s="139">
        <v>241.99</v>
      </c>
      <c r="E1510" s="139">
        <v>67.73</v>
      </c>
      <c r="F1510" s="139">
        <v>309.72000000000003</v>
      </c>
      <c r="G1510" s="120">
        <f t="shared" si="23"/>
        <v>9</v>
      </c>
    </row>
    <row r="1511" spans="1:7" x14ac:dyDescent="0.2">
      <c r="A1511" s="136" t="s">
        <v>3127</v>
      </c>
      <c r="B1511" s="137" t="s">
        <v>3128</v>
      </c>
      <c r="C1511" s="138" t="s">
        <v>58</v>
      </c>
      <c r="D1511" s="139">
        <v>261.56</v>
      </c>
      <c r="E1511" s="139"/>
      <c r="F1511" s="139">
        <v>261.56</v>
      </c>
      <c r="G1511" s="120">
        <f t="shared" si="23"/>
        <v>9</v>
      </c>
    </row>
    <row r="1512" spans="1:7" x14ac:dyDescent="0.2">
      <c r="A1512" s="136" t="s">
        <v>3129</v>
      </c>
      <c r="B1512" s="137" t="s">
        <v>3130</v>
      </c>
      <c r="C1512" s="138" t="s">
        <v>58</v>
      </c>
      <c r="D1512" s="139">
        <v>380.37</v>
      </c>
      <c r="E1512" s="139"/>
      <c r="F1512" s="139">
        <v>380.37</v>
      </c>
      <c r="G1512" s="120">
        <f t="shared" si="23"/>
        <v>9</v>
      </c>
    </row>
    <row r="1513" spans="1:7" ht="30" x14ac:dyDescent="0.2">
      <c r="A1513" s="136" t="s">
        <v>3131</v>
      </c>
      <c r="B1513" s="137" t="s">
        <v>3132</v>
      </c>
      <c r="C1513" s="138" t="s">
        <v>42</v>
      </c>
      <c r="D1513" s="139">
        <v>294.36</v>
      </c>
      <c r="E1513" s="139">
        <v>75.08</v>
      </c>
      <c r="F1513" s="139">
        <v>369.44</v>
      </c>
      <c r="G1513" s="120">
        <f t="shared" si="23"/>
        <v>9</v>
      </c>
    </row>
    <row r="1514" spans="1:7" ht="30" x14ac:dyDescent="0.2">
      <c r="A1514" s="136" t="s">
        <v>3133</v>
      </c>
      <c r="B1514" s="137" t="s">
        <v>3134</v>
      </c>
      <c r="C1514" s="138" t="s">
        <v>58</v>
      </c>
      <c r="D1514" s="139">
        <v>503.29</v>
      </c>
      <c r="E1514" s="139">
        <v>75.08</v>
      </c>
      <c r="F1514" s="139">
        <v>578.37</v>
      </c>
      <c r="G1514" s="120">
        <f t="shared" si="23"/>
        <v>9</v>
      </c>
    </row>
    <row r="1515" spans="1:7" x14ac:dyDescent="0.2">
      <c r="A1515" s="136" t="s">
        <v>3135</v>
      </c>
      <c r="B1515" s="137" t="s">
        <v>3136</v>
      </c>
      <c r="C1515" s="138" t="s">
        <v>42</v>
      </c>
      <c r="D1515" s="139">
        <v>284.81</v>
      </c>
      <c r="E1515" s="139">
        <v>21.17</v>
      </c>
      <c r="F1515" s="139">
        <v>305.98</v>
      </c>
      <c r="G1515" s="120">
        <f t="shared" si="23"/>
        <v>9</v>
      </c>
    </row>
    <row r="1516" spans="1:7" x14ac:dyDescent="0.2">
      <c r="A1516" s="136" t="s">
        <v>3137</v>
      </c>
      <c r="B1516" s="137" t="s">
        <v>3138</v>
      </c>
      <c r="C1516" s="138" t="s">
        <v>42</v>
      </c>
      <c r="D1516" s="139">
        <v>304.77</v>
      </c>
      <c r="E1516" s="139">
        <v>21.17</v>
      </c>
      <c r="F1516" s="139">
        <v>325.94</v>
      </c>
      <c r="G1516" s="120">
        <f t="shared" si="23"/>
        <v>9</v>
      </c>
    </row>
    <row r="1517" spans="1:7" x14ac:dyDescent="0.2">
      <c r="A1517" s="136" t="s">
        <v>3139</v>
      </c>
      <c r="B1517" s="137" t="s">
        <v>3140</v>
      </c>
      <c r="C1517" s="138" t="s">
        <v>42</v>
      </c>
      <c r="D1517" s="139">
        <v>2692.88</v>
      </c>
      <c r="E1517" s="139">
        <v>52.93</v>
      </c>
      <c r="F1517" s="139">
        <v>2745.81</v>
      </c>
      <c r="G1517" s="120">
        <f t="shared" si="23"/>
        <v>9</v>
      </c>
    </row>
    <row r="1518" spans="1:7" x14ac:dyDescent="0.2">
      <c r="A1518" s="136" t="s">
        <v>3141</v>
      </c>
      <c r="B1518" s="137" t="s">
        <v>3142</v>
      </c>
      <c r="C1518" s="138" t="s">
        <v>42</v>
      </c>
      <c r="D1518" s="139">
        <v>557.54</v>
      </c>
      <c r="E1518" s="139">
        <v>39.700000000000003</v>
      </c>
      <c r="F1518" s="139">
        <v>597.24</v>
      </c>
      <c r="G1518" s="120">
        <f t="shared" si="23"/>
        <v>9</v>
      </c>
    </row>
    <row r="1519" spans="1:7" x14ac:dyDescent="0.2">
      <c r="A1519" s="136" t="s">
        <v>3143</v>
      </c>
      <c r="B1519" s="137" t="s">
        <v>3144</v>
      </c>
      <c r="C1519" s="138" t="s">
        <v>42</v>
      </c>
      <c r="D1519" s="139">
        <v>28.87</v>
      </c>
      <c r="E1519" s="139">
        <v>13.55</v>
      </c>
      <c r="F1519" s="139">
        <v>42.42</v>
      </c>
      <c r="G1519" s="120">
        <f t="shared" si="23"/>
        <v>9</v>
      </c>
    </row>
    <row r="1520" spans="1:7" ht="30" x14ac:dyDescent="0.2">
      <c r="A1520" s="136" t="s">
        <v>3145</v>
      </c>
      <c r="B1520" s="137" t="s">
        <v>3146</v>
      </c>
      <c r="C1520" s="138" t="s">
        <v>42</v>
      </c>
      <c r="D1520" s="139">
        <v>981.89</v>
      </c>
      <c r="E1520" s="139">
        <v>52.93</v>
      </c>
      <c r="F1520" s="139">
        <v>1034.82</v>
      </c>
      <c r="G1520" s="120">
        <f t="shared" si="23"/>
        <v>9</v>
      </c>
    </row>
    <row r="1521" spans="1:7" ht="30" x14ac:dyDescent="0.2">
      <c r="A1521" s="136" t="s">
        <v>3147</v>
      </c>
      <c r="B1521" s="137" t="s">
        <v>3148</v>
      </c>
      <c r="C1521" s="138" t="s">
        <v>42</v>
      </c>
      <c r="D1521" s="139">
        <v>1004.95</v>
      </c>
      <c r="E1521" s="139">
        <v>105.86</v>
      </c>
      <c r="F1521" s="139">
        <v>1110.81</v>
      </c>
      <c r="G1521" s="120">
        <f t="shared" si="23"/>
        <v>9</v>
      </c>
    </row>
    <row r="1522" spans="1:7" ht="30" x14ac:dyDescent="0.2">
      <c r="A1522" s="136" t="s">
        <v>3149</v>
      </c>
      <c r="B1522" s="137" t="s">
        <v>3150</v>
      </c>
      <c r="C1522" s="138" t="s">
        <v>42</v>
      </c>
      <c r="D1522" s="139">
        <v>263.24</v>
      </c>
      <c r="E1522" s="139">
        <v>67.73</v>
      </c>
      <c r="F1522" s="139">
        <v>330.97</v>
      </c>
      <c r="G1522" s="120">
        <f t="shared" si="23"/>
        <v>9</v>
      </c>
    </row>
    <row r="1523" spans="1:7" x14ac:dyDescent="0.2">
      <c r="A1523" s="136" t="s">
        <v>3151</v>
      </c>
      <c r="B1523" s="137" t="s">
        <v>3152</v>
      </c>
      <c r="C1523" s="138"/>
      <c r="D1523" s="139"/>
      <c r="E1523" s="139"/>
      <c r="F1523" s="139"/>
      <c r="G1523" s="120">
        <f t="shared" si="23"/>
        <v>5</v>
      </c>
    </row>
    <row r="1524" spans="1:7" x14ac:dyDescent="0.2">
      <c r="A1524" s="136" t="s">
        <v>3153</v>
      </c>
      <c r="B1524" s="137" t="s">
        <v>3154</v>
      </c>
      <c r="C1524" s="138" t="s">
        <v>42</v>
      </c>
      <c r="D1524" s="139">
        <v>20.81</v>
      </c>
      <c r="E1524" s="139"/>
      <c r="F1524" s="139">
        <v>20.81</v>
      </c>
      <c r="G1524" s="120">
        <f t="shared" si="23"/>
        <v>9</v>
      </c>
    </row>
    <row r="1525" spans="1:7" x14ac:dyDescent="0.2">
      <c r="A1525" s="136" t="s">
        <v>3155</v>
      </c>
      <c r="B1525" s="137" t="s">
        <v>3156</v>
      </c>
      <c r="C1525" s="138" t="s">
        <v>42</v>
      </c>
      <c r="D1525" s="139">
        <v>29.19</v>
      </c>
      <c r="E1525" s="139"/>
      <c r="F1525" s="139">
        <v>29.19</v>
      </c>
      <c r="G1525" s="120">
        <f t="shared" si="23"/>
        <v>9</v>
      </c>
    </row>
    <row r="1526" spans="1:7" x14ac:dyDescent="0.2">
      <c r="A1526" s="136" t="s">
        <v>3157</v>
      </c>
      <c r="B1526" s="137" t="s">
        <v>3158</v>
      </c>
      <c r="C1526" s="138" t="s">
        <v>42</v>
      </c>
      <c r="D1526" s="139">
        <v>52.74</v>
      </c>
      <c r="E1526" s="139"/>
      <c r="F1526" s="139">
        <v>52.74</v>
      </c>
      <c r="G1526" s="120">
        <f t="shared" si="23"/>
        <v>9</v>
      </c>
    </row>
    <row r="1527" spans="1:7" ht="30" x14ac:dyDescent="0.2">
      <c r="A1527" s="136" t="s">
        <v>3159</v>
      </c>
      <c r="B1527" s="137" t="s">
        <v>3160</v>
      </c>
      <c r="C1527" s="138" t="s">
        <v>42</v>
      </c>
      <c r="D1527" s="139">
        <v>211.18</v>
      </c>
      <c r="E1527" s="139"/>
      <c r="F1527" s="139">
        <v>211.18</v>
      </c>
      <c r="G1527" s="120">
        <f t="shared" si="23"/>
        <v>9</v>
      </c>
    </row>
    <row r="1528" spans="1:7" x14ac:dyDescent="0.2">
      <c r="A1528" s="136" t="s">
        <v>3161</v>
      </c>
      <c r="B1528" s="137" t="s">
        <v>3162</v>
      </c>
      <c r="C1528" s="138" t="s">
        <v>42</v>
      </c>
      <c r="D1528" s="139">
        <v>80.680000000000007</v>
      </c>
      <c r="E1528" s="139"/>
      <c r="F1528" s="139">
        <v>80.680000000000007</v>
      </c>
      <c r="G1528" s="120">
        <f t="shared" si="23"/>
        <v>9</v>
      </c>
    </row>
    <row r="1529" spans="1:7" x14ac:dyDescent="0.2">
      <c r="A1529" s="136" t="s">
        <v>3163</v>
      </c>
      <c r="B1529" s="137" t="s">
        <v>3164</v>
      </c>
      <c r="C1529" s="138"/>
      <c r="D1529" s="139"/>
      <c r="E1529" s="139"/>
      <c r="F1529" s="139"/>
      <c r="G1529" s="120">
        <f t="shared" si="23"/>
        <v>5</v>
      </c>
    </row>
    <row r="1530" spans="1:7" x14ac:dyDescent="0.2">
      <c r="A1530" s="136" t="s">
        <v>3165</v>
      </c>
      <c r="B1530" s="137" t="s">
        <v>3166</v>
      </c>
      <c r="C1530" s="138" t="s">
        <v>42</v>
      </c>
      <c r="D1530" s="139"/>
      <c r="E1530" s="139">
        <v>67.73</v>
      </c>
      <c r="F1530" s="139">
        <v>67.73</v>
      </c>
      <c r="G1530" s="120">
        <f t="shared" si="23"/>
        <v>9</v>
      </c>
    </row>
    <row r="1531" spans="1:7" x14ac:dyDescent="0.2">
      <c r="A1531" s="136" t="s">
        <v>3167</v>
      </c>
      <c r="B1531" s="137" t="s">
        <v>3168</v>
      </c>
      <c r="C1531" s="138" t="s">
        <v>42</v>
      </c>
      <c r="D1531" s="139">
        <v>1153.99</v>
      </c>
      <c r="E1531" s="139">
        <v>52.93</v>
      </c>
      <c r="F1531" s="139">
        <v>1206.92</v>
      </c>
      <c r="G1531" s="120">
        <f t="shared" si="23"/>
        <v>9</v>
      </c>
    </row>
    <row r="1532" spans="1:7" x14ac:dyDescent="0.2">
      <c r="A1532" s="136" t="s">
        <v>3169</v>
      </c>
      <c r="B1532" s="137" t="s">
        <v>3170</v>
      </c>
      <c r="C1532" s="138" t="s">
        <v>42</v>
      </c>
      <c r="D1532" s="139"/>
      <c r="E1532" s="139">
        <v>58.24</v>
      </c>
      <c r="F1532" s="139">
        <v>58.24</v>
      </c>
      <c r="G1532" s="120">
        <f t="shared" si="23"/>
        <v>9</v>
      </c>
    </row>
    <row r="1533" spans="1:7" ht="30" x14ac:dyDescent="0.2">
      <c r="A1533" s="136" t="s">
        <v>3171</v>
      </c>
      <c r="B1533" s="137" t="s">
        <v>3172</v>
      </c>
      <c r="C1533" s="138" t="s">
        <v>58</v>
      </c>
      <c r="D1533" s="139">
        <v>1341.56</v>
      </c>
      <c r="E1533" s="139">
        <v>68.81</v>
      </c>
      <c r="F1533" s="139">
        <v>1410.37</v>
      </c>
      <c r="G1533" s="120">
        <f t="shared" si="23"/>
        <v>9</v>
      </c>
    </row>
    <row r="1534" spans="1:7" x14ac:dyDescent="0.2">
      <c r="A1534" s="136" t="s">
        <v>3173</v>
      </c>
      <c r="B1534" s="137" t="s">
        <v>3174</v>
      </c>
      <c r="C1534" s="138" t="s">
        <v>42</v>
      </c>
      <c r="D1534" s="139"/>
      <c r="E1534" s="139">
        <v>7.67</v>
      </c>
      <c r="F1534" s="139">
        <v>7.67</v>
      </c>
      <c r="G1534" s="120">
        <f t="shared" si="23"/>
        <v>9</v>
      </c>
    </row>
    <row r="1535" spans="1:7" x14ac:dyDescent="0.2">
      <c r="A1535" s="136" t="s">
        <v>3175</v>
      </c>
      <c r="B1535" s="137" t="s">
        <v>3176</v>
      </c>
      <c r="C1535" s="138" t="s">
        <v>58</v>
      </c>
      <c r="D1535" s="139">
        <v>590.66</v>
      </c>
      <c r="E1535" s="139">
        <v>135.44999999999999</v>
      </c>
      <c r="F1535" s="139">
        <v>726.11</v>
      </c>
      <c r="G1535" s="120">
        <f t="shared" si="23"/>
        <v>9</v>
      </c>
    </row>
    <row r="1536" spans="1:7" x14ac:dyDescent="0.2">
      <c r="A1536" s="136" t="s">
        <v>3177</v>
      </c>
      <c r="B1536" s="137" t="s">
        <v>3178</v>
      </c>
      <c r="C1536" s="138" t="s">
        <v>42</v>
      </c>
      <c r="D1536" s="139">
        <v>161.44999999999999</v>
      </c>
      <c r="E1536" s="139">
        <v>25.65</v>
      </c>
      <c r="F1536" s="139">
        <v>187.1</v>
      </c>
      <c r="G1536" s="120">
        <f t="shared" si="23"/>
        <v>9</v>
      </c>
    </row>
    <row r="1537" spans="1:7" ht="30" x14ac:dyDescent="0.2">
      <c r="A1537" s="136" t="s">
        <v>3179</v>
      </c>
      <c r="B1537" s="137" t="s">
        <v>3180</v>
      </c>
      <c r="C1537" s="138" t="s">
        <v>58</v>
      </c>
      <c r="D1537" s="139">
        <v>4167.6099999999997</v>
      </c>
      <c r="E1537" s="139">
        <v>158.79</v>
      </c>
      <c r="F1537" s="139">
        <v>4326.3999999999996</v>
      </c>
      <c r="G1537" s="120">
        <f t="shared" si="23"/>
        <v>9</v>
      </c>
    </row>
    <row r="1538" spans="1:7" x14ac:dyDescent="0.2">
      <c r="A1538" s="136" t="s">
        <v>3181</v>
      </c>
      <c r="B1538" s="137" t="s">
        <v>3182</v>
      </c>
      <c r="C1538" s="138" t="s">
        <v>42</v>
      </c>
      <c r="D1538" s="139">
        <v>405</v>
      </c>
      <c r="E1538" s="139">
        <v>52.93</v>
      </c>
      <c r="F1538" s="139">
        <v>457.93</v>
      </c>
      <c r="G1538" s="120">
        <f t="shared" si="23"/>
        <v>9</v>
      </c>
    </row>
    <row r="1539" spans="1:7" ht="30" x14ac:dyDescent="0.2">
      <c r="A1539" s="136" t="s">
        <v>3183</v>
      </c>
      <c r="B1539" s="137" t="s">
        <v>3184</v>
      </c>
      <c r="C1539" s="138" t="s">
        <v>42</v>
      </c>
      <c r="D1539" s="139">
        <v>167.25</v>
      </c>
      <c r="E1539" s="139">
        <v>39.700000000000003</v>
      </c>
      <c r="F1539" s="139">
        <v>206.95</v>
      </c>
      <c r="G1539" s="120">
        <f t="shared" si="23"/>
        <v>9</v>
      </c>
    </row>
    <row r="1540" spans="1:7" x14ac:dyDescent="0.2">
      <c r="A1540" s="136" t="s">
        <v>3185</v>
      </c>
      <c r="B1540" s="137" t="s">
        <v>3186</v>
      </c>
      <c r="C1540" s="138" t="s">
        <v>42</v>
      </c>
      <c r="D1540" s="139">
        <v>105.51</v>
      </c>
      <c r="E1540" s="139">
        <v>9</v>
      </c>
      <c r="F1540" s="139">
        <v>114.51</v>
      </c>
      <c r="G1540" s="120">
        <f t="shared" si="23"/>
        <v>9</v>
      </c>
    </row>
    <row r="1541" spans="1:7" x14ac:dyDescent="0.2">
      <c r="A1541" s="136" t="s">
        <v>3187</v>
      </c>
      <c r="B1541" s="137" t="s">
        <v>3188</v>
      </c>
      <c r="C1541" s="138" t="s">
        <v>42</v>
      </c>
      <c r="D1541" s="139">
        <v>71.13</v>
      </c>
      <c r="E1541" s="139">
        <v>9</v>
      </c>
      <c r="F1541" s="139">
        <v>80.13</v>
      </c>
      <c r="G1541" s="120">
        <f t="shared" si="23"/>
        <v>9</v>
      </c>
    </row>
    <row r="1542" spans="1:7" x14ac:dyDescent="0.2">
      <c r="A1542" s="136" t="s">
        <v>3189</v>
      </c>
      <c r="B1542" s="137" t="s">
        <v>3190</v>
      </c>
      <c r="C1542" s="138" t="s">
        <v>42</v>
      </c>
      <c r="D1542" s="139">
        <v>175.23</v>
      </c>
      <c r="E1542" s="139">
        <v>9</v>
      </c>
      <c r="F1542" s="139">
        <v>184.23</v>
      </c>
      <c r="G1542" s="120">
        <f t="shared" si="23"/>
        <v>9</v>
      </c>
    </row>
    <row r="1543" spans="1:7" x14ac:dyDescent="0.2">
      <c r="A1543" s="136" t="s">
        <v>3191</v>
      </c>
      <c r="B1543" s="137" t="s">
        <v>3192</v>
      </c>
      <c r="C1543" s="138" t="s">
        <v>58</v>
      </c>
      <c r="D1543" s="139">
        <v>28.62</v>
      </c>
      <c r="E1543" s="139">
        <v>7.67</v>
      </c>
      <c r="F1543" s="139">
        <v>36.29</v>
      </c>
      <c r="G1543" s="120">
        <f t="shared" si="23"/>
        <v>9</v>
      </c>
    </row>
    <row r="1544" spans="1:7" ht="30" x14ac:dyDescent="0.2">
      <c r="A1544" s="136" t="s">
        <v>3193</v>
      </c>
      <c r="B1544" s="137" t="s">
        <v>3194</v>
      </c>
      <c r="C1544" s="138" t="s">
        <v>42</v>
      </c>
      <c r="D1544" s="139">
        <v>44.85</v>
      </c>
      <c r="E1544" s="139">
        <v>7.67</v>
      </c>
      <c r="F1544" s="139">
        <v>52.52</v>
      </c>
      <c r="G1544" s="120">
        <f t="shared" si="23"/>
        <v>9</v>
      </c>
    </row>
    <row r="1545" spans="1:7" ht="30" x14ac:dyDescent="0.2">
      <c r="A1545" s="136" t="s">
        <v>3195</v>
      </c>
      <c r="B1545" s="137" t="s">
        <v>3196</v>
      </c>
      <c r="C1545" s="138" t="s">
        <v>42</v>
      </c>
      <c r="D1545" s="139">
        <v>83.67</v>
      </c>
      <c r="E1545" s="139">
        <v>7.67</v>
      </c>
      <c r="F1545" s="139">
        <v>91.34</v>
      </c>
      <c r="G1545" s="120">
        <f t="shared" si="23"/>
        <v>9</v>
      </c>
    </row>
    <row r="1546" spans="1:7" x14ac:dyDescent="0.2">
      <c r="A1546" s="136" t="s">
        <v>3197</v>
      </c>
      <c r="B1546" s="137" t="s">
        <v>3198</v>
      </c>
      <c r="C1546" s="138" t="s">
        <v>58</v>
      </c>
      <c r="D1546" s="139">
        <v>235.63</v>
      </c>
      <c r="E1546" s="139">
        <v>16.25</v>
      </c>
      <c r="F1546" s="139">
        <v>251.88</v>
      </c>
      <c r="G1546" s="120">
        <f t="shared" ref="G1546:G1609" si="24">LEN(A1546)</f>
        <v>9</v>
      </c>
    </row>
    <row r="1547" spans="1:7" x14ac:dyDescent="0.2">
      <c r="A1547" s="136" t="s">
        <v>3199</v>
      </c>
      <c r="B1547" s="137" t="s">
        <v>3200</v>
      </c>
      <c r="C1547" s="138" t="s">
        <v>42</v>
      </c>
      <c r="D1547" s="139">
        <v>72.98</v>
      </c>
      <c r="E1547" s="139">
        <v>9</v>
      </c>
      <c r="F1547" s="139">
        <v>81.98</v>
      </c>
      <c r="G1547" s="120">
        <f t="shared" si="24"/>
        <v>9</v>
      </c>
    </row>
    <row r="1548" spans="1:7" ht="30" x14ac:dyDescent="0.2">
      <c r="A1548" s="136" t="s">
        <v>3201</v>
      </c>
      <c r="B1548" s="137" t="s">
        <v>3202</v>
      </c>
      <c r="C1548" s="138" t="s">
        <v>42</v>
      </c>
      <c r="D1548" s="139">
        <v>89.78</v>
      </c>
      <c r="E1548" s="139">
        <v>9</v>
      </c>
      <c r="F1548" s="139">
        <v>98.78</v>
      </c>
      <c r="G1548" s="120">
        <f t="shared" si="24"/>
        <v>9</v>
      </c>
    </row>
    <row r="1549" spans="1:7" x14ac:dyDescent="0.2">
      <c r="A1549" s="136" t="s">
        <v>3203</v>
      </c>
      <c r="B1549" s="137" t="s">
        <v>3204</v>
      </c>
      <c r="C1549" s="138" t="s">
        <v>42</v>
      </c>
      <c r="D1549" s="139">
        <v>191.64</v>
      </c>
      <c r="E1549" s="139">
        <v>6.51</v>
      </c>
      <c r="F1549" s="139">
        <v>198.15</v>
      </c>
      <c r="G1549" s="120">
        <f t="shared" si="24"/>
        <v>9</v>
      </c>
    </row>
    <row r="1550" spans="1:7" ht="30" x14ac:dyDescent="0.2">
      <c r="A1550" s="136" t="s">
        <v>3205</v>
      </c>
      <c r="B1550" s="137" t="s">
        <v>3206</v>
      </c>
      <c r="C1550" s="138" t="s">
        <v>42</v>
      </c>
      <c r="D1550" s="139">
        <v>217.92</v>
      </c>
      <c r="E1550" s="139">
        <v>9</v>
      </c>
      <c r="F1550" s="139">
        <v>226.92</v>
      </c>
      <c r="G1550" s="120">
        <f t="shared" si="24"/>
        <v>9</v>
      </c>
    </row>
    <row r="1551" spans="1:7" ht="30" x14ac:dyDescent="0.2">
      <c r="A1551" s="136" t="s">
        <v>3207</v>
      </c>
      <c r="B1551" s="137" t="s">
        <v>3208</v>
      </c>
      <c r="C1551" s="138" t="s">
        <v>42</v>
      </c>
      <c r="D1551" s="139">
        <v>404.39</v>
      </c>
      <c r="E1551" s="139">
        <v>79.400000000000006</v>
      </c>
      <c r="F1551" s="139">
        <v>483.79</v>
      </c>
      <c r="G1551" s="120">
        <f t="shared" si="24"/>
        <v>9</v>
      </c>
    </row>
    <row r="1552" spans="1:7" x14ac:dyDescent="0.2">
      <c r="A1552" s="136" t="s">
        <v>3209</v>
      </c>
      <c r="B1552" s="137" t="s">
        <v>3210</v>
      </c>
      <c r="C1552" s="138" t="s">
        <v>42</v>
      </c>
      <c r="D1552" s="139">
        <v>121.94</v>
      </c>
      <c r="E1552" s="139">
        <v>79.400000000000006</v>
      </c>
      <c r="F1552" s="139">
        <v>201.34</v>
      </c>
      <c r="G1552" s="120">
        <f t="shared" si="24"/>
        <v>9</v>
      </c>
    </row>
    <row r="1553" spans="1:7" x14ac:dyDescent="0.2">
      <c r="A1553" s="136" t="s">
        <v>3211</v>
      </c>
      <c r="B1553" s="137" t="s">
        <v>3212</v>
      </c>
      <c r="C1553" s="138" t="s">
        <v>42</v>
      </c>
      <c r="D1553" s="139">
        <v>25.12</v>
      </c>
      <c r="E1553" s="139">
        <v>51.3</v>
      </c>
      <c r="F1553" s="139">
        <v>76.42</v>
      </c>
      <c r="G1553" s="120">
        <f t="shared" si="24"/>
        <v>9</v>
      </c>
    </row>
    <row r="1554" spans="1:7" x14ac:dyDescent="0.2">
      <c r="A1554" s="136" t="s">
        <v>3213</v>
      </c>
      <c r="B1554" s="137" t="s">
        <v>3214</v>
      </c>
      <c r="C1554" s="138" t="s">
        <v>42</v>
      </c>
      <c r="D1554" s="139">
        <v>178.71</v>
      </c>
      <c r="E1554" s="139">
        <v>9</v>
      </c>
      <c r="F1554" s="139">
        <v>187.71</v>
      </c>
      <c r="G1554" s="120">
        <f t="shared" si="24"/>
        <v>9</v>
      </c>
    </row>
    <row r="1555" spans="1:7" ht="30" x14ac:dyDescent="0.2">
      <c r="A1555" s="136" t="s">
        <v>3215</v>
      </c>
      <c r="B1555" s="137" t="s">
        <v>3216</v>
      </c>
      <c r="C1555" s="138" t="s">
        <v>42</v>
      </c>
      <c r="D1555" s="139">
        <v>12579.53</v>
      </c>
      <c r="E1555" s="139"/>
      <c r="F1555" s="139">
        <v>12579.53</v>
      </c>
      <c r="G1555" s="120">
        <f t="shared" si="24"/>
        <v>9</v>
      </c>
    </row>
    <row r="1556" spans="1:7" ht="30" x14ac:dyDescent="0.2">
      <c r="A1556" s="136" t="s">
        <v>3217</v>
      </c>
      <c r="B1556" s="137" t="s">
        <v>3218</v>
      </c>
      <c r="C1556" s="138" t="s">
        <v>42</v>
      </c>
      <c r="D1556" s="139">
        <v>14912.41</v>
      </c>
      <c r="E1556" s="139"/>
      <c r="F1556" s="139">
        <v>14912.41</v>
      </c>
      <c r="G1556" s="120">
        <f t="shared" si="24"/>
        <v>9</v>
      </c>
    </row>
    <row r="1557" spans="1:7" ht="30" x14ac:dyDescent="0.2">
      <c r="A1557" s="136" t="s">
        <v>3219</v>
      </c>
      <c r="B1557" s="137" t="s">
        <v>3220</v>
      </c>
      <c r="C1557" s="138" t="s">
        <v>58</v>
      </c>
      <c r="D1557" s="139">
        <v>515.79</v>
      </c>
      <c r="E1557" s="139">
        <v>105.86</v>
      </c>
      <c r="F1557" s="139">
        <v>621.65</v>
      </c>
      <c r="G1557" s="120">
        <f t="shared" si="24"/>
        <v>9</v>
      </c>
    </row>
    <row r="1558" spans="1:7" ht="30" x14ac:dyDescent="0.2">
      <c r="A1558" s="136" t="s">
        <v>3221</v>
      </c>
      <c r="B1558" s="137" t="s">
        <v>3222</v>
      </c>
      <c r="C1558" s="138" t="s">
        <v>58</v>
      </c>
      <c r="D1558" s="139">
        <v>1230.57</v>
      </c>
      <c r="E1558" s="139">
        <v>211.72</v>
      </c>
      <c r="F1558" s="139">
        <v>1442.29</v>
      </c>
      <c r="G1558" s="120">
        <f t="shared" si="24"/>
        <v>9</v>
      </c>
    </row>
    <row r="1559" spans="1:7" ht="45" x14ac:dyDescent="0.2">
      <c r="A1559" s="136" t="s">
        <v>3223</v>
      </c>
      <c r="B1559" s="137" t="s">
        <v>3224</v>
      </c>
      <c r="C1559" s="138" t="s">
        <v>58</v>
      </c>
      <c r="D1559" s="139">
        <v>1180.3399999999999</v>
      </c>
      <c r="E1559" s="139">
        <v>211.72</v>
      </c>
      <c r="F1559" s="139">
        <v>1392.06</v>
      </c>
      <c r="G1559" s="120">
        <f t="shared" si="24"/>
        <v>9</v>
      </c>
    </row>
    <row r="1560" spans="1:7" ht="45" x14ac:dyDescent="0.2">
      <c r="A1560" s="136" t="s">
        <v>3225</v>
      </c>
      <c r="B1560" s="137" t="s">
        <v>3226</v>
      </c>
      <c r="C1560" s="138" t="s">
        <v>58</v>
      </c>
      <c r="D1560" s="139">
        <v>1239.58</v>
      </c>
      <c r="E1560" s="139">
        <v>211.72</v>
      </c>
      <c r="F1560" s="139">
        <v>1451.3</v>
      </c>
      <c r="G1560" s="120">
        <f t="shared" si="24"/>
        <v>9</v>
      </c>
    </row>
    <row r="1561" spans="1:7" x14ac:dyDescent="0.2">
      <c r="A1561" s="136" t="s">
        <v>3227</v>
      </c>
      <c r="B1561" s="137" t="s">
        <v>3228</v>
      </c>
      <c r="C1561" s="138" t="s">
        <v>18</v>
      </c>
      <c r="D1561" s="139">
        <v>51.26</v>
      </c>
      <c r="E1561" s="139">
        <v>12.4</v>
      </c>
      <c r="F1561" s="139">
        <v>63.66</v>
      </c>
      <c r="G1561" s="120">
        <f t="shared" si="24"/>
        <v>9</v>
      </c>
    </row>
    <row r="1562" spans="1:7" x14ac:dyDescent="0.2">
      <c r="A1562" s="136" t="s">
        <v>3229</v>
      </c>
      <c r="B1562" s="137" t="s">
        <v>3230</v>
      </c>
      <c r="C1562" s="138"/>
      <c r="D1562" s="139"/>
      <c r="E1562" s="139"/>
      <c r="F1562" s="139"/>
      <c r="G1562" s="120">
        <f t="shared" si="24"/>
        <v>2</v>
      </c>
    </row>
    <row r="1563" spans="1:7" x14ac:dyDescent="0.2">
      <c r="A1563" s="136" t="s">
        <v>3231</v>
      </c>
      <c r="B1563" s="137" t="s">
        <v>3232</v>
      </c>
      <c r="C1563" s="138"/>
      <c r="D1563" s="139"/>
      <c r="E1563" s="139"/>
      <c r="F1563" s="139"/>
      <c r="G1563" s="120">
        <f t="shared" si="24"/>
        <v>5</v>
      </c>
    </row>
    <row r="1564" spans="1:7" x14ac:dyDescent="0.2">
      <c r="A1564" s="136" t="s">
        <v>3233</v>
      </c>
      <c r="B1564" s="137" t="s">
        <v>3234</v>
      </c>
      <c r="C1564" s="138" t="s">
        <v>18</v>
      </c>
      <c r="D1564" s="139">
        <v>5.85</v>
      </c>
      <c r="E1564" s="139">
        <v>16.03</v>
      </c>
      <c r="F1564" s="139">
        <v>21.88</v>
      </c>
      <c r="G1564" s="120">
        <f t="shared" si="24"/>
        <v>9</v>
      </c>
    </row>
    <row r="1565" spans="1:7" x14ac:dyDescent="0.2">
      <c r="A1565" s="136" t="s">
        <v>3235</v>
      </c>
      <c r="B1565" s="137" t="s">
        <v>3236</v>
      </c>
      <c r="C1565" s="138" t="s">
        <v>43</v>
      </c>
      <c r="D1565" s="139">
        <v>33.67</v>
      </c>
      <c r="E1565" s="139">
        <v>71.67</v>
      </c>
      <c r="F1565" s="139">
        <v>105.34</v>
      </c>
      <c r="G1565" s="120">
        <f t="shared" si="24"/>
        <v>9</v>
      </c>
    </row>
    <row r="1566" spans="1:7" x14ac:dyDescent="0.2">
      <c r="A1566" s="136" t="s">
        <v>3237</v>
      </c>
      <c r="B1566" s="137" t="s">
        <v>3238</v>
      </c>
      <c r="C1566" s="138" t="s">
        <v>18</v>
      </c>
      <c r="D1566" s="139">
        <v>7.36</v>
      </c>
      <c r="E1566" s="139">
        <v>16.03</v>
      </c>
      <c r="F1566" s="139">
        <v>23.39</v>
      </c>
      <c r="G1566" s="120">
        <f t="shared" si="24"/>
        <v>9</v>
      </c>
    </row>
    <row r="1567" spans="1:7" x14ac:dyDescent="0.2">
      <c r="A1567" s="136" t="s">
        <v>3239</v>
      </c>
      <c r="B1567" s="137" t="s">
        <v>3240</v>
      </c>
      <c r="C1567" s="138" t="s">
        <v>43</v>
      </c>
      <c r="D1567" s="139">
        <v>15.01</v>
      </c>
      <c r="E1567" s="139">
        <v>16.03</v>
      </c>
      <c r="F1567" s="139">
        <v>31.04</v>
      </c>
      <c r="G1567" s="120">
        <f t="shared" si="24"/>
        <v>9</v>
      </c>
    </row>
    <row r="1568" spans="1:7" x14ac:dyDescent="0.2">
      <c r="A1568" s="136" t="s">
        <v>3241</v>
      </c>
      <c r="B1568" s="137" t="s">
        <v>3242</v>
      </c>
      <c r="C1568" s="138" t="s">
        <v>43</v>
      </c>
      <c r="D1568" s="139">
        <v>10.73</v>
      </c>
      <c r="E1568" s="139">
        <v>16.03</v>
      </c>
      <c r="F1568" s="139">
        <v>26.76</v>
      </c>
      <c r="G1568" s="120">
        <f t="shared" si="24"/>
        <v>9</v>
      </c>
    </row>
    <row r="1569" spans="1:7" x14ac:dyDescent="0.2">
      <c r="A1569" s="136" t="s">
        <v>3243</v>
      </c>
      <c r="B1569" s="137" t="s">
        <v>3244</v>
      </c>
      <c r="C1569" s="138"/>
      <c r="D1569" s="139"/>
      <c r="E1569" s="139"/>
      <c r="F1569" s="139"/>
      <c r="G1569" s="120">
        <f t="shared" si="24"/>
        <v>5</v>
      </c>
    </row>
    <row r="1570" spans="1:7" ht="30" x14ac:dyDescent="0.2">
      <c r="A1570" s="136" t="s">
        <v>3245</v>
      </c>
      <c r="B1570" s="137" t="s">
        <v>3246</v>
      </c>
      <c r="C1570" s="138" t="s">
        <v>18</v>
      </c>
      <c r="D1570" s="139">
        <v>7.94</v>
      </c>
      <c r="E1570" s="139">
        <v>13.55</v>
      </c>
      <c r="F1570" s="139">
        <v>21.49</v>
      </c>
      <c r="G1570" s="120">
        <f t="shared" si="24"/>
        <v>9</v>
      </c>
    </row>
    <row r="1571" spans="1:7" ht="30" x14ac:dyDescent="0.2">
      <c r="A1571" s="136" t="s">
        <v>3247</v>
      </c>
      <c r="B1571" s="137" t="s">
        <v>3248</v>
      </c>
      <c r="C1571" s="138" t="s">
        <v>18</v>
      </c>
      <c r="D1571" s="139">
        <v>13.08</v>
      </c>
      <c r="E1571" s="139">
        <v>13.55</v>
      </c>
      <c r="F1571" s="139">
        <v>26.63</v>
      </c>
      <c r="G1571" s="120">
        <f t="shared" si="24"/>
        <v>9</v>
      </c>
    </row>
    <row r="1572" spans="1:7" x14ac:dyDescent="0.2">
      <c r="A1572" s="136" t="s">
        <v>3249</v>
      </c>
      <c r="B1572" s="137" t="s">
        <v>3250</v>
      </c>
      <c r="C1572" s="138" t="s">
        <v>18</v>
      </c>
      <c r="D1572" s="139">
        <v>8.9700000000000006</v>
      </c>
      <c r="E1572" s="139">
        <v>13.55</v>
      </c>
      <c r="F1572" s="139">
        <v>22.52</v>
      </c>
      <c r="G1572" s="120">
        <f t="shared" si="24"/>
        <v>9</v>
      </c>
    </row>
    <row r="1573" spans="1:7" ht="30" x14ac:dyDescent="0.2">
      <c r="A1573" s="136" t="s">
        <v>3251</v>
      </c>
      <c r="B1573" s="137" t="s">
        <v>3252</v>
      </c>
      <c r="C1573" s="138" t="s">
        <v>18</v>
      </c>
      <c r="D1573" s="139">
        <v>18.21</v>
      </c>
      <c r="E1573" s="139">
        <v>13.55</v>
      </c>
      <c r="F1573" s="139">
        <v>31.76</v>
      </c>
      <c r="G1573" s="120">
        <f t="shared" si="24"/>
        <v>9</v>
      </c>
    </row>
    <row r="1574" spans="1:7" x14ac:dyDescent="0.2">
      <c r="A1574" s="136" t="s">
        <v>3253</v>
      </c>
      <c r="B1574" s="137" t="s">
        <v>3254</v>
      </c>
      <c r="C1574" s="138"/>
      <c r="D1574" s="139"/>
      <c r="E1574" s="139"/>
      <c r="F1574" s="139"/>
      <c r="G1574" s="120">
        <f t="shared" si="24"/>
        <v>5</v>
      </c>
    </row>
    <row r="1575" spans="1:7" x14ac:dyDescent="0.2">
      <c r="A1575" s="136" t="s">
        <v>3255</v>
      </c>
      <c r="B1575" s="137" t="s">
        <v>3256</v>
      </c>
      <c r="C1575" s="138" t="s">
        <v>43</v>
      </c>
      <c r="D1575" s="139">
        <v>50.55</v>
      </c>
      <c r="E1575" s="139">
        <v>16.489999999999998</v>
      </c>
      <c r="F1575" s="139">
        <v>67.040000000000006</v>
      </c>
      <c r="G1575" s="120">
        <f t="shared" si="24"/>
        <v>9</v>
      </c>
    </row>
    <row r="1576" spans="1:7" x14ac:dyDescent="0.2">
      <c r="A1576" s="136" t="s">
        <v>3257</v>
      </c>
      <c r="B1576" s="137" t="s">
        <v>3258</v>
      </c>
      <c r="C1576" s="138"/>
      <c r="D1576" s="139"/>
      <c r="E1576" s="139"/>
      <c r="F1576" s="139"/>
      <c r="G1576" s="120">
        <f t="shared" si="24"/>
        <v>2</v>
      </c>
    </row>
    <row r="1577" spans="1:7" x14ac:dyDescent="0.2">
      <c r="A1577" s="136" t="s">
        <v>3259</v>
      </c>
      <c r="B1577" s="137" t="s">
        <v>3260</v>
      </c>
      <c r="C1577" s="138"/>
      <c r="D1577" s="139"/>
      <c r="E1577" s="139"/>
      <c r="F1577" s="139"/>
      <c r="G1577" s="120">
        <f t="shared" si="24"/>
        <v>5</v>
      </c>
    </row>
    <row r="1578" spans="1:7" ht="30" x14ac:dyDescent="0.2">
      <c r="A1578" s="136" t="s">
        <v>3261</v>
      </c>
      <c r="B1578" s="137" t="s">
        <v>3262</v>
      </c>
      <c r="C1578" s="138" t="s">
        <v>18</v>
      </c>
      <c r="D1578" s="139">
        <v>181.92</v>
      </c>
      <c r="E1578" s="139">
        <v>13.55</v>
      </c>
      <c r="F1578" s="139">
        <v>195.47</v>
      </c>
      <c r="G1578" s="120">
        <f t="shared" si="24"/>
        <v>9</v>
      </c>
    </row>
    <row r="1579" spans="1:7" ht="30" x14ac:dyDescent="0.2">
      <c r="A1579" s="136" t="s">
        <v>3263</v>
      </c>
      <c r="B1579" s="137" t="s">
        <v>3264</v>
      </c>
      <c r="C1579" s="138" t="s">
        <v>42</v>
      </c>
      <c r="D1579" s="139">
        <v>114.1</v>
      </c>
      <c r="E1579" s="139">
        <v>13.55</v>
      </c>
      <c r="F1579" s="139">
        <v>127.65</v>
      </c>
      <c r="G1579" s="120">
        <f t="shared" si="24"/>
        <v>9</v>
      </c>
    </row>
    <row r="1580" spans="1:7" ht="30" x14ac:dyDescent="0.2">
      <c r="A1580" s="136" t="s">
        <v>3265</v>
      </c>
      <c r="B1580" s="137" t="s">
        <v>3266</v>
      </c>
      <c r="C1580" s="138" t="s">
        <v>42</v>
      </c>
      <c r="D1580" s="139">
        <v>151.6</v>
      </c>
      <c r="E1580" s="139">
        <v>13.55</v>
      </c>
      <c r="F1580" s="139">
        <v>165.15</v>
      </c>
      <c r="G1580" s="120">
        <f t="shared" si="24"/>
        <v>9</v>
      </c>
    </row>
    <row r="1581" spans="1:7" ht="45" x14ac:dyDescent="0.2">
      <c r="A1581" s="136" t="s">
        <v>49</v>
      </c>
      <c r="B1581" s="137" t="s">
        <v>50</v>
      </c>
      <c r="C1581" s="138" t="s">
        <v>42</v>
      </c>
      <c r="D1581" s="139">
        <v>364.64</v>
      </c>
      <c r="E1581" s="139">
        <v>13.55</v>
      </c>
      <c r="F1581" s="139">
        <v>378.19</v>
      </c>
      <c r="G1581" s="120">
        <f t="shared" si="24"/>
        <v>9</v>
      </c>
    </row>
    <row r="1582" spans="1:7" ht="45" x14ac:dyDescent="0.2">
      <c r="A1582" s="136" t="s">
        <v>3267</v>
      </c>
      <c r="B1582" s="137" t="s">
        <v>3268</v>
      </c>
      <c r="C1582" s="138" t="s">
        <v>42</v>
      </c>
      <c r="D1582" s="139">
        <v>159.63999999999999</v>
      </c>
      <c r="E1582" s="139">
        <v>13.55</v>
      </c>
      <c r="F1582" s="139">
        <v>173.19</v>
      </c>
      <c r="G1582" s="120">
        <f t="shared" si="24"/>
        <v>9</v>
      </c>
    </row>
    <row r="1583" spans="1:7" ht="45" x14ac:dyDescent="0.2">
      <c r="A1583" s="136" t="s">
        <v>3269</v>
      </c>
      <c r="B1583" s="137" t="s">
        <v>3270</v>
      </c>
      <c r="C1583" s="138" t="s">
        <v>42</v>
      </c>
      <c r="D1583" s="139">
        <v>136.84</v>
      </c>
      <c r="E1583" s="139">
        <v>13.55</v>
      </c>
      <c r="F1583" s="139">
        <v>150.38999999999999</v>
      </c>
      <c r="G1583" s="120">
        <f t="shared" si="24"/>
        <v>9</v>
      </c>
    </row>
    <row r="1584" spans="1:7" ht="45" x14ac:dyDescent="0.2">
      <c r="A1584" s="136" t="s">
        <v>3271</v>
      </c>
      <c r="B1584" s="137" t="s">
        <v>3272</v>
      </c>
      <c r="C1584" s="138" t="s">
        <v>42</v>
      </c>
      <c r="D1584" s="139">
        <v>298.62</v>
      </c>
      <c r="E1584" s="139">
        <v>13.55</v>
      </c>
      <c r="F1584" s="139">
        <v>312.17</v>
      </c>
      <c r="G1584" s="120">
        <f t="shared" si="24"/>
        <v>9</v>
      </c>
    </row>
    <row r="1585" spans="1:7" ht="45" x14ac:dyDescent="0.2">
      <c r="A1585" s="136" t="s">
        <v>3273</v>
      </c>
      <c r="B1585" s="137" t="s">
        <v>3274</v>
      </c>
      <c r="C1585" s="138" t="s">
        <v>42</v>
      </c>
      <c r="D1585" s="139">
        <v>258.14999999999998</v>
      </c>
      <c r="E1585" s="139">
        <v>13.55</v>
      </c>
      <c r="F1585" s="139">
        <v>271.7</v>
      </c>
      <c r="G1585" s="120">
        <f t="shared" si="24"/>
        <v>9</v>
      </c>
    </row>
    <row r="1586" spans="1:7" ht="30" x14ac:dyDescent="0.2">
      <c r="A1586" s="136" t="s">
        <v>3275</v>
      </c>
      <c r="B1586" s="137" t="s">
        <v>3276</v>
      </c>
      <c r="C1586" s="138" t="s">
        <v>42</v>
      </c>
      <c r="D1586" s="139">
        <v>138.69999999999999</v>
      </c>
      <c r="E1586" s="139">
        <v>13.55</v>
      </c>
      <c r="F1586" s="139">
        <v>152.25</v>
      </c>
      <c r="G1586" s="120">
        <f t="shared" si="24"/>
        <v>9</v>
      </c>
    </row>
    <row r="1587" spans="1:7" ht="45" x14ac:dyDescent="0.2">
      <c r="A1587" s="136" t="s">
        <v>3277</v>
      </c>
      <c r="B1587" s="137" t="s">
        <v>3278</v>
      </c>
      <c r="C1587" s="138" t="s">
        <v>42</v>
      </c>
      <c r="D1587" s="139">
        <v>378.78</v>
      </c>
      <c r="E1587" s="139">
        <v>22.58</v>
      </c>
      <c r="F1587" s="139">
        <v>401.36</v>
      </c>
      <c r="G1587" s="120">
        <f t="shared" si="24"/>
        <v>9</v>
      </c>
    </row>
    <row r="1588" spans="1:7" x14ac:dyDescent="0.2">
      <c r="A1588" s="136" t="s">
        <v>3279</v>
      </c>
      <c r="B1588" s="137" t="s">
        <v>3280</v>
      </c>
      <c r="C1588" s="138"/>
      <c r="D1588" s="139"/>
      <c r="E1588" s="139"/>
      <c r="F1588" s="139"/>
      <c r="G1588" s="120">
        <f t="shared" si="24"/>
        <v>5</v>
      </c>
    </row>
    <row r="1589" spans="1:7" ht="45" x14ac:dyDescent="0.2">
      <c r="A1589" s="136" t="s">
        <v>3281</v>
      </c>
      <c r="B1589" s="137" t="s">
        <v>3282</v>
      </c>
      <c r="C1589" s="138" t="s">
        <v>42</v>
      </c>
      <c r="D1589" s="139">
        <v>2653.72</v>
      </c>
      <c r="E1589" s="139">
        <v>70.41</v>
      </c>
      <c r="F1589" s="139">
        <v>2724.13</v>
      </c>
      <c r="G1589" s="120">
        <f t="shared" si="24"/>
        <v>9</v>
      </c>
    </row>
    <row r="1590" spans="1:7" ht="45" x14ac:dyDescent="0.2">
      <c r="A1590" s="136" t="s">
        <v>3283</v>
      </c>
      <c r="B1590" s="137" t="s">
        <v>3284</v>
      </c>
      <c r="C1590" s="138" t="s">
        <v>42</v>
      </c>
      <c r="D1590" s="139">
        <v>3463.51</v>
      </c>
      <c r="E1590" s="139">
        <v>70.41</v>
      </c>
      <c r="F1590" s="139">
        <v>3533.92</v>
      </c>
      <c r="G1590" s="120">
        <f t="shared" si="24"/>
        <v>9</v>
      </c>
    </row>
    <row r="1591" spans="1:7" x14ac:dyDescent="0.2">
      <c r="A1591" s="136" t="s">
        <v>3285</v>
      </c>
      <c r="B1591" s="137" t="s">
        <v>3286</v>
      </c>
      <c r="C1591" s="138"/>
      <c r="D1591" s="139"/>
      <c r="E1591" s="139"/>
      <c r="F1591" s="139"/>
      <c r="G1591" s="120">
        <f t="shared" si="24"/>
        <v>5</v>
      </c>
    </row>
    <row r="1592" spans="1:7" ht="45" x14ac:dyDescent="0.2">
      <c r="A1592" s="136" t="s">
        <v>3287</v>
      </c>
      <c r="B1592" s="137" t="s">
        <v>8326</v>
      </c>
      <c r="C1592" s="138" t="s">
        <v>7</v>
      </c>
      <c r="D1592" s="139">
        <v>412.73</v>
      </c>
      <c r="E1592" s="139">
        <v>24.82</v>
      </c>
      <c r="F1592" s="139">
        <v>437.55</v>
      </c>
      <c r="G1592" s="120">
        <f t="shared" si="24"/>
        <v>9</v>
      </c>
    </row>
    <row r="1593" spans="1:7" ht="30" x14ac:dyDescent="0.2">
      <c r="A1593" s="136" t="s">
        <v>3288</v>
      </c>
      <c r="B1593" s="137" t="s">
        <v>8325</v>
      </c>
      <c r="C1593" s="138" t="s">
        <v>7</v>
      </c>
      <c r="D1593" s="139">
        <v>181.3</v>
      </c>
      <c r="E1593" s="139">
        <v>10.38</v>
      </c>
      <c r="F1593" s="139">
        <v>191.68</v>
      </c>
      <c r="G1593" s="120">
        <f t="shared" si="24"/>
        <v>9</v>
      </c>
    </row>
    <row r="1594" spans="1:7" ht="30" x14ac:dyDescent="0.2">
      <c r="A1594" s="136" t="s">
        <v>3289</v>
      </c>
      <c r="B1594" s="137" t="s">
        <v>3290</v>
      </c>
      <c r="C1594" s="138" t="s">
        <v>7</v>
      </c>
      <c r="D1594" s="139">
        <v>101.76</v>
      </c>
      <c r="E1594" s="139">
        <v>29.12</v>
      </c>
      <c r="F1594" s="139">
        <v>130.88</v>
      </c>
      <c r="G1594" s="120">
        <f t="shared" si="24"/>
        <v>9</v>
      </c>
    </row>
    <row r="1595" spans="1:7" ht="30" x14ac:dyDescent="0.2">
      <c r="A1595" s="136" t="s">
        <v>8324</v>
      </c>
      <c r="B1595" s="137" t="s">
        <v>8323</v>
      </c>
      <c r="C1595" s="138" t="s">
        <v>7</v>
      </c>
      <c r="D1595" s="139">
        <v>196.98</v>
      </c>
      <c r="E1595" s="139">
        <v>29.12</v>
      </c>
      <c r="F1595" s="139">
        <v>226.1</v>
      </c>
      <c r="G1595" s="120">
        <f t="shared" si="24"/>
        <v>9</v>
      </c>
    </row>
    <row r="1596" spans="1:7" ht="30" x14ac:dyDescent="0.2">
      <c r="A1596" s="136" t="s">
        <v>3291</v>
      </c>
      <c r="B1596" s="137" t="s">
        <v>3292</v>
      </c>
      <c r="C1596" s="138" t="s">
        <v>42</v>
      </c>
      <c r="D1596" s="139">
        <v>4.57</v>
      </c>
      <c r="E1596" s="139">
        <v>1.58</v>
      </c>
      <c r="F1596" s="139">
        <v>6.15</v>
      </c>
      <c r="G1596" s="120">
        <f t="shared" si="24"/>
        <v>9</v>
      </c>
    </row>
    <row r="1597" spans="1:7" ht="30" x14ac:dyDescent="0.2">
      <c r="A1597" s="136" t="s">
        <v>3293</v>
      </c>
      <c r="B1597" s="137" t="s">
        <v>3294</v>
      </c>
      <c r="C1597" s="138" t="s">
        <v>18</v>
      </c>
      <c r="D1597" s="139">
        <v>441.52</v>
      </c>
      <c r="E1597" s="139"/>
      <c r="F1597" s="139">
        <v>441.52</v>
      </c>
      <c r="G1597" s="120">
        <f t="shared" si="24"/>
        <v>9</v>
      </c>
    </row>
    <row r="1598" spans="1:7" ht="30" x14ac:dyDescent="0.2">
      <c r="A1598" s="136" t="s">
        <v>3295</v>
      </c>
      <c r="B1598" s="137" t="s">
        <v>3296</v>
      </c>
      <c r="C1598" s="138" t="s">
        <v>7</v>
      </c>
      <c r="D1598" s="139">
        <v>5.88</v>
      </c>
      <c r="E1598" s="139">
        <v>10.27</v>
      </c>
      <c r="F1598" s="139">
        <v>16.149999999999999</v>
      </c>
      <c r="G1598" s="120">
        <f t="shared" si="24"/>
        <v>9</v>
      </c>
    </row>
    <row r="1599" spans="1:7" ht="30" x14ac:dyDescent="0.2">
      <c r="A1599" s="136" t="s">
        <v>3297</v>
      </c>
      <c r="B1599" s="137" t="s">
        <v>3298</v>
      </c>
      <c r="C1599" s="138" t="s">
        <v>42</v>
      </c>
      <c r="D1599" s="139">
        <v>0.57999999999999996</v>
      </c>
      <c r="E1599" s="139">
        <v>16.52</v>
      </c>
      <c r="F1599" s="139">
        <v>17.100000000000001</v>
      </c>
      <c r="G1599" s="120">
        <f t="shared" si="24"/>
        <v>9</v>
      </c>
    </row>
    <row r="1600" spans="1:7" ht="30" x14ac:dyDescent="0.2">
      <c r="A1600" s="136" t="s">
        <v>3299</v>
      </c>
      <c r="B1600" s="137" t="s">
        <v>8322</v>
      </c>
      <c r="C1600" s="138" t="s">
        <v>7</v>
      </c>
      <c r="D1600" s="139">
        <v>136.34</v>
      </c>
      <c r="E1600" s="139">
        <v>16.079999999999998</v>
      </c>
      <c r="F1600" s="139">
        <v>152.41999999999999</v>
      </c>
      <c r="G1600" s="120">
        <f t="shared" si="24"/>
        <v>9</v>
      </c>
    </row>
    <row r="1601" spans="1:7" x14ac:dyDescent="0.2">
      <c r="A1601" s="136" t="s">
        <v>3300</v>
      </c>
      <c r="B1601" s="137" t="s">
        <v>3301</v>
      </c>
      <c r="C1601" s="138"/>
      <c r="D1601" s="139"/>
      <c r="E1601" s="139"/>
      <c r="F1601" s="139"/>
      <c r="G1601" s="120">
        <f t="shared" si="24"/>
        <v>5</v>
      </c>
    </row>
    <row r="1602" spans="1:7" ht="30" x14ac:dyDescent="0.2">
      <c r="A1602" s="136" t="s">
        <v>3302</v>
      </c>
      <c r="B1602" s="137" t="s">
        <v>3303</v>
      </c>
      <c r="C1602" s="138" t="s">
        <v>42</v>
      </c>
      <c r="D1602" s="139">
        <v>11.01</v>
      </c>
      <c r="E1602" s="139">
        <v>1.58</v>
      </c>
      <c r="F1602" s="139">
        <v>12.59</v>
      </c>
      <c r="G1602" s="120">
        <f t="shared" si="24"/>
        <v>9</v>
      </c>
    </row>
    <row r="1603" spans="1:7" ht="30" x14ac:dyDescent="0.2">
      <c r="A1603" s="136" t="s">
        <v>3304</v>
      </c>
      <c r="B1603" s="137" t="s">
        <v>3305</v>
      </c>
      <c r="C1603" s="138" t="s">
        <v>42</v>
      </c>
      <c r="D1603" s="139">
        <v>10.93</v>
      </c>
      <c r="E1603" s="139">
        <v>1.58</v>
      </c>
      <c r="F1603" s="139">
        <v>12.51</v>
      </c>
      <c r="G1603" s="120">
        <f t="shared" si="24"/>
        <v>9</v>
      </c>
    </row>
    <row r="1604" spans="1:7" ht="30" x14ac:dyDescent="0.2">
      <c r="A1604" s="136" t="s">
        <v>3306</v>
      </c>
      <c r="B1604" s="137" t="s">
        <v>3307</v>
      </c>
      <c r="C1604" s="138" t="s">
        <v>18</v>
      </c>
      <c r="D1604" s="139">
        <v>38.69</v>
      </c>
      <c r="E1604" s="139">
        <v>25.03</v>
      </c>
      <c r="F1604" s="139">
        <v>63.72</v>
      </c>
      <c r="G1604" s="120">
        <f t="shared" si="24"/>
        <v>9</v>
      </c>
    </row>
    <row r="1605" spans="1:7" ht="30" x14ac:dyDescent="0.2">
      <c r="A1605" s="136" t="s">
        <v>3308</v>
      </c>
      <c r="B1605" s="137" t="s">
        <v>3309</v>
      </c>
      <c r="C1605" s="138" t="s">
        <v>58</v>
      </c>
      <c r="D1605" s="139">
        <v>246.28</v>
      </c>
      <c r="E1605" s="139">
        <v>25.03</v>
      </c>
      <c r="F1605" s="139">
        <v>271.31</v>
      </c>
      <c r="G1605" s="120">
        <f t="shared" si="24"/>
        <v>9</v>
      </c>
    </row>
    <row r="1606" spans="1:7" ht="45" x14ac:dyDescent="0.2">
      <c r="A1606" s="136" t="s">
        <v>3310</v>
      </c>
      <c r="B1606" s="137" t="s">
        <v>3311</v>
      </c>
      <c r="C1606" s="138" t="s">
        <v>58</v>
      </c>
      <c r="D1606" s="139">
        <v>648.99</v>
      </c>
      <c r="E1606" s="139">
        <v>25.03</v>
      </c>
      <c r="F1606" s="139">
        <v>674.02</v>
      </c>
      <c r="G1606" s="120">
        <f t="shared" si="24"/>
        <v>9</v>
      </c>
    </row>
    <row r="1607" spans="1:7" ht="30" x14ac:dyDescent="0.2">
      <c r="A1607" s="136" t="s">
        <v>3312</v>
      </c>
      <c r="B1607" s="137" t="s">
        <v>3313</v>
      </c>
      <c r="C1607" s="138" t="s">
        <v>42</v>
      </c>
      <c r="D1607" s="139">
        <v>30.47</v>
      </c>
      <c r="E1607" s="139">
        <v>4.07</v>
      </c>
      <c r="F1607" s="139">
        <v>34.54</v>
      </c>
      <c r="G1607" s="120">
        <f t="shared" si="24"/>
        <v>9</v>
      </c>
    </row>
    <row r="1608" spans="1:7" ht="30" x14ac:dyDescent="0.2">
      <c r="A1608" s="136" t="s">
        <v>3314</v>
      </c>
      <c r="B1608" s="137" t="s">
        <v>3315</v>
      </c>
      <c r="C1608" s="138" t="s">
        <v>42</v>
      </c>
      <c r="D1608" s="139">
        <v>799.6</v>
      </c>
      <c r="E1608" s="139">
        <v>5.09</v>
      </c>
      <c r="F1608" s="139">
        <v>804.69</v>
      </c>
      <c r="G1608" s="120">
        <f t="shared" si="24"/>
        <v>9</v>
      </c>
    </row>
    <row r="1609" spans="1:7" x14ac:dyDescent="0.2">
      <c r="A1609" s="136" t="s">
        <v>3316</v>
      </c>
      <c r="B1609" s="137" t="s">
        <v>3317</v>
      </c>
      <c r="C1609" s="138" t="s">
        <v>42</v>
      </c>
      <c r="D1609" s="139">
        <v>143.05000000000001</v>
      </c>
      <c r="E1609" s="139">
        <v>87.59</v>
      </c>
      <c r="F1609" s="139">
        <v>230.64</v>
      </c>
      <c r="G1609" s="120">
        <f t="shared" si="24"/>
        <v>9</v>
      </c>
    </row>
    <row r="1610" spans="1:7" ht="30" x14ac:dyDescent="0.2">
      <c r="A1610" s="136" t="s">
        <v>3318</v>
      </c>
      <c r="B1610" s="137" t="s">
        <v>3319</v>
      </c>
      <c r="C1610" s="138" t="s">
        <v>42</v>
      </c>
      <c r="D1610" s="139">
        <v>291.52999999999997</v>
      </c>
      <c r="E1610" s="139">
        <v>200.2</v>
      </c>
      <c r="F1610" s="139">
        <v>491.73</v>
      </c>
      <c r="G1610" s="120">
        <f t="shared" ref="G1610:G1673" si="25">LEN(A1610)</f>
        <v>9</v>
      </c>
    </row>
    <row r="1611" spans="1:7" ht="30" x14ac:dyDescent="0.2">
      <c r="A1611" s="136" t="s">
        <v>3320</v>
      </c>
      <c r="B1611" s="137" t="s">
        <v>3321</v>
      </c>
      <c r="C1611" s="138" t="s">
        <v>42</v>
      </c>
      <c r="D1611" s="139">
        <v>191.77</v>
      </c>
      <c r="E1611" s="139">
        <v>22.58</v>
      </c>
      <c r="F1611" s="139">
        <v>214.35</v>
      </c>
      <c r="G1611" s="120">
        <f t="shared" si="25"/>
        <v>9</v>
      </c>
    </row>
    <row r="1612" spans="1:7" ht="30" x14ac:dyDescent="0.2">
      <c r="A1612" s="136" t="s">
        <v>3322</v>
      </c>
      <c r="B1612" s="137" t="s">
        <v>3323</v>
      </c>
      <c r="C1612" s="138" t="s">
        <v>42</v>
      </c>
      <c r="D1612" s="139">
        <v>23.94</v>
      </c>
      <c r="E1612" s="139">
        <v>4.07</v>
      </c>
      <c r="F1612" s="139">
        <v>28.01</v>
      </c>
      <c r="G1612" s="120">
        <f t="shared" si="25"/>
        <v>9</v>
      </c>
    </row>
    <row r="1613" spans="1:7" x14ac:dyDescent="0.2">
      <c r="A1613" s="136" t="s">
        <v>3324</v>
      </c>
      <c r="B1613" s="137" t="s">
        <v>3325</v>
      </c>
      <c r="C1613" s="138"/>
      <c r="D1613" s="139"/>
      <c r="E1613" s="139"/>
      <c r="F1613" s="139"/>
      <c r="G1613" s="120">
        <f t="shared" si="25"/>
        <v>5</v>
      </c>
    </row>
    <row r="1614" spans="1:7" ht="30" x14ac:dyDescent="0.2">
      <c r="A1614" s="136" t="s">
        <v>3326</v>
      </c>
      <c r="B1614" s="137" t="s">
        <v>3327</v>
      </c>
      <c r="C1614" s="138" t="s">
        <v>42</v>
      </c>
      <c r="D1614" s="139">
        <v>690.04</v>
      </c>
      <c r="E1614" s="139">
        <v>5.09</v>
      </c>
      <c r="F1614" s="139">
        <v>695.13</v>
      </c>
      <c r="G1614" s="120">
        <f t="shared" si="25"/>
        <v>9</v>
      </c>
    </row>
    <row r="1615" spans="1:7" ht="30" x14ac:dyDescent="0.2">
      <c r="A1615" s="136" t="s">
        <v>3328</v>
      </c>
      <c r="B1615" s="137" t="s">
        <v>3329</v>
      </c>
      <c r="C1615" s="138" t="s">
        <v>42</v>
      </c>
      <c r="D1615" s="139">
        <v>1688.76</v>
      </c>
      <c r="E1615" s="139">
        <v>70.41</v>
      </c>
      <c r="F1615" s="139">
        <v>1759.17</v>
      </c>
      <c r="G1615" s="120">
        <f t="shared" si="25"/>
        <v>9</v>
      </c>
    </row>
    <row r="1616" spans="1:7" ht="30" x14ac:dyDescent="0.2">
      <c r="A1616" s="136" t="s">
        <v>3330</v>
      </c>
      <c r="B1616" s="137" t="s">
        <v>3331</v>
      </c>
      <c r="C1616" s="138" t="s">
        <v>42</v>
      </c>
      <c r="D1616" s="139">
        <v>2809.34</v>
      </c>
      <c r="E1616" s="139">
        <v>367.26</v>
      </c>
      <c r="F1616" s="139">
        <v>3176.6</v>
      </c>
      <c r="G1616" s="120">
        <f t="shared" si="25"/>
        <v>9</v>
      </c>
    </row>
    <row r="1617" spans="1:7" ht="30" x14ac:dyDescent="0.2">
      <c r="A1617" s="136" t="s">
        <v>3332</v>
      </c>
      <c r="B1617" s="137" t="s">
        <v>3333</v>
      </c>
      <c r="C1617" s="138" t="s">
        <v>42</v>
      </c>
      <c r="D1617" s="139">
        <v>1299.94</v>
      </c>
      <c r="E1617" s="139">
        <v>60.23</v>
      </c>
      <c r="F1617" s="139">
        <v>1360.17</v>
      </c>
      <c r="G1617" s="120">
        <f t="shared" si="25"/>
        <v>9</v>
      </c>
    </row>
    <row r="1618" spans="1:7" x14ac:dyDescent="0.2">
      <c r="A1618" s="136" t="s">
        <v>3334</v>
      </c>
      <c r="B1618" s="137" t="s">
        <v>3335</v>
      </c>
      <c r="C1618" s="138"/>
      <c r="D1618" s="139"/>
      <c r="E1618" s="139"/>
      <c r="F1618" s="139"/>
      <c r="G1618" s="120">
        <f t="shared" si="25"/>
        <v>5</v>
      </c>
    </row>
    <row r="1619" spans="1:7" ht="45" x14ac:dyDescent="0.2">
      <c r="A1619" s="136" t="s">
        <v>3336</v>
      </c>
      <c r="B1619" s="137" t="s">
        <v>3337</v>
      </c>
      <c r="C1619" s="138" t="s">
        <v>58</v>
      </c>
      <c r="D1619" s="139">
        <v>125589.32</v>
      </c>
      <c r="E1619" s="139"/>
      <c r="F1619" s="139">
        <v>125589.32</v>
      </c>
      <c r="G1619" s="120">
        <f t="shared" si="25"/>
        <v>9</v>
      </c>
    </row>
    <row r="1620" spans="1:7" ht="45" x14ac:dyDescent="0.2">
      <c r="A1620" s="136" t="s">
        <v>3338</v>
      </c>
      <c r="B1620" s="137" t="s">
        <v>3339</v>
      </c>
      <c r="C1620" s="138" t="s">
        <v>58</v>
      </c>
      <c r="D1620" s="139">
        <v>130200.39</v>
      </c>
      <c r="E1620" s="139"/>
      <c r="F1620" s="139">
        <v>130200.39</v>
      </c>
      <c r="G1620" s="120">
        <f t="shared" si="25"/>
        <v>9</v>
      </c>
    </row>
    <row r="1621" spans="1:7" ht="30" x14ac:dyDescent="0.2">
      <c r="A1621" s="136" t="s">
        <v>3340</v>
      </c>
      <c r="B1621" s="137" t="s">
        <v>3341</v>
      </c>
      <c r="C1621" s="138" t="s">
        <v>58</v>
      </c>
      <c r="D1621" s="139">
        <v>34244.519999999997</v>
      </c>
      <c r="E1621" s="139"/>
      <c r="F1621" s="139">
        <v>34244.519999999997</v>
      </c>
      <c r="G1621" s="120">
        <f t="shared" si="25"/>
        <v>9</v>
      </c>
    </row>
    <row r="1622" spans="1:7" ht="45" x14ac:dyDescent="0.2">
      <c r="A1622" s="136" t="s">
        <v>3342</v>
      </c>
      <c r="B1622" s="137" t="s">
        <v>3343</v>
      </c>
      <c r="C1622" s="138" t="s">
        <v>58</v>
      </c>
      <c r="D1622" s="139">
        <v>34485.339999999997</v>
      </c>
      <c r="E1622" s="139"/>
      <c r="F1622" s="139">
        <v>34485.339999999997</v>
      </c>
      <c r="G1622" s="120">
        <f t="shared" si="25"/>
        <v>9</v>
      </c>
    </row>
    <row r="1623" spans="1:7" x14ac:dyDescent="0.2">
      <c r="A1623" s="136" t="s">
        <v>3344</v>
      </c>
      <c r="B1623" s="137" t="s">
        <v>3345</v>
      </c>
      <c r="C1623" s="138"/>
      <c r="D1623" s="139"/>
      <c r="E1623" s="139"/>
      <c r="F1623" s="139"/>
      <c r="G1623" s="120">
        <f t="shared" si="25"/>
        <v>2</v>
      </c>
    </row>
    <row r="1624" spans="1:7" x14ac:dyDescent="0.2">
      <c r="A1624" s="136" t="s">
        <v>3346</v>
      </c>
      <c r="B1624" s="137" t="s">
        <v>3347</v>
      </c>
      <c r="C1624" s="138"/>
      <c r="D1624" s="139"/>
      <c r="E1624" s="139"/>
      <c r="F1624" s="139"/>
      <c r="G1624" s="120">
        <f t="shared" si="25"/>
        <v>5</v>
      </c>
    </row>
    <row r="1625" spans="1:7" x14ac:dyDescent="0.2">
      <c r="A1625" s="136" t="s">
        <v>3348</v>
      </c>
      <c r="B1625" s="137" t="s">
        <v>3349</v>
      </c>
      <c r="C1625" s="138" t="s">
        <v>7</v>
      </c>
      <c r="D1625" s="139">
        <v>17.38</v>
      </c>
      <c r="E1625" s="139">
        <v>4.07</v>
      </c>
      <c r="F1625" s="139">
        <v>21.45</v>
      </c>
      <c r="G1625" s="120">
        <f t="shared" si="25"/>
        <v>9</v>
      </c>
    </row>
    <row r="1626" spans="1:7" x14ac:dyDescent="0.2">
      <c r="A1626" s="136" t="s">
        <v>3350</v>
      </c>
      <c r="B1626" s="137" t="s">
        <v>3351</v>
      </c>
      <c r="C1626" s="138" t="s">
        <v>7</v>
      </c>
      <c r="D1626" s="139">
        <v>27.62</v>
      </c>
      <c r="E1626" s="139">
        <v>4.07</v>
      </c>
      <c r="F1626" s="139">
        <v>31.69</v>
      </c>
      <c r="G1626" s="120">
        <f t="shared" si="25"/>
        <v>9</v>
      </c>
    </row>
    <row r="1627" spans="1:7" x14ac:dyDescent="0.2">
      <c r="A1627" s="136" t="s">
        <v>3352</v>
      </c>
      <c r="B1627" s="137" t="s">
        <v>3353</v>
      </c>
      <c r="C1627" s="138" t="s">
        <v>44</v>
      </c>
      <c r="D1627" s="139">
        <v>570.5</v>
      </c>
      <c r="E1627" s="139">
        <v>57.01</v>
      </c>
      <c r="F1627" s="139">
        <v>627.51</v>
      </c>
      <c r="G1627" s="120">
        <f t="shared" si="25"/>
        <v>9</v>
      </c>
    </row>
    <row r="1628" spans="1:7" ht="30" x14ac:dyDescent="0.2">
      <c r="A1628" s="136" t="s">
        <v>3354</v>
      </c>
      <c r="B1628" s="137" t="s">
        <v>3355</v>
      </c>
      <c r="C1628" s="138" t="s">
        <v>7</v>
      </c>
      <c r="D1628" s="139">
        <v>151.19</v>
      </c>
      <c r="E1628" s="139">
        <v>7.5</v>
      </c>
      <c r="F1628" s="139">
        <v>158.69</v>
      </c>
      <c r="G1628" s="120">
        <f t="shared" si="25"/>
        <v>9</v>
      </c>
    </row>
    <row r="1629" spans="1:7" ht="45" x14ac:dyDescent="0.2">
      <c r="A1629" s="136" t="s">
        <v>3356</v>
      </c>
      <c r="B1629" s="137" t="s">
        <v>3357</v>
      </c>
      <c r="C1629" s="138" t="s">
        <v>7</v>
      </c>
      <c r="D1629" s="139">
        <v>16.66</v>
      </c>
      <c r="E1629" s="139">
        <v>11.07</v>
      </c>
      <c r="F1629" s="139">
        <v>27.73</v>
      </c>
      <c r="G1629" s="120">
        <f t="shared" si="25"/>
        <v>9</v>
      </c>
    </row>
    <row r="1630" spans="1:7" ht="30" x14ac:dyDescent="0.2">
      <c r="A1630" s="136" t="s">
        <v>3358</v>
      </c>
      <c r="B1630" s="137" t="s">
        <v>8321</v>
      </c>
      <c r="C1630" s="138" t="s">
        <v>7</v>
      </c>
      <c r="D1630" s="139">
        <v>82.75</v>
      </c>
      <c r="E1630" s="139"/>
      <c r="F1630" s="139">
        <v>82.75</v>
      </c>
      <c r="G1630" s="120">
        <f t="shared" si="25"/>
        <v>9</v>
      </c>
    </row>
    <row r="1631" spans="1:7" x14ac:dyDescent="0.2">
      <c r="A1631" s="136" t="s">
        <v>8860</v>
      </c>
      <c r="B1631" s="137" t="s">
        <v>8861</v>
      </c>
      <c r="C1631" s="138" t="s">
        <v>7</v>
      </c>
      <c r="D1631" s="139">
        <v>41.61</v>
      </c>
      <c r="E1631" s="139">
        <v>35.03</v>
      </c>
      <c r="F1631" s="139">
        <v>76.64</v>
      </c>
      <c r="G1631" s="120">
        <f t="shared" si="25"/>
        <v>9</v>
      </c>
    </row>
    <row r="1632" spans="1:7" ht="30" x14ac:dyDescent="0.2">
      <c r="A1632" s="136" t="s">
        <v>3359</v>
      </c>
      <c r="B1632" s="137" t="s">
        <v>3360</v>
      </c>
      <c r="C1632" s="138" t="s">
        <v>7</v>
      </c>
      <c r="D1632" s="139">
        <v>1167.8</v>
      </c>
      <c r="E1632" s="139"/>
      <c r="F1632" s="139">
        <v>1167.8</v>
      </c>
      <c r="G1632" s="120">
        <f t="shared" si="25"/>
        <v>9</v>
      </c>
    </row>
    <row r="1633" spans="1:7" ht="30" x14ac:dyDescent="0.2">
      <c r="A1633" s="136" t="s">
        <v>3361</v>
      </c>
      <c r="B1633" s="137" t="s">
        <v>3362</v>
      </c>
      <c r="C1633" s="138" t="s">
        <v>7</v>
      </c>
      <c r="D1633" s="139">
        <v>81.97</v>
      </c>
      <c r="E1633" s="139">
        <v>30.03</v>
      </c>
      <c r="F1633" s="139">
        <v>112</v>
      </c>
      <c r="G1633" s="120">
        <f t="shared" si="25"/>
        <v>9</v>
      </c>
    </row>
    <row r="1634" spans="1:7" ht="45" x14ac:dyDescent="0.2">
      <c r="A1634" s="136" t="s">
        <v>3363</v>
      </c>
      <c r="B1634" s="137" t="s">
        <v>3364</v>
      </c>
      <c r="C1634" s="138" t="s">
        <v>7</v>
      </c>
      <c r="D1634" s="139">
        <v>583.16</v>
      </c>
      <c r="E1634" s="139"/>
      <c r="F1634" s="139">
        <v>583.16</v>
      </c>
      <c r="G1634" s="120">
        <f t="shared" si="25"/>
        <v>9</v>
      </c>
    </row>
    <row r="1635" spans="1:7" x14ac:dyDescent="0.2">
      <c r="A1635" s="136" t="s">
        <v>3365</v>
      </c>
      <c r="B1635" s="137" t="s">
        <v>3366</v>
      </c>
      <c r="C1635" s="138"/>
      <c r="D1635" s="139"/>
      <c r="E1635" s="139"/>
      <c r="F1635" s="139"/>
      <c r="G1635" s="120">
        <f t="shared" si="25"/>
        <v>5</v>
      </c>
    </row>
    <row r="1636" spans="1:7" x14ac:dyDescent="0.2">
      <c r="A1636" s="136" t="s">
        <v>3367</v>
      </c>
      <c r="B1636" s="137" t="s">
        <v>3368</v>
      </c>
      <c r="C1636" s="138" t="s">
        <v>18</v>
      </c>
      <c r="D1636" s="139">
        <v>1.43</v>
      </c>
      <c r="E1636" s="139">
        <v>7.42</v>
      </c>
      <c r="F1636" s="139">
        <v>8.85</v>
      </c>
      <c r="G1636" s="120">
        <f t="shared" si="25"/>
        <v>9</v>
      </c>
    </row>
    <row r="1637" spans="1:7" x14ac:dyDescent="0.2">
      <c r="A1637" s="136" t="s">
        <v>3369</v>
      </c>
      <c r="B1637" s="137" t="s">
        <v>3370</v>
      </c>
      <c r="C1637" s="138" t="s">
        <v>18</v>
      </c>
      <c r="D1637" s="139">
        <v>66.069999999999993</v>
      </c>
      <c r="E1637" s="139">
        <v>7.42</v>
      </c>
      <c r="F1637" s="139">
        <v>73.489999999999995</v>
      </c>
      <c r="G1637" s="120">
        <f t="shared" si="25"/>
        <v>9</v>
      </c>
    </row>
    <row r="1638" spans="1:7" ht="30" x14ac:dyDescent="0.2">
      <c r="A1638" s="136" t="s">
        <v>3371</v>
      </c>
      <c r="B1638" s="137" t="s">
        <v>3372</v>
      </c>
      <c r="C1638" s="138" t="s">
        <v>18</v>
      </c>
      <c r="D1638" s="139">
        <v>5.39</v>
      </c>
      <c r="E1638" s="139">
        <v>3.1</v>
      </c>
      <c r="F1638" s="139">
        <v>8.49</v>
      </c>
      <c r="G1638" s="120">
        <f t="shared" si="25"/>
        <v>9</v>
      </c>
    </row>
    <row r="1639" spans="1:7" x14ac:dyDescent="0.2">
      <c r="A1639" s="136" t="s">
        <v>3373</v>
      </c>
      <c r="B1639" s="137" t="s">
        <v>3374</v>
      </c>
      <c r="C1639" s="138" t="s">
        <v>3375</v>
      </c>
      <c r="D1639" s="139">
        <v>0.14000000000000001</v>
      </c>
      <c r="E1639" s="139">
        <v>0.06</v>
      </c>
      <c r="F1639" s="139">
        <v>0.2</v>
      </c>
      <c r="G1639" s="120">
        <f t="shared" si="25"/>
        <v>9</v>
      </c>
    </row>
    <row r="1640" spans="1:7" x14ac:dyDescent="0.2">
      <c r="A1640" s="136" t="s">
        <v>3376</v>
      </c>
      <c r="B1640" s="137" t="s">
        <v>3377</v>
      </c>
      <c r="C1640" s="138" t="s">
        <v>18</v>
      </c>
      <c r="D1640" s="139">
        <v>7.12</v>
      </c>
      <c r="E1640" s="139">
        <v>4.96</v>
      </c>
      <c r="F1640" s="139">
        <v>12.08</v>
      </c>
      <c r="G1640" s="120">
        <f t="shared" si="25"/>
        <v>9</v>
      </c>
    </row>
    <row r="1641" spans="1:7" x14ac:dyDescent="0.2">
      <c r="A1641" s="136" t="s">
        <v>3378</v>
      </c>
      <c r="B1641" s="137" t="s">
        <v>3379</v>
      </c>
      <c r="C1641" s="138" t="s">
        <v>3375</v>
      </c>
      <c r="D1641" s="139">
        <v>0.19</v>
      </c>
      <c r="E1641" s="139">
        <v>0.12</v>
      </c>
      <c r="F1641" s="139">
        <v>0.31</v>
      </c>
      <c r="G1641" s="120">
        <f t="shared" si="25"/>
        <v>9</v>
      </c>
    </row>
    <row r="1642" spans="1:7" ht="45" x14ac:dyDescent="0.2">
      <c r="A1642" s="136" t="s">
        <v>3380</v>
      </c>
      <c r="B1642" s="137" t="s">
        <v>3381</v>
      </c>
      <c r="C1642" s="138" t="s">
        <v>18</v>
      </c>
      <c r="D1642" s="139">
        <v>215.18</v>
      </c>
      <c r="E1642" s="139">
        <v>4.5199999999999996</v>
      </c>
      <c r="F1642" s="139">
        <v>219.7</v>
      </c>
      <c r="G1642" s="120">
        <f t="shared" si="25"/>
        <v>9</v>
      </c>
    </row>
    <row r="1643" spans="1:7" ht="45" x14ac:dyDescent="0.2">
      <c r="A1643" s="136" t="s">
        <v>3382</v>
      </c>
      <c r="B1643" s="137" t="s">
        <v>3383</v>
      </c>
      <c r="C1643" s="138" t="s">
        <v>18</v>
      </c>
      <c r="D1643" s="139">
        <v>285.95999999999998</v>
      </c>
      <c r="E1643" s="139">
        <v>4.5199999999999996</v>
      </c>
      <c r="F1643" s="139">
        <v>290.48</v>
      </c>
      <c r="G1643" s="120">
        <f t="shared" si="25"/>
        <v>9</v>
      </c>
    </row>
    <row r="1644" spans="1:7" ht="45" x14ac:dyDescent="0.2">
      <c r="A1644" s="136" t="s">
        <v>3384</v>
      </c>
      <c r="B1644" s="137" t="s">
        <v>3385</v>
      </c>
      <c r="C1644" s="138" t="s">
        <v>18</v>
      </c>
      <c r="D1644" s="139">
        <v>104.71</v>
      </c>
      <c r="E1644" s="139">
        <v>4.5199999999999996</v>
      </c>
      <c r="F1644" s="139">
        <v>109.23</v>
      </c>
      <c r="G1644" s="120">
        <f t="shared" si="25"/>
        <v>9</v>
      </c>
    </row>
    <row r="1645" spans="1:7" ht="45" x14ac:dyDescent="0.2">
      <c r="A1645" s="136" t="s">
        <v>3386</v>
      </c>
      <c r="B1645" s="137" t="s">
        <v>3387</v>
      </c>
      <c r="C1645" s="138" t="s">
        <v>18</v>
      </c>
      <c r="D1645" s="139">
        <v>103.18</v>
      </c>
      <c r="E1645" s="139">
        <v>4.5199999999999996</v>
      </c>
      <c r="F1645" s="139">
        <v>107.7</v>
      </c>
      <c r="G1645" s="120">
        <f t="shared" si="25"/>
        <v>9</v>
      </c>
    </row>
    <row r="1646" spans="1:7" x14ac:dyDescent="0.2">
      <c r="A1646" s="136" t="s">
        <v>3388</v>
      </c>
      <c r="B1646" s="137" t="s">
        <v>3389</v>
      </c>
      <c r="C1646" s="138"/>
      <c r="D1646" s="139"/>
      <c r="E1646" s="139"/>
      <c r="F1646" s="139"/>
      <c r="G1646" s="120">
        <f t="shared" si="25"/>
        <v>5</v>
      </c>
    </row>
    <row r="1647" spans="1:7" ht="30" x14ac:dyDescent="0.2">
      <c r="A1647" s="136" t="s">
        <v>3390</v>
      </c>
      <c r="B1647" s="137" t="s">
        <v>3391</v>
      </c>
      <c r="C1647" s="138" t="s">
        <v>7</v>
      </c>
      <c r="D1647" s="139">
        <v>10.68</v>
      </c>
      <c r="E1647" s="139">
        <v>3.05</v>
      </c>
      <c r="F1647" s="139">
        <v>13.73</v>
      </c>
      <c r="G1647" s="120">
        <f t="shared" si="25"/>
        <v>9</v>
      </c>
    </row>
    <row r="1648" spans="1:7" ht="30" x14ac:dyDescent="0.2">
      <c r="A1648" s="136" t="s">
        <v>3392</v>
      </c>
      <c r="B1648" s="137" t="s">
        <v>3393</v>
      </c>
      <c r="C1648" s="138" t="s">
        <v>7</v>
      </c>
      <c r="D1648" s="139">
        <v>24.15</v>
      </c>
      <c r="E1648" s="139">
        <v>3.05</v>
      </c>
      <c r="F1648" s="139">
        <v>27.2</v>
      </c>
      <c r="G1648" s="120">
        <f t="shared" si="25"/>
        <v>9</v>
      </c>
    </row>
    <row r="1649" spans="1:7" ht="30" x14ac:dyDescent="0.2">
      <c r="A1649" s="136" t="s">
        <v>3394</v>
      </c>
      <c r="B1649" s="137" t="s">
        <v>3395</v>
      </c>
      <c r="C1649" s="138" t="s">
        <v>18</v>
      </c>
      <c r="D1649" s="139">
        <v>51.55</v>
      </c>
      <c r="E1649" s="139">
        <v>20.98</v>
      </c>
      <c r="F1649" s="139">
        <v>72.53</v>
      </c>
      <c r="G1649" s="120">
        <f t="shared" si="25"/>
        <v>9</v>
      </c>
    </row>
    <row r="1650" spans="1:7" ht="30" x14ac:dyDescent="0.2">
      <c r="A1650" s="136" t="s">
        <v>3396</v>
      </c>
      <c r="B1650" s="137" t="s">
        <v>3397</v>
      </c>
      <c r="C1650" s="138" t="s">
        <v>18</v>
      </c>
      <c r="D1650" s="139">
        <v>107.29</v>
      </c>
      <c r="E1650" s="139">
        <v>20.98</v>
      </c>
      <c r="F1650" s="139">
        <v>128.27000000000001</v>
      </c>
      <c r="G1650" s="120">
        <f t="shared" si="25"/>
        <v>9</v>
      </c>
    </row>
    <row r="1651" spans="1:7" ht="30" x14ac:dyDescent="0.2">
      <c r="A1651" s="136" t="s">
        <v>3398</v>
      </c>
      <c r="B1651" s="137" t="s">
        <v>3399</v>
      </c>
      <c r="C1651" s="138" t="s">
        <v>18</v>
      </c>
      <c r="D1651" s="139">
        <v>190.71</v>
      </c>
      <c r="E1651" s="139"/>
      <c r="F1651" s="139">
        <v>190.71</v>
      </c>
      <c r="G1651" s="120">
        <f t="shared" si="25"/>
        <v>9</v>
      </c>
    </row>
    <row r="1652" spans="1:7" ht="30" x14ac:dyDescent="0.2">
      <c r="A1652" s="136" t="s">
        <v>3400</v>
      </c>
      <c r="B1652" s="137" t="s">
        <v>3401</v>
      </c>
      <c r="C1652" s="138" t="s">
        <v>18</v>
      </c>
      <c r="D1652" s="139">
        <v>399.7</v>
      </c>
      <c r="E1652" s="139"/>
      <c r="F1652" s="139">
        <v>399.7</v>
      </c>
      <c r="G1652" s="120">
        <f t="shared" si="25"/>
        <v>9</v>
      </c>
    </row>
    <row r="1653" spans="1:7" ht="30" x14ac:dyDescent="0.2">
      <c r="A1653" s="136" t="s">
        <v>3402</v>
      </c>
      <c r="B1653" s="137" t="s">
        <v>3403</v>
      </c>
      <c r="C1653" s="138" t="s">
        <v>18</v>
      </c>
      <c r="D1653" s="139">
        <v>851.65</v>
      </c>
      <c r="E1653" s="139">
        <v>10.18</v>
      </c>
      <c r="F1653" s="139">
        <v>861.83</v>
      </c>
      <c r="G1653" s="120">
        <f t="shared" si="25"/>
        <v>9</v>
      </c>
    </row>
    <row r="1654" spans="1:7" ht="30" x14ac:dyDescent="0.2">
      <c r="A1654" s="136" t="s">
        <v>3404</v>
      </c>
      <c r="B1654" s="137" t="s">
        <v>3405</v>
      </c>
      <c r="C1654" s="138" t="s">
        <v>18</v>
      </c>
      <c r="D1654" s="139">
        <v>1215.8399999999999</v>
      </c>
      <c r="E1654" s="139">
        <v>10.18</v>
      </c>
      <c r="F1654" s="139">
        <v>1226.02</v>
      </c>
      <c r="G1654" s="120">
        <f t="shared" si="25"/>
        <v>9</v>
      </c>
    </row>
    <row r="1655" spans="1:7" x14ac:dyDescent="0.2">
      <c r="A1655" s="136" t="s">
        <v>3406</v>
      </c>
      <c r="B1655" s="137" t="s">
        <v>3407</v>
      </c>
      <c r="C1655" s="138" t="s">
        <v>18</v>
      </c>
      <c r="D1655" s="139">
        <v>208.07</v>
      </c>
      <c r="E1655" s="139"/>
      <c r="F1655" s="139">
        <v>208.07</v>
      </c>
      <c r="G1655" s="120">
        <f t="shared" si="25"/>
        <v>9</v>
      </c>
    </row>
    <row r="1656" spans="1:7" x14ac:dyDescent="0.2">
      <c r="A1656" s="136" t="s">
        <v>3408</v>
      </c>
      <c r="B1656" s="137" t="s">
        <v>3409</v>
      </c>
      <c r="C1656" s="138"/>
      <c r="D1656" s="139"/>
      <c r="E1656" s="139"/>
      <c r="F1656" s="139"/>
      <c r="G1656" s="120">
        <f t="shared" si="25"/>
        <v>5</v>
      </c>
    </row>
    <row r="1657" spans="1:7" x14ac:dyDescent="0.2">
      <c r="A1657" s="136" t="s">
        <v>3410</v>
      </c>
      <c r="B1657" s="137" t="s">
        <v>3411</v>
      </c>
      <c r="C1657" s="138" t="s">
        <v>43</v>
      </c>
      <c r="D1657" s="139">
        <v>10.67</v>
      </c>
      <c r="E1657" s="139">
        <v>13.55</v>
      </c>
      <c r="F1657" s="139">
        <v>24.22</v>
      </c>
      <c r="G1657" s="120">
        <f t="shared" si="25"/>
        <v>9</v>
      </c>
    </row>
    <row r="1658" spans="1:7" x14ac:dyDescent="0.2">
      <c r="A1658" s="136" t="s">
        <v>3412</v>
      </c>
      <c r="B1658" s="137" t="s">
        <v>3413</v>
      </c>
      <c r="C1658" s="138" t="s">
        <v>3414</v>
      </c>
      <c r="D1658" s="139">
        <v>146.96</v>
      </c>
      <c r="E1658" s="139">
        <v>9.0299999999999994</v>
      </c>
      <c r="F1658" s="139">
        <v>155.99</v>
      </c>
      <c r="G1658" s="120">
        <f t="shared" si="25"/>
        <v>9</v>
      </c>
    </row>
    <row r="1659" spans="1:7" x14ac:dyDescent="0.2">
      <c r="A1659" s="136" t="s">
        <v>3415</v>
      </c>
      <c r="B1659" s="137" t="s">
        <v>3416</v>
      </c>
      <c r="C1659" s="138"/>
      <c r="D1659" s="139"/>
      <c r="E1659" s="139"/>
      <c r="F1659" s="139"/>
      <c r="G1659" s="120">
        <f t="shared" si="25"/>
        <v>5</v>
      </c>
    </row>
    <row r="1660" spans="1:7" ht="30" x14ac:dyDescent="0.2">
      <c r="A1660" s="136" t="s">
        <v>3417</v>
      </c>
      <c r="B1660" s="137" t="s">
        <v>3418</v>
      </c>
      <c r="C1660" s="138" t="s">
        <v>18</v>
      </c>
      <c r="D1660" s="139">
        <v>4.5999999999999996</v>
      </c>
      <c r="E1660" s="139">
        <v>2.74</v>
      </c>
      <c r="F1660" s="139">
        <v>7.34</v>
      </c>
      <c r="G1660" s="120">
        <f t="shared" si="25"/>
        <v>9</v>
      </c>
    </row>
    <row r="1661" spans="1:7" ht="30" x14ac:dyDescent="0.2">
      <c r="A1661" s="136" t="s">
        <v>3419</v>
      </c>
      <c r="B1661" s="137" t="s">
        <v>3420</v>
      </c>
      <c r="C1661" s="138" t="s">
        <v>18</v>
      </c>
      <c r="D1661" s="139">
        <v>9.2200000000000006</v>
      </c>
      <c r="E1661" s="139">
        <v>5.5</v>
      </c>
      <c r="F1661" s="139">
        <v>14.72</v>
      </c>
      <c r="G1661" s="120">
        <f t="shared" si="25"/>
        <v>9</v>
      </c>
    </row>
    <row r="1662" spans="1:7" ht="30" x14ac:dyDescent="0.2">
      <c r="A1662" s="136" t="s">
        <v>3421</v>
      </c>
      <c r="B1662" s="137" t="s">
        <v>3422</v>
      </c>
      <c r="C1662" s="138" t="s">
        <v>18</v>
      </c>
      <c r="D1662" s="139">
        <v>13.84</v>
      </c>
      <c r="E1662" s="139">
        <v>8.25</v>
      </c>
      <c r="F1662" s="139">
        <v>22.09</v>
      </c>
      <c r="G1662" s="120">
        <f t="shared" si="25"/>
        <v>9</v>
      </c>
    </row>
    <row r="1663" spans="1:7" ht="30" x14ac:dyDescent="0.2">
      <c r="A1663" s="136" t="s">
        <v>3423</v>
      </c>
      <c r="B1663" s="137" t="s">
        <v>3424</v>
      </c>
      <c r="C1663" s="138" t="s">
        <v>18</v>
      </c>
      <c r="D1663" s="139">
        <v>18.45</v>
      </c>
      <c r="E1663" s="139">
        <v>11</v>
      </c>
      <c r="F1663" s="139">
        <v>29.45</v>
      </c>
      <c r="G1663" s="120">
        <f t="shared" si="25"/>
        <v>9</v>
      </c>
    </row>
    <row r="1664" spans="1:7" ht="30" x14ac:dyDescent="0.2">
      <c r="A1664" s="136" t="s">
        <v>3425</v>
      </c>
      <c r="B1664" s="137" t="s">
        <v>3426</v>
      </c>
      <c r="C1664" s="138" t="s">
        <v>18</v>
      </c>
      <c r="D1664" s="139">
        <v>27.69</v>
      </c>
      <c r="E1664" s="139">
        <v>16.510000000000002</v>
      </c>
      <c r="F1664" s="139">
        <v>44.2</v>
      </c>
      <c r="G1664" s="120">
        <f t="shared" si="25"/>
        <v>9</v>
      </c>
    </row>
    <row r="1665" spans="1:7" ht="30" x14ac:dyDescent="0.2">
      <c r="A1665" s="136" t="s">
        <v>3427</v>
      </c>
      <c r="B1665" s="137" t="s">
        <v>3428</v>
      </c>
      <c r="C1665" s="138" t="s">
        <v>18</v>
      </c>
      <c r="D1665" s="139">
        <v>26.65</v>
      </c>
      <c r="E1665" s="139">
        <v>1.7</v>
      </c>
      <c r="F1665" s="139">
        <v>28.35</v>
      </c>
      <c r="G1665" s="120">
        <f t="shared" si="25"/>
        <v>9</v>
      </c>
    </row>
    <row r="1666" spans="1:7" ht="30" x14ac:dyDescent="0.2">
      <c r="A1666" s="136" t="s">
        <v>3429</v>
      </c>
      <c r="B1666" s="137" t="s">
        <v>3430</v>
      </c>
      <c r="C1666" s="138" t="s">
        <v>18</v>
      </c>
      <c r="D1666" s="139">
        <v>48.07</v>
      </c>
      <c r="E1666" s="139">
        <v>2.38</v>
      </c>
      <c r="F1666" s="139">
        <v>50.45</v>
      </c>
      <c r="G1666" s="120">
        <f t="shared" si="25"/>
        <v>9</v>
      </c>
    </row>
    <row r="1667" spans="1:7" ht="30" x14ac:dyDescent="0.2">
      <c r="A1667" s="136" t="s">
        <v>3431</v>
      </c>
      <c r="B1667" s="137" t="s">
        <v>3432</v>
      </c>
      <c r="C1667" s="138" t="s">
        <v>18</v>
      </c>
      <c r="D1667" s="139">
        <v>70.83</v>
      </c>
      <c r="E1667" s="139">
        <v>3.05</v>
      </c>
      <c r="F1667" s="139">
        <v>73.88</v>
      </c>
      <c r="G1667" s="120">
        <f t="shared" si="25"/>
        <v>9</v>
      </c>
    </row>
    <row r="1668" spans="1:7" x14ac:dyDescent="0.2">
      <c r="A1668" s="136" t="s">
        <v>3433</v>
      </c>
      <c r="B1668" s="137" t="s">
        <v>3434</v>
      </c>
      <c r="C1668" s="138"/>
      <c r="D1668" s="139"/>
      <c r="E1668" s="139"/>
      <c r="F1668" s="139"/>
      <c r="G1668" s="120">
        <f t="shared" si="25"/>
        <v>5</v>
      </c>
    </row>
    <row r="1669" spans="1:7" x14ac:dyDescent="0.2">
      <c r="A1669" s="136" t="s">
        <v>3435</v>
      </c>
      <c r="B1669" s="137" t="s">
        <v>3436</v>
      </c>
      <c r="C1669" s="138" t="s">
        <v>7</v>
      </c>
      <c r="D1669" s="139">
        <v>30.21</v>
      </c>
      <c r="E1669" s="139">
        <v>11.51</v>
      </c>
      <c r="F1669" s="139">
        <v>41.72</v>
      </c>
      <c r="G1669" s="120">
        <f t="shared" si="25"/>
        <v>9</v>
      </c>
    </row>
    <row r="1670" spans="1:7" ht="30" x14ac:dyDescent="0.2">
      <c r="A1670" s="136" t="s">
        <v>3437</v>
      </c>
      <c r="B1670" s="137" t="s">
        <v>3438</v>
      </c>
      <c r="C1670" s="138" t="s">
        <v>18</v>
      </c>
      <c r="D1670" s="139">
        <v>1.55</v>
      </c>
      <c r="E1670" s="139">
        <v>11.51</v>
      </c>
      <c r="F1670" s="139">
        <v>13.06</v>
      </c>
      <c r="G1670" s="120">
        <f t="shared" si="25"/>
        <v>9</v>
      </c>
    </row>
    <row r="1671" spans="1:7" ht="30" x14ac:dyDescent="0.2">
      <c r="A1671" s="136" t="s">
        <v>3439</v>
      </c>
      <c r="B1671" s="137" t="s">
        <v>3440</v>
      </c>
      <c r="C1671" s="138" t="s">
        <v>18</v>
      </c>
      <c r="D1671" s="139">
        <v>2.38</v>
      </c>
      <c r="E1671" s="139">
        <v>11.51</v>
      </c>
      <c r="F1671" s="139">
        <v>13.89</v>
      </c>
      <c r="G1671" s="120">
        <f t="shared" si="25"/>
        <v>9</v>
      </c>
    </row>
    <row r="1672" spans="1:7" ht="30" x14ac:dyDescent="0.2">
      <c r="A1672" s="136" t="s">
        <v>3441</v>
      </c>
      <c r="B1672" s="137" t="s">
        <v>3442</v>
      </c>
      <c r="C1672" s="138" t="s">
        <v>18</v>
      </c>
      <c r="D1672" s="139">
        <v>2.95</v>
      </c>
      <c r="E1672" s="139">
        <v>11.51</v>
      </c>
      <c r="F1672" s="139">
        <v>14.46</v>
      </c>
      <c r="G1672" s="120">
        <f t="shared" si="25"/>
        <v>9</v>
      </c>
    </row>
    <row r="1673" spans="1:7" ht="30" x14ac:dyDescent="0.2">
      <c r="A1673" s="136" t="s">
        <v>3443</v>
      </c>
      <c r="B1673" s="137" t="s">
        <v>3444</v>
      </c>
      <c r="C1673" s="138" t="s">
        <v>18</v>
      </c>
      <c r="D1673" s="139">
        <v>3.05</v>
      </c>
      <c r="E1673" s="139">
        <v>11.51</v>
      </c>
      <c r="F1673" s="139">
        <v>14.56</v>
      </c>
      <c r="G1673" s="120">
        <f t="shared" si="25"/>
        <v>9</v>
      </c>
    </row>
    <row r="1674" spans="1:7" ht="30" x14ac:dyDescent="0.2">
      <c r="A1674" s="136" t="s">
        <v>3445</v>
      </c>
      <c r="B1674" s="137" t="s">
        <v>3446</v>
      </c>
      <c r="C1674" s="138" t="s">
        <v>18</v>
      </c>
      <c r="D1674" s="139">
        <v>5.03</v>
      </c>
      <c r="E1674" s="139">
        <v>11.51</v>
      </c>
      <c r="F1674" s="139">
        <v>16.54</v>
      </c>
      <c r="G1674" s="120">
        <f t="shared" ref="G1674:G1737" si="26">LEN(A1674)</f>
        <v>9</v>
      </c>
    </row>
    <row r="1675" spans="1:7" ht="30" x14ac:dyDescent="0.2">
      <c r="A1675" s="136" t="s">
        <v>3447</v>
      </c>
      <c r="B1675" s="137" t="s">
        <v>3448</v>
      </c>
      <c r="C1675" s="138" t="s">
        <v>18</v>
      </c>
      <c r="D1675" s="139">
        <v>7.87</v>
      </c>
      <c r="E1675" s="139">
        <v>11.51</v>
      </c>
      <c r="F1675" s="139">
        <v>19.38</v>
      </c>
      <c r="G1675" s="120">
        <f t="shared" si="26"/>
        <v>9</v>
      </c>
    </row>
    <row r="1676" spans="1:7" ht="30" x14ac:dyDescent="0.2">
      <c r="A1676" s="136" t="s">
        <v>3449</v>
      </c>
      <c r="B1676" s="137" t="s">
        <v>3450</v>
      </c>
      <c r="C1676" s="138" t="s">
        <v>18</v>
      </c>
      <c r="D1676" s="139">
        <v>6.81</v>
      </c>
      <c r="E1676" s="139">
        <v>11.51</v>
      </c>
      <c r="F1676" s="139">
        <v>18.32</v>
      </c>
      <c r="G1676" s="120">
        <f t="shared" si="26"/>
        <v>9</v>
      </c>
    </row>
    <row r="1677" spans="1:7" ht="30" x14ac:dyDescent="0.2">
      <c r="A1677" s="136" t="s">
        <v>3451</v>
      </c>
      <c r="B1677" s="137" t="s">
        <v>3452</v>
      </c>
      <c r="C1677" s="138" t="s">
        <v>18</v>
      </c>
      <c r="D1677" s="139">
        <v>6.63</v>
      </c>
      <c r="E1677" s="139">
        <v>11.51</v>
      </c>
      <c r="F1677" s="139">
        <v>18.14</v>
      </c>
      <c r="G1677" s="120">
        <f t="shared" si="26"/>
        <v>9</v>
      </c>
    </row>
    <row r="1678" spans="1:7" ht="30" x14ac:dyDescent="0.2">
      <c r="A1678" s="136" t="s">
        <v>3453</v>
      </c>
      <c r="B1678" s="137" t="s">
        <v>3454</v>
      </c>
      <c r="C1678" s="138" t="s">
        <v>18</v>
      </c>
      <c r="D1678" s="139">
        <v>7.83</v>
      </c>
      <c r="E1678" s="139">
        <v>11.51</v>
      </c>
      <c r="F1678" s="139">
        <v>19.34</v>
      </c>
      <c r="G1678" s="120">
        <f t="shared" si="26"/>
        <v>9</v>
      </c>
    </row>
    <row r="1679" spans="1:7" ht="30" x14ac:dyDescent="0.2">
      <c r="A1679" s="136" t="s">
        <v>3455</v>
      </c>
      <c r="B1679" s="137" t="s">
        <v>3456</v>
      </c>
      <c r="C1679" s="138" t="s">
        <v>18</v>
      </c>
      <c r="D1679" s="139">
        <v>8.8000000000000007</v>
      </c>
      <c r="E1679" s="139">
        <v>11.51</v>
      </c>
      <c r="F1679" s="139">
        <v>20.309999999999999</v>
      </c>
      <c r="G1679" s="120">
        <f t="shared" si="26"/>
        <v>9</v>
      </c>
    </row>
    <row r="1680" spans="1:7" ht="30" x14ac:dyDescent="0.2">
      <c r="A1680" s="136" t="s">
        <v>3457</v>
      </c>
      <c r="B1680" s="137" t="s">
        <v>3458</v>
      </c>
      <c r="C1680" s="138" t="s">
        <v>18</v>
      </c>
      <c r="D1680" s="139">
        <v>21.76</v>
      </c>
      <c r="E1680" s="139">
        <v>11.51</v>
      </c>
      <c r="F1680" s="139">
        <v>33.270000000000003</v>
      </c>
      <c r="G1680" s="120">
        <f t="shared" si="26"/>
        <v>9</v>
      </c>
    </row>
    <row r="1681" spans="1:7" ht="30" x14ac:dyDescent="0.2">
      <c r="A1681" s="136" t="s">
        <v>3459</v>
      </c>
      <c r="B1681" s="137" t="s">
        <v>3460</v>
      </c>
      <c r="C1681" s="138" t="s">
        <v>18</v>
      </c>
      <c r="D1681" s="139">
        <v>24.95</v>
      </c>
      <c r="E1681" s="139">
        <v>11.51</v>
      </c>
      <c r="F1681" s="139">
        <v>36.46</v>
      </c>
      <c r="G1681" s="120">
        <f t="shared" si="26"/>
        <v>9</v>
      </c>
    </row>
    <row r="1682" spans="1:7" ht="30" x14ac:dyDescent="0.2">
      <c r="A1682" s="136" t="s">
        <v>3461</v>
      </c>
      <c r="B1682" s="137" t="s">
        <v>3462</v>
      </c>
      <c r="C1682" s="138" t="s">
        <v>18</v>
      </c>
      <c r="D1682" s="139">
        <v>29.01</v>
      </c>
      <c r="E1682" s="139">
        <v>11.51</v>
      </c>
      <c r="F1682" s="139">
        <v>40.520000000000003</v>
      </c>
      <c r="G1682" s="120">
        <f t="shared" si="26"/>
        <v>9</v>
      </c>
    </row>
    <row r="1683" spans="1:7" ht="30" x14ac:dyDescent="0.2">
      <c r="A1683" s="136" t="s">
        <v>3463</v>
      </c>
      <c r="B1683" s="137" t="s">
        <v>3464</v>
      </c>
      <c r="C1683" s="138" t="s">
        <v>18</v>
      </c>
      <c r="D1683" s="139">
        <v>32.909999999999997</v>
      </c>
      <c r="E1683" s="139">
        <v>11.51</v>
      </c>
      <c r="F1683" s="139">
        <v>44.42</v>
      </c>
      <c r="G1683" s="120">
        <f t="shared" si="26"/>
        <v>9</v>
      </c>
    </row>
    <row r="1684" spans="1:7" ht="30" x14ac:dyDescent="0.2">
      <c r="A1684" s="136" t="s">
        <v>3465</v>
      </c>
      <c r="B1684" s="137" t="s">
        <v>3466</v>
      </c>
      <c r="C1684" s="138" t="s">
        <v>18</v>
      </c>
      <c r="D1684" s="139">
        <v>40.200000000000003</v>
      </c>
      <c r="E1684" s="139">
        <v>11.51</v>
      </c>
      <c r="F1684" s="139">
        <v>51.71</v>
      </c>
      <c r="G1684" s="120">
        <f t="shared" si="26"/>
        <v>9</v>
      </c>
    </row>
    <row r="1685" spans="1:7" ht="30" x14ac:dyDescent="0.2">
      <c r="A1685" s="136" t="s">
        <v>3467</v>
      </c>
      <c r="B1685" s="137" t="s">
        <v>3468</v>
      </c>
      <c r="C1685" s="138" t="s">
        <v>18</v>
      </c>
      <c r="D1685" s="139">
        <v>47.86</v>
      </c>
      <c r="E1685" s="139">
        <v>11.51</v>
      </c>
      <c r="F1685" s="139">
        <v>59.37</v>
      </c>
      <c r="G1685" s="120">
        <f t="shared" si="26"/>
        <v>9</v>
      </c>
    </row>
    <row r="1686" spans="1:7" ht="30" x14ac:dyDescent="0.2">
      <c r="A1686" s="136" t="s">
        <v>3469</v>
      </c>
      <c r="B1686" s="137" t="s">
        <v>3470</v>
      </c>
      <c r="C1686" s="138" t="s">
        <v>18</v>
      </c>
      <c r="D1686" s="139">
        <v>54.59</v>
      </c>
      <c r="E1686" s="139">
        <v>11.51</v>
      </c>
      <c r="F1686" s="139">
        <v>66.099999999999994</v>
      </c>
      <c r="G1686" s="120">
        <f t="shared" si="26"/>
        <v>9</v>
      </c>
    </row>
    <row r="1687" spans="1:7" ht="30" x14ac:dyDescent="0.2">
      <c r="A1687" s="136" t="s">
        <v>3471</v>
      </c>
      <c r="B1687" s="137" t="s">
        <v>3472</v>
      </c>
      <c r="C1687" s="138" t="s">
        <v>18</v>
      </c>
      <c r="D1687" s="139">
        <v>62.43</v>
      </c>
      <c r="E1687" s="139">
        <v>11.51</v>
      </c>
      <c r="F1687" s="139">
        <v>73.94</v>
      </c>
      <c r="G1687" s="120">
        <f t="shared" si="26"/>
        <v>9</v>
      </c>
    </row>
    <row r="1688" spans="1:7" ht="30" x14ac:dyDescent="0.2">
      <c r="A1688" s="136" t="s">
        <v>3473</v>
      </c>
      <c r="B1688" s="137" t="s">
        <v>3474</v>
      </c>
      <c r="C1688" s="138" t="s">
        <v>18</v>
      </c>
      <c r="D1688" s="139">
        <v>86.97</v>
      </c>
      <c r="E1688" s="139">
        <v>11.51</v>
      </c>
      <c r="F1688" s="139">
        <v>98.48</v>
      </c>
      <c r="G1688" s="120">
        <f t="shared" si="26"/>
        <v>9</v>
      </c>
    </row>
    <row r="1689" spans="1:7" ht="30" x14ac:dyDescent="0.2">
      <c r="A1689" s="136" t="s">
        <v>3475</v>
      </c>
      <c r="B1689" s="137" t="s">
        <v>3476</v>
      </c>
      <c r="C1689" s="138" t="s">
        <v>18</v>
      </c>
      <c r="D1689" s="139">
        <v>103.81</v>
      </c>
      <c r="E1689" s="139">
        <v>11.51</v>
      </c>
      <c r="F1689" s="139">
        <v>115.32</v>
      </c>
      <c r="G1689" s="120">
        <f t="shared" si="26"/>
        <v>9</v>
      </c>
    </row>
    <row r="1690" spans="1:7" ht="30" x14ac:dyDescent="0.2">
      <c r="A1690" s="136" t="s">
        <v>3477</v>
      </c>
      <c r="B1690" s="137" t="s">
        <v>3478</v>
      </c>
      <c r="C1690" s="138" t="s">
        <v>18</v>
      </c>
      <c r="D1690" s="139">
        <v>135.47</v>
      </c>
      <c r="E1690" s="139">
        <v>11.51</v>
      </c>
      <c r="F1690" s="139">
        <v>146.97999999999999</v>
      </c>
      <c r="G1690" s="120">
        <f t="shared" si="26"/>
        <v>9</v>
      </c>
    </row>
    <row r="1691" spans="1:7" ht="30" x14ac:dyDescent="0.2">
      <c r="A1691" s="136" t="s">
        <v>3479</v>
      </c>
      <c r="B1691" s="137" t="s">
        <v>3480</v>
      </c>
      <c r="C1691" s="138" t="s">
        <v>7</v>
      </c>
      <c r="D1691" s="139">
        <v>191.88</v>
      </c>
      <c r="E1691" s="139">
        <v>21.13</v>
      </c>
      <c r="F1691" s="139">
        <v>213.01</v>
      </c>
      <c r="G1691" s="120">
        <f t="shared" si="26"/>
        <v>9</v>
      </c>
    </row>
    <row r="1692" spans="1:7" ht="30" x14ac:dyDescent="0.2">
      <c r="A1692" s="136" t="s">
        <v>3481</v>
      </c>
      <c r="B1692" s="137" t="s">
        <v>3482</v>
      </c>
      <c r="C1692" s="138" t="s">
        <v>18</v>
      </c>
      <c r="D1692" s="139">
        <v>16.59</v>
      </c>
      <c r="E1692" s="139">
        <v>11.51</v>
      </c>
      <c r="F1692" s="139">
        <v>28.1</v>
      </c>
      <c r="G1692" s="120">
        <f t="shared" si="26"/>
        <v>9</v>
      </c>
    </row>
    <row r="1693" spans="1:7" ht="30" x14ac:dyDescent="0.2">
      <c r="A1693" s="136" t="s">
        <v>3483</v>
      </c>
      <c r="B1693" s="137" t="s">
        <v>3484</v>
      </c>
      <c r="C1693" s="138" t="s">
        <v>18</v>
      </c>
      <c r="D1693" s="139">
        <v>18.27</v>
      </c>
      <c r="E1693" s="139">
        <v>11.51</v>
      </c>
      <c r="F1693" s="139">
        <v>29.78</v>
      </c>
      <c r="G1693" s="120">
        <f t="shared" si="26"/>
        <v>9</v>
      </c>
    </row>
    <row r="1694" spans="1:7" x14ac:dyDescent="0.2">
      <c r="A1694" s="136" t="s">
        <v>3485</v>
      </c>
      <c r="B1694" s="137" t="s">
        <v>3486</v>
      </c>
      <c r="C1694" s="138"/>
      <c r="D1694" s="139"/>
      <c r="E1694" s="139"/>
      <c r="F1694" s="139"/>
      <c r="G1694" s="120">
        <f t="shared" si="26"/>
        <v>5</v>
      </c>
    </row>
    <row r="1695" spans="1:7" ht="30" x14ac:dyDescent="0.2">
      <c r="A1695" s="136" t="s">
        <v>3487</v>
      </c>
      <c r="B1695" s="137" t="s">
        <v>3488</v>
      </c>
      <c r="C1695" s="138" t="s">
        <v>7</v>
      </c>
      <c r="D1695" s="139">
        <v>63.45</v>
      </c>
      <c r="E1695" s="139">
        <v>19.66</v>
      </c>
      <c r="F1695" s="139">
        <v>83.11</v>
      </c>
      <c r="G1695" s="120">
        <f t="shared" si="26"/>
        <v>9</v>
      </c>
    </row>
    <row r="1696" spans="1:7" ht="30" x14ac:dyDescent="0.2">
      <c r="A1696" s="136" t="s">
        <v>3489</v>
      </c>
      <c r="B1696" s="137" t="s">
        <v>3490</v>
      </c>
      <c r="C1696" s="138" t="s">
        <v>7</v>
      </c>
      <c r="D1696" s="139">
        <v>69.569999999999993</v>
      </c>
      <c r="E1696" s="139">
        <v>19.66</v>
      </c>
      <c r="F1696" s="139">
        <v>89.23</v>
      </c>
      <c r="G1696" s="120">
        <f t="shared" si="26"/>
        <v>9</v>
      </c>
    </row>
    <row r="1697" spans="1:7" ht="30" x14ac:dyDescent="0.2">
      <c r="A1697" s="136" t="s">
        <v>3491</v>
      </c>
      <c r="B1697" s="137" t="s">
        <v>3492</v>
      </c>
      <c r="C1697" s="138" t="s">
        <v>7</v>
      </c>
      <c r="D1697" s="139">
        <v>130.69</v>
      </c>
      <c r="E1697" s="139">
        <v>24.75</v>
      </c>
      <c r="F1697" s="139">
        <v>155.44</v>
      </c>
      <c r="G1697" s="120">
        <f t="shared" si="26"/>
        <v>9</v>
      </c>
    </row>
    <row r="1698" spans="1:7" ht="45" x14ac:dyDescent="0.2">
      <c r="A1698" s="136" t="s">
        <v>3493</v>
      </c>
      <c r="B1698" s="137" t="s">
        <v>3494</v>
      </c>
      <c r="C1698" s="138" t="s">
        <v>7</v>
      </c>
      <c r="D1698" s="139">
        <v>137.93</v>
      </c>
      <c r="E1698" s="139">
        <v>24.75</v>
      </c>
      <c r="F1698" s="139">
        <v>162.68</v>
      </c>
      <c r="G1698" s="120">
        <f t="shared" si="26"/>
        <v>9</v>
      </c>
    </row>
    <row r="1699" spans="1:7" ht="30" x14ac:dyDescent="0.2">
      <c r="A1699" s="136" t="s">
        <v>3495</v>
      </c>
      <c r="B1699" s="137" t="s">
        <v>3496</v>
      </c>
      <c r="C1699" s="138" t="s">
        <v>7</v>
      </c>
      <c r="D1699" s="139">
        <v>137.38999999999999</v>
      </c>
      <c r="E1699" s="139"/>
      <c r="F1699" s="139">
        <v>137.38999999999999</v>
      </c>
      <c r="G1699" s="120">
        <f t="shared" si="26"/>
        <v>9</v>
      </c>
    </row>
    <row r="1700" spans="1:7" x14ac:dyDescent="0.2">
      <c r="A1700" s="136" t="s">
        <v>3497</v>
      </c>
      <c r="B1700" s="137" t="s">
        <v>3498</v>
      </c>
      <c r="C1700" s="138"/>
      <c r="D1700" s="139"/>
      <c r="E1700" s="139"/>
      <c r="F1700" s="139"/>
      <c r="G1700" s="120">
        <f t="shared" si="26"/>
        <v>5</v>
      </c>
    </row>
    <row r="1701" spans="1:7" ht="30" x14ac:dyDescent="0.2">
      <c r="A1701" s="136" t="s">
        <v>3499</v>
      </c>
      <c r="B1701" s="137" t="s">
        <v>3500</v>
      </c>
      <c r="C1701" s="138" t="s">
        <v>7</v>
      </c>
      <c r="D1701" s="139">
        <v>11.64</v>
      </c>
      <c r="E1701" s="139">
        <v>8.14</v>
      </c>
      <c r="F1701" s="139">
        <v>19.78</v>
      </c>
      <c r="G1701" s="120">
        <f t="shared" si="26"/>
        <v>9</v>
      </c>
    </row>
    <row r="1702" spans="1:7" ht="30" x14ac:dyDescent="0.2">
      <c r="A1702" s="136" t="s">
        <v>3501</v>
      </c>
      <c r="B1702" s="137" t="s">
        <v>3502</v>
      </c>
      <c r="C1702" s="138" t="s">
        <v>7</v>
      </c>
      <c r="D1702" s="139">
        <v>8.15</v>
      </c>
      <c r="E1702" s="139">
        <v>8.14</v>
      </c>
      <c r="F1702" s="139">
        <v>16.29</v>
      </c>
      <c r="G1702" s="120">
        <f t="shared" si="26"/>
        <v>9</v>
      </c>
    </row>
    <row r="1703" spans="1:7" ht="30" x14ac:dyDescent="0.2">
      <c r="A1703" s="136" t="s">
        <v>3503</v>
      </c>
      <c r="B1703" s="137" t="s">
        <v>3504</v>
      </c>
      <c r="C1703" s="138" t="s">
        <v>7</v>
      </c>
      <c r="D1703" s="139">
        <v>54.78</v>
      </c>
      <c r="E1703" s="139">
        <v>8.14</v>
      </c>
      <c r="F1703" s="139">
        <v>62.92</v>
      </c>
      <c r="G1703" s="120">
        <f t="shared" si="26"/>
        <v>9</v>
      </c>
    </row>
    <row r="1704" spans="1:7" ht="30" x14ac:dyDescent="0.2">
      <c r="A1704" s="136" t="s">
        <v>3505</v>
      </c>
      <c r="B1704" s="137" t="s">
        <v>3506</v>
      </c>
      <c r="C1704" s="138" t="s">
        <v>7</v>
      </c>
      <c r="D1704" s="139">
        <v>83.13</v>
      </c>
      <c r="E1704" s="139">
        <v>22.58</v>
      </c>
      <c r="F1704" s="139">
        <v>105.71</v>
      </c>
      <c r="G1704" s="120">
        <f t="shared" si="26"/>
        <v>9</v>
      </c>
    </row>
    <row r="1705" spans="1:7" ht="30" x14ac:dyDescent="0.2">
      <c r="A1705" s="136" t="s">
        <v>3507</v>
      </c>
      <c r="B1705" s="137" t="s">
        <v>3508</v>
      </c>
      <c r="C1705" s="138" t="s">
        <v>7</v>
      </c>
      <c r="D1705" s="139">
        <v>46.25</v>
      </c>
      <c r="E1705" s="139">
        <v>8.14</v>
      </c>
      <c r="F1705" s="139">
        <v>54.39</v>
      </c>
      <c r="G1705" s="120">
        <f t="shared" si="26"/>
        <v>9</v>
      </c>
    </row>
    <row r="1706" spans="1:7" ht="30" x14ac:dyDescent="0.2">
      <c r="A1706" s="136" t="s">
        <v>3509</v>
      </c>
      <c r="B1706" s="137" t="s">
        <v>3510</v>
      </c>
      <c r="C1706" s="138" t="s">
        <v>7</v>
      </c>
      <c r="D1706" s="139">
        <v>71.19</v>
      </c>
      <c r="E1706" s="139">
        <v>22.58</v>
      </c>
      <c r="F1706" s="139">
        <v>93.77</v>
      </c>
      <c r="G1706" s="120">
        <f t="shared" si="26"/>
        <v>9</v>
      </c>
    </row>
    <row r="1707" spans="1:7" ht="45" x14ac:dyDescent="0.2">
      <c r="A1707" s="136" t="s">
        <v>3511</v>
      </c>
      <c r="B1707" s="137" t="s">
        <v>3512</v>
      </c>
      <c r="C1707" s="138" t="s">
        <v>7</v>
      </c>
      <c r="D1707" s="139">
        <v>43.55</v>
      </c>
      <c r="E1707" s="139">
        <v>26.65</v>
      </c>
      <c r="F1707" s="139">
        <v>70.2</v>
      </c>
      <c r="G1707" s="120">
        <f t="shared" si="26"/>
        <v>9</v>
      </c>
    </row>
    <row r="1708" spans="1:7" x14ac:dyDescent="0.2">
      <c r="A1708" s="136" t="s">
        <v>3513</v>
      </c>
      <c r="B1708" s="137" t="s">
        <v>3514</v>
      </c>
      <c r="C1708" s="138"/>
      <c r="D1708" s="139"/>
      <c r="E1708" s="139"/>
      <c r="F1708" s="139"/>
      <c r="G1708" s="120">
        <f t="shared" si="26"/>
        <v>5</v>
      </c>
    </row>
    <row r="1709" spans="1:7" ht="30" x14ac:dyDescent="0.2">
      <c r="A1709" s="136" t="s">
        <v>3515</v>
      </c>
      <c r="B1709" s="137" t="s">
        <v>3516</v>
      </c>
      <c r="C1709" s="138" t="s">
        <v>44</v>
      </c>
      <c r="D1709" s="139">
        <v>451.9</v>
      </c>
      <c r="E1709" s="139">
        <v>352.34</v>
      </c>
      <c r="F1709" s="139">
        <v>804.24</v>
      </c>
      <c r="G1709" s="120">
        <f t="shared" si="26"/>
        <v>9</v>
      </c>
    </row>
    <row r="1710" spans="1:7" ht="30" x14ac:dyDescent="0.2">
      <c r="A1710" s="136" t="s">
        <v>3517</v>
      </c>
      <c r="B1710" s="137" t="s">
        <v>3518</v>
      </c>
      <c r="C1710" s="138" t="s">
        <v>44</v>
      </c>
      <c r="D1710" s="139">
        <v>477.45</v>
      </c>
      <c r="E1710" s="139">
        <v>40.72</v>
      </c>
      <c r="F1710" s="139">
        <v>518.16999999999996</v>
      </c>
      <c r="G1710" s="120">
        <f t="shared" si="26"/>
        <v>9</v>
      </c>
    </row>
    <row r="1711" spans="1:7" ht="30" x14ac:dyDescent="0.2">
      <c r="A1711" s="136" t="s">
        <v>3519</v>
      </c>
      <c r="B1711" s="137" t="s">
        <v>3520</v>
      </c>
      <c r="C1711" s="138" t="s">
        <v>7</v>
      </c>
      <c r="D1711" s="139">
        <v>5.46</v>
      </c>
      <c r="E1711" s="139">
        <v>8.59</v>
      </c>
      <c r="F1711" s="139">
        <v>14.05</v>
      </c>
      <c r="G1711" s="120">
        <f t="shared" si="26"/>
        <v>9</v>
      </c>
    </row>
    <row r="1712" spans="1:7" ht="30" x14ac:dyDescent="0.2">
      <c r="A1712" s="136" t="s">
        <v>3521</v>
      </c>
      <c r="B1712" s="137" t="s">
        <v>3522</v>
      </c>
      <c r="C1712" s="138" t="s">
        <v>7</v>
      </c>
      <c r="D1712" s="139">
        <v>17.36</v>
      </c>
      <c r="E1712" s="139">
        <v>17.18</v>
      </c>
      <c r="F1712" s="139">
        <v>34.54</v>
      </c>
      <c r="G1712" s="120">
        <f t="shared" si="26"/>
        <v>9</v>
      </c>
    </row>
    <row r="1713" spans="1:7" ht="30" x14ac:dyDescent="0.2">
      <c r="A1713" s="136" t="s">
        <v>3523</v>
      </c>
      <c r="B1713" s="137" t="s">
        <v>3524</v>
      </c>
      <c r="C1713" s="138" t="s">
        <v>7</v>
      </c>
      <c r="D1713" s="139">
        <v>54.37</v>
      </c>
      <c r="E1713" s="139">
        <v>8.59</v>
      </c>
      <c r="F1713" s="139">
        <v>62.96</v>
      </c>
      <c r="G1713" s="120">
        <f t="shared" si="26"/>
        <v>9</v>
      </c>
    </row>
    <row r="1714" spans="1:7" x14ac:dyDescent="0.2">
      <c r="A1714" s="136" t="s">
        <v>3525</v>
      </c>
      <c r="B1714" s="137" t="s">
        <v>3526</v>
      </c>
      <c r="C1714" s="138"/>
      <c r="D1714" s="139"/>
      <c r="E1714" s="139"/>
      <c r="F1714" s="139"/>
      <c r="G1714" s="120">
        <f t="shared" si="26"/>
        <v>5</v>
      </c>
    </row>
    <row r="1715" spans="1:7" x14ac:dyDescent="0.2">
      <c r="A1715" s="136" t="s">
        <v>3527</v>
      </c>
      <c r="B1715" s="137" t="s">
        <v>3528</v>
      </c>
      <c r="C1715" s="138" t="s">
        <v>44</v>
      </c>
      <c r="D1715" s="139"/>
      <c r="E1715" s="139">
        <v>81.44</v>
      </c>
      <c r="F1715" s="139">
        <v>81.44</v>
      </c>
      <c r="G1715" s="120">
        <f t="shared" si="26"/>
        <v>9</v>
      </c>
    </row>
    <row r="1716" spans="1:7" x14ac:dyDescent="0.2">
      <c r="A1716" s="136" t="s">
        <v>3529</v>
      </c>
      <c r="B1716" s="137" t="s">
        <v>3530</v>
      </c>
      <c r="C1716" s="138" t="s">
        <v>7</v>
      </c>
      <c r="D1716" s="139">
        <v>4.92</v>
      </c>
      <c r="E1716" s="139">
        <v>4.07</v>
      </c>
      <c r="F1716" s="139">
        <v>8.99</v>
      </c>
      <c r="G1716" s="120">
        <f t="shared" si="26"/>
        <v>9</v>
      </c>
    </row>
    <row r="1717" spans="1:7" ht="30" x14ac:dyDescent="0.2">
      <c r="A1717" s="136" t="s">
        <v>3531</v>
      </c>
      <c r="B1717" s="137" t="s">
        <v>3532</v>
      </c>
      <c r="C1717" s="138" t="s">
        <v>7</v>
      </c>
      <c r="D1717" s="139">
        <v>4.7300000000000004</v>
      </c>
      <c r="E1717" s="139">
        <v>4.07</v>
      </c>
      <c r="F1717" s="139">
        <v>8.8000000000000007</v>
      </c>
      <c r="G1717" s="120">
        <f t="shared" si="26"/>
        <v>9</v>
      </c>
    </row>
    <row r="1718" spans="1:7" ht="30" x14ac:dyDescent="0.2">
      <c r="A1718" s="136" t="s">
        <v>3533</v>
      </c>
      <c r="B1718" s="137" t="s">
        <v>3534</v>
      </c>
      <c r="C1718" s="138" t="s">
        <v>7</v>
      </c>
      <c r="D1718" s="139">
        <v>12.24</v>
      </c>
      <c r="E1718" s="139">
        <v>4.07</v>
      </c>
      <c r="F1718" s="139">
        <v>16.309999999999999</v>
      </c>
      <c r="G1718" s="120">
        <f t="shared" si="26"/>
        <v>9</v>
      </c>
    </row>
    <row r="1719" spans="1:7" x14ac:dyDescent="0.2">
      <c r="A1719" s="136" t="s">
        <v>3535</v>
      </c>
      <c r="B1719" s="137" t="s">
        <v>3536</v>
      </c>
      <c r="C1719" s="138"/>
      <c r="D1719" s="139"/>
      <c r="E1719" s="139"/>
      <c r="F1719" s="139"/>
      <c r="G1719" s="120">
        <f t="shared" si="26"/>
        <v>2</v>
      </c>
    </row>
    <row r="1720" spans="1:7" x14ac:dyDescent="0.2">
      <c r="A1720" s="136" t="s">
        <v>3537</v>
      </c>
      <c r="B1720" s="137" t="s">
        <v>3538</v>
      </c>
      <c r="C1720" s="138"/>
      <c r="D1720" s="139"/>
      <c r="E1720" s="139"/>
      <c r="F1720" s="139"/>
      <c r="G1720" s="120">
        <f t="shared" si="26"/>
        <v>5</v>
      </c>
    </row>
    <row r="1721" spans="1:7" x14ac:dyDescent="0.2">
      <c r="A1721" s="136" t="s">
        <v>3539</v>
      </c>
      <c r="B1721" s="137" t="s">
        <v>3540</v>
      </c>
      <c r="C1721" s="138" t="s">
        <v>7</v>
      </c>
      <c r="D1721" s="139">
        <v>8.0399999999999991</v>
      </c>
      <c r="E1721" s="139">
        <v>34.97</v>
      </c>
      <c r="F1721" s="139">
        <v>43.01</v>
      </c>
      <c r="G1721" s="120">
        <f t="shared" si="26"/>
        <v>9</v>
      </c>
    </row>
    <row r="1722" spans="1:7" x14ac:dyDescent="0.2">
      <c r="A1722" s="136" t="s">
        <v>3541</v>
      </c>
      <c r="B1722" s="137" t="s">
        <v>3542</v>
      </c>
      <c r="C1722" s="138" t="s">
        <v>7</v>
      </c>
      <c r="D1722" s="139">
        <v>4.5999999999999996</v>
      </c>
      <c r="E1722" s="139">
        <v>34.97</v>
      </c>
      <c r="F1722" s="139">
        <v>39.57</v>
      </c>
      <c r="G1722" s="120">
        <f t="shared" si="26"/>
        <v>9</v>
      </c>
    </row>
    <row r="1723" spans="1:7" x14ac:dyDescent="0.2">
      <c r="A1723" s="136" t="s">
        <v>3543</v>
      </c>
      <c r="B1723" s="137" t="s">
        <v>3544</v>
      </c>
      <c r="C1723" s="138" t="s">
        <v>7</v>
      </c>
      <c r="D1723" s="139">
        <v>6.07</v>
      </c>
      <c r="E1723" s="139">
        <v>8.91</v>
      </c>
      <c r="F1723" s="139">
        <v>14.98</v>
      </c>
      <c r="G1723" s="120">
        <f t="shared" si="26"/>
        <v>9</v>
      </c>
    </row>
    <row r="1724" spans="1:7" x14ac:dyDescent="0.2">
      <c r="A1724" s="136" t="s">
        <v>3545</v>
      </c>
      <c r="B1724" s="137" t="s">
        <v>3546</v>
      </c>
      <c r="C1724" s="138" t="s">
        <v>18</v>
      </c>
      <c r="D1724" s="139">
        <v>26.97</v>
      </c>
      <c r="E1724" s="139">
        <v>25.03</v>
      </c>
      <c r="F1724" s="139">
        <v>52</v>
      </c>
      <c r="G1724" s="120">
        <f t="shared" si="26"/>
        <v>9</v>
      </c>
    </row>
    <row r="1725" spans="1:7" ht="30" x14ac:dyDescent="0.2">
      <c r="A1725" s="136" t="s">
        <v>3547</v>
      </c>
      <c r="B1725" s="137" t="s">
        <v>3548</v>
      </c>
      <c r="C1725" s="138" t="s">
        <v>7</v>
      </c>
      <c r="D1725" s="139">
        <v>8.5299999999999994</v>
      </c>
      <c r="E1725" s="139">
        <v>9.57</v>
      </c>
      <c r="F1725" s="139">
        <v>18.100000000000001</v>
      </c>
      <c r="G1725" s="120">
        <f t="shared" si="26"/>
        <v>9</v>
      </c>
    </row>
    <row r="1726" spans="1:7" x14ac:dyDescent="0.2">
      <c r="A1726" s="136" t="s">
        <v>3549</v>
      </c>
      <c r="B1726" s="137" t="s">
        <v>3550</v>
      </c>
      <c r="C1726" s="138"/>
      <c r="D1726" s="139"/>
      <c r="E1726" s="139"/>
      <c r="F1726" s="139"/>
      <c r="G1726" s="120">
        <f t="shared" si="26"/>
        <v>5</v>
      </c>
    </row>
    <row r="1727" spans="1:7" x14ac:dyDescent="0.2">
      <c r="A1727" s="136" t="s">
        <v>3551</v>
      </c>
      <c r="B1727" s="137" t="s">
        <v>3552</v>
      </c>
      <c r="C1727" s="138" t="s">
        <v>7</v>
      </c>
      <c r="D1727" s="139">
        <v>2.9</v>
      </c>
      <c r="E1727" s="139">
        <v>12.05</v>
      </c>
      <c r="F1727" s="139">
        <v>14.95</v>
      </c>
      <c r="G1727" s="120">
        <f t="shared" si="26"/>
        <v>9</v>
      </c>
    </row>
    <row r="1728" spans="1:7" x14ac:dyDescent="0.2">
      <c r="A1728" s="136" t="s">
        <v>3553</v>
      </c>
      <c r="B1728" s="137" t="s">
        <v>3554</v>
      </c>
      <c r="C1728" s="138" t="s">
        <v>7</v>
      </c>
      <c r="D1728" s="139">
        <v>5.16</v>
      </c>
      <c r="E1728" s="139">
        <v>12.05</v>
      </c>
      <c r="F1728" s="139">
        <v>17.21</v>
      </c>
      <c r="G1728" s="120">
        <f t="shared" si="26"/>
        <v>9</v>
      </c>
    </row>
    <row r="1729" spans="1:7" x14ac:dyDescent="0.2">
      <c r="A1729" s="136" t="s">
        <v>3555</v>
      </c>
      <c r="B1729" s="137" t="s">
        <v>3556</v>
      </c>
      <c r="C1729" s="138"/>
      <c r="D1729" s="139"/>
      <c r="E1729" s="139"/>
      <c r="F1729" s="139"/>
      <c r="G1729" s="120">
        <f t="shared" si="26"/>
        <v>5</v>
      </c>
    </row>
    <row r="1730" spans="1:7" x14ac:dyDescent="0.2">
      <c r="A1730" s="136" t="s">
        <v>3557</v>
      </c>
      <c r="B1730" s="137" t="s">
        <v>3558</v>
      </c>
      <c r="C1730" s="138" t="s">
        <v>7</v>
      </c>
      <c r="D1730" s="139">
        <v>6.61</v>
      </c>
      <c r="E1730" s="139">
        <v>26.51</v>
      </c>
      <c r="F1730" s="139">
        <v>33.119999999999997</v>
      </c>
      <c r="G1730" s="120">
        <f t="shared" si="26"/>
        <v>9</v>
      </c>
    </row>
    <row r="1731" spans="1:7" x14ac:dyDescent="0.2">
      <c r="A1731" s="136" t="s">
        <v>3559</v>
      </c>
      <c r="B1731" s="137" t="s">
        <v>3560</v>
      </c>
      <c r="C1731" s="138" t="s">
        <v>7</v>
      </c>
      <c r="D1731" s="139">
        <v>8.73</v>
      </c>
      <c r="E1731" s="139">
        <v>22.52</v>
      </c>
      <c r="F1731" s="139">
        <v>31.25</v>
      </c>
      <c r="G1731" s="120">
        <f t="shared" si="26"/>
        <v>9</v>
      </c>
    </row>
    <row r="1732" spans="1:7" x14ac:dyDescent="0.2">
      <c r="A1732" s="136" t="s">
        <v>3561</v>
      </c>
      <c r="B1732" s="137" t="s">
        <v>3562</v>
      </c>
      <c r="C1732" s="138" t="s">
        <v>7</v>
      </c>
      <c r="D1732" s="139">
        <v>17.28</v>
      </c>
      <c r="E1732" s="139">
        <v>12.51</v>
      </c>
      <c r="F1732" s="139">
        <v>29.79</v>
      </c>
      <c r="G1732" s="120">
        <f t="shared" si="26"/>
        <v>9</v>
      </c>
    </row>
    <row r="1733" spans="1:7" x14ac:dyDescent="0.2">
      <c r="A1733" s="136" t="s">
        <v>3563</v>
      </c>
      <c r="B1733" s="137" t="s">
        <v>3564</v>
      </c>
      <c r="C1733" s="138" t="s">
        <v>7</v>
      </c>
      <c r="D1733" s="139">
        <v>19.55</v>
      </c>
      <c r="E1733" s="139">
        <v>21.5</v>
      </c>
      <c r="F1733" s="139">
        <v>41.05</v>
      </c>
      <c r="G1733" s="120">
        <f t="shared" si="26"/>
        <v>9</v>
      </c>
    </row>
    <row r="1734" spans="1:7" ht="30" x14ac:dyDescent="0.2">
      <c r="A1734" s="136" t="s">
        <v>3565</v>
      </c>
      <c r="B1734" s="137" t="s">
        <v>3566</v>
      </c>
      <c r="C1734" s="138" t="s">
        <v>7</v>
      </c>
      <c r="D1734" s="139">
        <v>9.35</v>
      </c>
      <c r="E1734" s="139">
        <v>15.95</v>
      </c>
      <c r="F1734" s="139">
        <v>25.3</v>
      </c>
      <c r="G1734" s="120">
        <f t="shared" si="26"/>
        <v>9</v>
      </c>
    </row>
    <row r="1735" spans="1:7" ht="30" x14ac:dyDescent="0.2">
      <c r="A1735" s="136" t="s">
        <v>3567</v>
      </c>
      <c r="B1735" s="137" t="s">
        <v>3568</v>
      </c>
      <c r="C1735" s="138" t="s">
        <v>7</v>
      </c>
      <c r="D1735" s="139">
        <v>45.18</v>
      </c>
      <c r="E1735" s="139">
        <v>15.95</v>
      </c>
      <c r="F1735" s="139">
        <v>61.13</v>
      </c>
      <c r="G1735" s="120">
        <f t="shared" si="26"/>
        <v>9</v>
      </c>
    </row>
    <row r="1736" spans="1:7" x14ac:dyDescent="0.2">
      <c r="A1736" s="136" t="s">
        <v>3569</v>
      </c>
      <c r="B1736" s="137" t="s">
        <v>3570</v>
      </c>
      <c r="C1736" s="138" t="s">
        <v>7</v>
      </c>
      <c r="D1736" s="139">
        <v>27.52</v>
      </c>
      <c r="E1736" s="139">
        <v>21.5</v>
      </c>
      <c r="F1736" s="139">
        <v>49.02</v>
      </c>
      <c r="G1736" s="120">
        <f t="shared" si="26"/>
        <v>9</v>
      </c>
    </row>
    <row r="1737" spans="1:7" x14ac:dyDescent="0.2">
      <c r="A1737" s="136" t="s">
        <v>3571</v>
      </c>
      <c r="B1737" s="137" t="s">
        <v>3572</v>
      </c>
      <c r="C1737" s="138"/>
      <c r="D1737" s="139"/>
      <c r="E1737" s="139"/>
      <c r="F1737" s="139"/>
      <c r="G1737" s="120">
        <f t="shared" si="26"/>
        <v>5</v>
      </c>
    </row>
    <row r="1738" spans="1:7" x14ac:dyDescent="0.2">
      <c r="A1738" s="136" t="s">
        <v>3573</v>
      </c>
      <c r="B1738" s="137" t="s">
        <v>3574</v>
      </c>
      <c r="C1738" s="138" t="s">
        <v>7</v>
      </c>
      <c r="D1738" s="139">
        <v>8.7799999999999994</v>
      </c>
      <c r="E1738" s="139">
        <v>15.95</v>
      </c>
      <c r="F1738" s="139">
        <v>24.73</v>
      </c>
      <c r="G1738" s="120">
        <f t="shared" ref="G1738:G1801" si="27">LEN(A1738)</f>
        <v>9</v>
      </c>
    </row>
    <row r="1739" spans="1:7" x14ac:dyDescent="0.2">
      <c r="A1739" s="136" t="s">
        <v>3575</v>
      </c>
      <c r="B1739" s="137" t="s">
        <v>3576</v>
      </c>
      <c r="C1739" s="138" t="s">
        <v>18</v>
      </c>
      <c r="D1739" s="139">
        <v>3.01</v>
      </c>
      <c r="E1739" s="139">
        <v>2.97</v>
      </c>
      <c r="F1739" s="139">
        <v>5.98</v>
      </c>
      <c r="G1739" s="120">
        <f t="shared" si="27"/>
        <v>9</v>
      </c>
    </row>
    <row r="1740" spans="1:7" x14ac:dyDescent="0.2">
      <c r="A1740" s="136" t="s">
        <v>3577</v>
      </c>
      <c r="B1740" s="137" t="s">
        <v>3578</v>
      </c>
      <c r="C1740" s="138" t="s">
        <v>7</v>
      </c>
      <c r="D1740" s="139">
        <v>10.52</v>
      </c>
      <c r="E1740" s="139">
        <v>17.989999999999998</v>
      </c>
      <c r="F1740" s="139">
        <v>28.51</v>
      </c>
      <c r="G1740" s="120">
        <f t="shared" si="27"/>
        <v>9</v>
      </c>
    </row>
    <row r="1741" spans="1:7" x14ac:dyDescent="0.2">
      <c r="A1741" s="136" t="s">
        <v>3579</v>
      </c>
      <c r="B1741" s="137" t="s">
        <v>3580</v>
      </c>
      <c r="C1741" s="138" t="s">
        <v>18</v>
      </c>
      <c r="D1741" s="139">
        <v>2.79</v>
      </c>
      <c r="E1741" s="139">
        <v>2.38</v>
      </c>
      <c r="F1741" s="139">
        <v>5.17</v>
      </c>
      <c r="G1741" s="120">
        <f t="shared" si="27"/>
        <v>9</v>
      </c>
    </row>
    <row r="1742" spans="1:7" x14ac:dyDescent="0.2">
      <c r="A1742" s="136" t="s">
        <v>3581</v>
      </c>
      <c r="B1742" s="137" t="s">
        <v>3582</v>
      </c>
      <c r="C1742" s="138"/>
      <c r="D1742" s="139"/>
      <c r="E1742" s="139"/>
      <c r="F1742" s="139"/>
      <c r="G1742" s="120">
        <f t="shared" si="27"/>
        <v>5</v>
      </c>
    </row>
    <row r="1743" spans="1:7" x14ac:dyDescent="0.2">
      <c r="A1743" s="136" t="s">
        <v>3583</v>
      </c>
      <c r="B1743" s="137" t="s">
        <v>3584</v>
      </c>
      <c r="C1743" s="138" t="s">
        <v>7</v>
      </c>
      <c r="D1743" s="139">
        <v>4.37</v>
      </c>
      <c r="E1743" s="139">
        <v>21.5</v>
      </c>
      <c r="F1743" s="139">
        <v>25.87</v>
      </c>
      <c r="G1743" s="120">
        <f t="shared" si="27"/>
        <v>9</v>
      </c>
    </row>
    <row r="1744" spans="1:7" x14ac:dyDescent="0.2">
      <c r="A1744" s="136" t="s">
        <v>3585</v>
      </c>
      <c r="B1744" s="137" t="s">
        <v>3586</v>
      </c>
      <c r="C1744" s="138"/>
      <c r="D1744" s="139"/>
      <c r="E1744" s="139"/>
      <c r="F1744" s="139"/>
      <c r="G1744" s="120">
        <f t="shared" si="27"/>
        <v>5</v>
      </c>
    </row>
    <row r="1745" spans="1:7" x14ac:dyDescent="0.2">
      <c r="A1745" s="136" t="s">
        <v>3587</v>
      </c>
      <c r="B1745" s="137" t="s">
        <v>3588</v>
      </c>
      <c r="C1745" s="138" t="s">
        <v>43</v>
      </c>
      <c r="D1745" s="139">
        <v>4.38</v>
      </c>
      <c r="E1745" s="139"/>
      <c r="F1745" s="139">
        <v>4.38</v>
      </c>
      <c r="G1745" s="120">
        <f t="shared" si="27"/>
        <v>9</v>
      </c>
    </row>
    <row r="1746" spans="1:7" x14ac:dyDescent="0.2">
      <c r="A1746" s="136" t="s">
        <v>3589</v>
      </c>
      <c r="B1746" s="137" t="s">
        <v>3590</v>
      </c>
      <c r="C1746" s="138" t="s">
        <v>43</v>
      </c>
      <c r="D1746" s="139">
        <v>4.0199999999999996</v>
      </c>
      <c r="E1746" s="139"/>
      <c r="F1746" s="139">
        <v>4.0199999999999996</v>
      </c>
      <c r="G1746" s="120">
        <f t="shared" si="27"/>
        <v>9</v>
      </c>
    </row>
    <row r="1747" spans="1:7" ht="45" x14ac:dyDescent="0.2">
      <c r="A1747" s="136" t="s">
        <v>3591</v>
      </c>
      <c r="B1747" s="137" t="s">
        <v>3592</v>
      </c>
      <c r="C1747" s="138" t="s">
        <v>7</v>
      </c>
      <c r="D1747" s="139">
        <v>184.44</v>
      </c>
      <c r="E1747" s="139">
        <v>198.93</v>
      </c>
      <c r="F1747" s="139">
        <v>383.37</v>
      </c>
      <c r="G1747" s="120">
        <f t="shared" si="27"/>
        <v>9</v>
      </c>
    </row>
    <row r="1748" spans="1:7" ht="45" x14ac:dyDescent="0.2">
      <c r="A1748" s="136" t="s">
        <v>3593</v>
      </c>
      <c r="B1748" s="137" t="s">
        <v>3594</v>
      </c>
      <c r="C1748" s="138" t="s">
        <v>7</v>
      </c>
      <c r="D1748" s="139">
        <v>877.7</v>
      </c>
      <c r="E1748" s="139">
        <v>230.62</v>
      </c>
      <c r="F1748" s="139">
        <v>1108.32</v>
      </c>
      <c r="G1748" s="120">
        <f t="shared" si="27"/>
        <v>9</v>
      </c>
    </row>
    <row r="1749" spans="1:7" x14ac:dyDescent="0.2">
      <c r="A1749" s="136" t="s">
        <v>3595</v>
      </c>
      <c r="B1749" s="137" t="s">
        <v>3596</v>
      </c>
      <c r="C1749" s="138"/>
      <c r="D1749" s="139"/>
      <c r="E1749" s="139"/>
      <c r="F1749" s="139"/>
      <c r="G1749" s="120">
        <f t="shared" si="27"/>
        <v>5</v>
      </c>
    </row>
    <row r="1750" spans="1:7" x14ac:dyDescent="0.2">
      <c r="A1750" s="136" t="s">
        <v>3597</v>
      </c>
      <c r="B1750" s="137" t="s">
        <v>3598</v>
      </c>
      <c r="C1750" s="138" t="s">
        <v>18</v>
      </c>
      <c r="D1750" s="139">
        <v>1.65</v>
      </c>
      <c r="E1750" s="139">
        <v>1.62</v>
      </c>
      <c r="F1750" s="139">
        <v>3.27</v>
      </c>
      <c r="G1750" s="120">
        <f t="shared" si="27"/>
        <v>9</v>
      </c>
    </row>
    <row r="1751" spans="1:7" x14ac:dyDescent="0.2">
      <c r="A1751" s="136" t="s">
        <v>3599</v>
      </c>
      <c r="B1751" s="137" t="s">
        <v>3600</v>
      </c>
      <c r="C1751" s="138" t="s">
        <v>18</v>
      </c>
      <c r="D1751" s="139">
        <v>1.04</v>
      </c>
      <c r="E1751" s="139">
        <v>3.22</v>
      </c>
      <c r="F1751" s="139">
        <v>4.26</v>
      </c>
      <c r="G1751" s="120">
        <f t="shared" si="27"/>
        <v>9</v>
      </c>
    </row>
    <row r="1752" spans="1:7" ht="30" x14ac:dyDescent="0.2">
      <c r="A1752" s="136" t="s">
        <v>3601</v>
      </c>
      <c r="B1752" s="137" t="s">
        <v>3602</v>
      </c>
      <c r="C1752" s="138"/>
      <c r="D1752" s="139"/>
      <c r="E1752" s="139"/>
      <c r="F1752" s="139"/>
      <c r="G1752" s="120">
        <f t="shared" si="27"/>
        <v>5</v>
      </c>
    </row>
    <row r="1753" spans="1:7" x14ac:dyDescent="0.2">
      <c r="A1753" s="136" t="s">
        <v>3603</v>
      </c>
      <c r="B1753" s="137" t="s">
        <v>3604</v>
      </c>
      <c r="C1753" s="138" t="s">
        <v>7</v>
      </c>
      <c r="D1753" s="139">
        <v>7.8</v>
      </c>
      <c r="E1753" s="139">
        <v>21.5</v>
      </c>
      <c r="F1753" s="139">
        <v>29.3</v>
      </c>
      <c r="G1753" s="120">
        <f t="shared" si="27"/>
        <v>9</v>
      </c>
    </row>
    <row r="1754" spans="1:7" x14ac:dyDescent="0.2">
      <c r="A1754" s="136" t="s">
        <v>3605</v>
      </c>
      <c r="B1754" s="137" t="s">
        <v>3606</v>
      </c>
      <c r="C1754" s="138" t="s">
        <v>7</v>
      </c>
      <c r="D1754" s="139">
        <v>9.73</v>
      </c>
      <c r="E1754" s="139">
        <v>21.5</v>
      </c>
      <c r="F1754" s="139">
        <v>31.23</v>
      </c>
      <c r="G1754" s="120">
        <f t="shared" si="27"/>
        <v>9</v>
      </c>
    </row>
    <row r="1755" spans="1:7" x14ac:dyDescent="0.2">
      <c r="A1755" s="136" t="s">
        <v>32</v>
      </c>
      <c r="B1755" s="137" t="s">
        <v>33</v>
      </c>
      <c r="C1755" s="138" t="s">
        <v>7</v>
      </c>
      <c r="D1755" s="139">
        <v>11.93</v>
      </c>
      <c r="E1755" s="139">
        <v>21.5</v>
      </c>
      <c r="F1755" s="139">
        <v>33.43</v>
      </c>
      <c r="G1755" s="120">
        <f t="shared" si="27"/>
        <v>9</v>
      </c>
    </row>
    <row r="1756" spans="1:7" x14ac:dyDescent="0.2">
      <c r="A1756" s="136" t="s">
        <v>3607</v>
      </c>
      <c r="B1756" s="137" t="s">
        <v>3608</v>
      </c>
      <c r="C1756" s="138" t="s">
        <v>7</v>
      </c>
      <c r="D1756" s="139">
        <v>13.7</v>
      </c>
      <c r="E1756" s="139">
        <v>21.5</v>
      </c>
      <c r="F1756" s="139">
        <v>35.200000000000003</v>
      </c>
      <c r="G1756" s="120">
        <f t="shared" si="27"/>
        <v>9</v>
      </c>
    </row>
    <row r="1757" spans="1:7" x14ac:dyDescent="0.2">
      <c r="A1757" s="136" t="s">
        <v>3609</v>
      </c>
      <c r="B1757" s="137" t="s">
        <v>3610</v>
      </c>
      <c r="C1757" s="138" t="s">
        <v>7</v>
      </c>
      <c r="D1757" s="139">
        <v>10.99</v>
      </c>
      <c r="E1757" s="139">
        <v>21.5</v>
      </c>
      <c r="F1757" s="139">
        <v>32.49</v>
      </c>
      <c r="G1757" s="120">
        <f t="shared" si="27"/>
        <v>9</v>
      </c>
    </row>
    <row r="1758" spans="1:7" x14ac:dyDescent="0.2">
      <c r="A1758" s="136" t="s">
        <v>3611</v>
      </c>
      <c r="B1758" s="137" t="s">
        <v>3612</v>
      </c>
      <c r="C1758" s="138" t="s">
        <v>7</v>
      </c>
      <c r="D1758" s="139">
        <v>79.180000000000007</v>
      </c>
      <c r="E1758" s="139">
        <v>45.04</v>
      </c>
      <c r="F1758" s="139">
        <v>124.22</v>
      </c>
      <c r="G1758" s="120">
        <f t="shared" si="27"/>
        <v>9</v>
      </c>
    </row>
    <row r="1759" spans="1:7" x14ac:dyDescent="0.2">
      <c r="A1759" s="136" t="s">
        <v>3613</v>
      </c>
      <c r="B1759" s="137" t="s">
        <v>3614</v>
      </c>
      <c r="C1759" s="138" t="s">
        <v>7</v>
      </c>
      <c r="D1759" s="139">
        <v>18.86</v>
      </c>
      <c r="E1759" s="139">
        <v>21.5</v>
      </c>
      <c r="F1759" s="139">
        <v>40.36</v>
      </c>
      <c r="G1759" s="120">
        <f t="shared" si="27"/>
        <v>9</v>
      </c>
    </row>
    <row r="1760" spans="1:7" x14ac:dyDescent="0.2">
      <c r="A1760" s="136" t="s">
        <v>3615</v>
      </c>
      <c r="B1760" s="137" t="s">
        <v>3616</v>
      </c>
      <c r="C1760" s="138" t="s">
        <v>7</v>
      </c>
      <c r="D1760" s="139">
        <v>15.59</v>
      </c>
      <c r="E1760" s="139">
        <v>30.03</v>
      </c>
      <c r="F1760" s="139">
        <v>45.62</v>
      </c>
      <c r="G1760" s="120">
        <f t="shared" si="27"/>
        <v>9</v>
      </c>
    </row>
    <row r="1761" spans="1:7" ht="45" x14ac:dyDescent="0.2">
      <c r="A1761" s="136" t="s">
        <v>3617</v>
      </c>
      <c r="B1761" s="137" t="s">
        <v>3618</v>
      </c>
      <c r="C1761" s="138" t="s">
        <v>7</v>
      </c>
      <c r="D1761" s="139">
        <v>245.5</v>
      </c>
      <c r="E1761" s="139"/>
      <c r="F1761" s="139">
        <v>245.5</v>
      </c>
      <c r="G1761" s="120">
        <f t="shared" si="27"/>
        <v>9</v>
      </c>
    </row>
    <row r="1762" spans="1:7" ht="45" x14ac:dyDescent="0.2">
      <c r="A1762" s="136" t="s">
        <v>3619</v>
      </c>
      <c r="B1762" s="137" t="s">
        <v>3620</v>
      </c>
      <c r="C1762" s="138" t="s">
        <v>7</v>
      </c>
      <c r="D1762" s="139">
        <v>486.79</v>
      </c>
      <c r="E1762" s="139"/>
      <c r="F1762" s="139">
        <v>486.79</v>
      </c>
      <c r="G1762" s="120">
        <f t="shared" si="27"/>
        <v>9</v>
      </c>
    </row>
    <row r="1763" spans="1:7" x14ac:dyDescent="0.2">
      <c r="A1763" s="136" t="s">
        <v>3621</v>
      </c>
      <c r="B1763" s="137" t="s">
        <v>3622</v>
      </c>
      <c r="C1763" s="138"/>
      <c r="D1763" s="139"/>
      <c r="E1763" s="139"/>
      <c r="F1763" s="139"/>
      <c r="G1763" s="120">
        <f t="shared" si="27"/>
        <v>5</v>
      </c>
    </row>
    <row r="1764" spans="1:7" x14ac:dyDescent="0.2">
      <c r="A1764" s="136" t="s">
        <v>34</v>
      </c>
      <c r="B1764" s="137" t="s">
        <v>35</v>
      </c>
      <c r="C1764" s="138" t="s">
        <v>7</v>
      </c>
      <c r="D1764" s="139">
        <v>17.53</v>
      </c>
      <c r="E1764" s="139">
        <v>30.03</v>
      </c>
      <c r="F1764" s="139">
        <v>47.56</v>
      </c>
      <c r="G1764" s="120">
        <f t="shared" si="27"/>
        <v>9</v>
      </c>
    </row>
    <row r="1765" spans="1:7" x14ac:dyDescent="0.2">
      <c r="A1765" s="136" t="s">
        <v>3623</v>
      </c>
      <c r="B1765" s="137" t="s">
        <v>3624</v>
      </c>
      <c r="C1765" s="138"/>
      <c r="D1765" s="139"/>
      <c r="E1765" s="139"/>
      <c r="F1765" s="139"/>
      <c r="G1765" s="120">
        <f t="shared" si="27"/>
        <v>5</v>
      </c>
    </row>
    <row r="1766" spans="1:7" x14ac:dyDescent="0.2">
      <c r="A1766" s="136" t="s">
        <v>3625</v>
      </c>
      <c r="B1766" s="137" t="s">
        <v>3626</v>
      </c>
      <c r="C1766" s="138" t="s">
        <v>7</v>
      </c>
      <c r="D1766" s="139">
        <v>17.920000000000002</v>
      </c>
      <c r="E1766" s="139">
        <v>30.03</v>
      </c>
      <c r="F1766" s="139">
        <v>47.95</v>
      </c>
      <c r="G1766" s="120">
        <f t="shared" si="27"/>
        <v>9</v>
      </c>
    </row>
    <row r="1767" spans="1:7" x14ac:dyDescent="0.2">
      <c r="A1767" s="136" t="s">
        <v>3627</v>
      </c>
      <c r="B1767" s="137" t="s">
        <v>3628</v>
      </c>
      <c r="C1767" s="138"/>
      <c r="D1767" s="139"/>
      <c r="E1767" s="139"/>
      <c r="F1767" s="139"/>
      <c r="G1767" s="120">
        <f t="shared" si="27"/>
        <v>2</v>
      </c>
    </row>
    <row r="1768" spans="1:7" x14ac:dyDescent="0.2">
      <c r="A1768" s="136" t="s">
        <v>3629</v>
      </c>
      <c r="B1768" s="137" t="s">
        <v>3630</v>
      </c>
      <c r="C1768" s="138"/>
      <c r="D1768" s="139"/>
      <c r="E1768" s="139"/>
      <c r="F1768" s="139"/>
      <c r="G1768" s="120">
        <f t="shared" si="27"/>
        <v>5</v>
      </c>
    </row>
    <row r="1769" spans="1:7" x14ac:dyDescent="0.2">
      <c r="A1769" s="136" t="s">
        <v>3631</v>
      </c>
      <c r="B1769" s="137" t="s">
        <v>3632</v>
      </c>
      <c r="C1769" s="138" t="s">
        <v>44</v>
      </c>
      <c r="D1769" s="139">
        <v>172.98</v>
      </c>
      <c r="E1769" s="139">
        <v>50.9</v>
      </c>
      <c r="F1769" s="139">
        <v>223.88</v>
      </c>
      <c r="G1769" s="120">
        <f t="shared" si="27"/>
        <v>9</v>
      </c>
    </row>
    <row r="1770" spans="1:7" ht="30" x14ac:dyDescent="0.2">
      <c r="A1770" s="136" t="s">
        <v>3633</v>
      </c>
      <c r="B1770" s="137" t="s">
        <v>3634</v>
      </c>
      <c r="C1770" s="138" t="s">
        <v>7</v>
      </c>
      <c r="D1770" s="139"/>
      <c r="E1770" s="139">
        <v>2.04</v>
      </c>
      <c r="F1770" s="139">
        <v>2.04</v>
      </c>
      <c r="G1770" s="120">
        <f t="shared" si="27"/>
        <v>9</v>
      </c>
    </row>
    <row r="1771" spans="1:7" x14ac:dyDescent="0.2">
      <c r="A1771" s="136" t="s">
        <v>3635</v>
      </c>
      <c r="B1771" s="137" t="s">
        <v>3636</v>
      </c>
      <c r="C1771" s="138"/>
      <c r="D1771" s="139"/>
      <c r="E1771" s="139"/>
      <c r="F1771" s="139"/>
      <c r="G1771" s="120">
        <f t="shared" si="27"/>
        <v>5</v>
      </c>
    </row>
    <row r="1772" spans="1:7" x14ac:dyDescent="0.2">
      <c r="A1772" s="136" t="s">
        <v>3637</v>
      </c>
      <c r="B1772" s="137" t="s">
        <v>3638</v>
      </c>
      <c r="C1772" s="138" t="s">
        <v>7</v>
      </c>
      <c r="D1772" s="139">
        <v>10.82</v>
      </c>
      <c r="E1772" s="139">
        <v>3.43</v>
      </c>
      <c r="F1772" s="139">
        <v>14.25</v>
      </c>
      <c r="G1772" s="120">
        <f t="shared" si="27"/>
        <v>9</v>
      </c>
    </row>
    <row r="1773" spans="1:7" x14ac:dyDescent="0.2">
      <c r="A1773" s="136" t="s">
        <v>3639</v>
      </c>
      <c r="B1773" s="137" t="s">
        <v>3640</v>
      </c>
      <c r="C1773" s="138" t="s">
        <v>7</v>
      </c>
      <c r="D1773" s="139">
        <v>10.01</v>
      </c>
      <c r="E1773" s="139">
        <v>5.15</v>
      </c>
      <c r="F1773" s="139">
        <v>15.16</v>
      </c>
      <c r="G1773" s="120">
        <f t="shared" si="27"/>
        <v>9</v>
      </c>
    </row>
    <row r="1774" spans="1:7" x14ac:dyDescent="0.2">
      <c r="A1774" s="136" t="s">
        <v>3641</v>
      </c>
      <c r="B1774" s="137" t="s">
        <v>3642</v>
      </c>
      <c r="C1774" s="138" t="s">
        <v>7</v>
      </c>
      <c r="D1774" s="139">
        <v>74.75</v>
      </c>
      <c r="E1774" s="139">
        <v>6.55</v>
      </c>
      <c r="F1774" s="139">
        <v>81.3</v>
      </c>
      <c r="G1774" s="120">
        <f t="shared" si="27"/>
        <v>9</v>
      </c>
    </row>
    <row r="1775" spans="1:7" x14ac:dyDescent="0.2">
      <c r="A1775" s="136" t="s">
        <v>3643</v>
      </c>
      <c r="B1775" s="137" t="s">
        <v>3644</v>
      </c>
      <c r="C1775" s="138" t="s">
        <v>7</v>
      </c>
      <c r="D1775" s="139">
        <v>17.39</v>
      </c>
      <c r="E1775" s="139">
        <v>5.15</v>
      </c>
      <c r="F1775" s="139">
        <v>22.54</v>
      </c>
      <c r="G1775" s="120">
        <f t="shared" si="27"/>
        <v>9</v>
      </c>
    </row>
    <row r="1776" spans="1:7" x14ac:dyDescent="0.2">
      <c r="A1776" s="136" t="s">
        <v>3645</v>
      </c>
      <c r="B1776" s="137" t="s">
        <v>3646</v>
      </c>
      <c r="C1776" s="138" t="s">
        <v>7</v>
      </c>
      <c r="D1776" s="139">
        <v>47.39</v>
      </c>
      <c r="E1776" s="139">
        <v>6.55</v>
      </c>
      <c r="F1776" s="139">
        <v>53.94</v>
      </c>
      <c r="G1776" s="120">
        <f t="shared" si="27"/>
        <v>9</v>
      </c>
    </row>
    <row r="1777" spans="1:7" x14ac:dyDescent="0.2">
      <c r="A1777" s="136" t="s">
        <v>3647</v>
      </c>
      <c r="B1777" s="137" t="s">
        <v>3648</v>
      </c>
      <c r="C1777" s="138" t="s">
        <v>7</v>
      </c>
      <c r="D1777" s="139">
        <v>12.09</v>
      </c>
      <c r="E1777" s="139">
        <v>5.15</v>
      </c>
      <c r="F1777" s="139">
        <v>17.239999999999998</v>
      </c>
      <c r="G1777" s="120">
        <f t="shared" si="27"/>
        <v>9</v>
      </c>
    </row>
    <row r="1778" spans="1:7" x14ac:dyDescent="0.2">
      <c r="A1778" s="136" t="s">
        <v>3649</v>
      </c>
      <c r="B1778" s="137" t="s">
        <v>3650</v>
      </c>
      <c r="C1778" s="138" t="s">
        <v>7</v>
      </c>
      <c r="D1778" s="139">
        <v>49.61</v>
      </c>
      <c r="E1778" s="139">
        <v>6.55</v>
      </c>
      <c r="F1778" s="139">
        <v>56.16</v>
      </c>
      <c r="G1778" s="120">
        <f t="shared" si="27"/>
        <v>9</v>
      </c>
    </row>
    <row r="1779" spans="1:7" x14ac:dyDescent="0.2">
      <c r="A1779" s="136" t="s">
        <v>3651</v>
      </c>
      <c r="B1779" s="137" t="s">
        <v>3652</v>
      </c>
      <c r="C1779" s="138" t="s">
        <v>7</v>
      </c>
      <c r="D1779" s="139">
        <v>8.7899999999999991</v>
      </c>
      <c r="E1779" s="139"/>
      <c r="F1779" s="139">
        <v>8.7899999999999991</v>
      </c>
      <c r="G1779" s="120">
        <f t="shared" si="27"/>
        <v>9</v>
      </c>
    </row>
    <row r="1780" spans="1:7" x14ac:dyDescent="0.2">
      <c r="A1780" s="136" t="s">
        <v>3653</v>
      </c>
      <c r="B1780" s="137" t="s">
        <v>3654</v>
      </c>
      <c r="C1780" s="138"/>
      <c r="D1780" s="139"/>
      <c r="E1780" s="139"/>
      <c r="F1780" s="139"/>
      <c r="G1780" s="120">
        <f t="shared" si="27"/>
        <v>5</v>
      </c>
    </row>
    <row r="1781" spans="1:7" x14ac:dyDescent="0.2">
      <c r="A1781" s="136" t="s">
        <v>3655</v>
      </c>
      <c r="B1781" s="137" t="s">
        <v>3656</v>
      </c>
      <c r="C1781" s="138" t="s">
        <v>42</v>
      </c>
      <c r="D1781" s="139">
        <v>52.74</v>
      </c>
      <c r="E1781" s="139">
        <v>3.78</v>
      </c>
      <c r="F1781" s="139">
        <v>56.52</v>
      </c>
      <c r="G1781" s="120">
        <f t="shared" si="27"/>
        <v>9</v>
      </c>
    </row>
    <row r="1782" spans="1:7" x14ac:dyDescent="0.2">
      <c r="A1782" s="136" t="s">
        <v>3657</v>
      </c>
      <c r="B1782" s="137" t="s">
        <v>3658</v>
      </c>
      <c r="C1782" s="138" t="s">
        <v>42</v>
      </c>
      <c r="D1782" s="139">
        <v>37</v>
      </c>
      <c r="E1782" s="139">
        <v>3.78</v>
      </c>
      <c r="F1782" s="139">
        <v>40.78</v>
      </c>
      <c r="G1782" s="120">
        <f t="shared" si="27"/>
        <v>9</v>
      </c>
    </row>
    <row r="1783" spans="1:7" x14ac:dyDescent="0.2">
      <c r="A1783" s="136" t="s">
        <v>3659</v>
      </c>
      <c r="B1783" s="137" t="s">
        <v>3660</v>
      </c>
      <c r="C1783" s="138" t="s">
        <v>42</v>
      </c>
      <c r="D1783" s="139">
        <v>40.840000000000003</v>
      </c>
      <c r="E1783" s="139">
        <v>3.78</v>
      </c>
      <c r="F1783" s="139">
        <v>44.62</v>
      </c>
      <c r="G1783" s="120">
        <f t="shared" si="27"/>
        <v>9</v>
      </c>
    </row>
    <row r="1784" spans="1:7" x14ac:dyDescent="0.2">
      <c r="A1784" s="136" t="s">
        <v>3661</v>
      </c>
      <c r="B1784" s="137" t="s">
        <v>3662</v>
      </c>
      <c r="C1784" s="138" t="s">
        <v>42</v>
      </c>
      <c r="D1784" s="139">
        <v>58.11</v>
      </c>
      <c r="E1784" s="139">
        <v>3.78</v>
      </c>
      <c r="F1784" s="139">
        <v>61.89</v>
      </c>
      <c r="G1784" s="120">
        <f t="shared" si="27"/>
        <v>9</v>
      </c>
    </row>
    <row r="1785" spans="1:7" x14ac:dyDescent="0.2">
      <c r="A1785" s="136" t="s">
        <v>3663</v>
      </c>
      <c r="B1785" s="137" t="s">
        <v>3664</v>
      </c>
      <c r="C1785" s="138"/>
      <c r="D1785" s="139"/>
      <c r="E1785" s="139"/>
      <c r="F1785" s="139"/>
      <c r="G1785" s="120">
        <f t="shared" si="27"/>
        <v>5</v>
      </c>
    </row>
    <row r="1786" spans="1:7" x14ac:dyDescent="0.2">
      <c r="A1786" s="136" t="s">
        <v>3665</v>
      </c>
      <c r="B1786" s="137" t="s">
        <v>3666</v>
      </c>
      <c r="C1786" s="138" t="s">
        <v>42</v>
      </c>
      <c r="D1786" s="139">
        <v>81.19</v>
      </c>
      <c r="E1786" s="139">
        <v>32.76</v>
      </c>
      <c r="F1786" s="139">
        <v>113.95</v>
      </c>
      <c r="G1786" s="120">
        <f t="shared" si="27"/>
        <v>9</v>
      </c>
    </row>
    <row r="1787" spans="1:7" x14ac:dyDescent="0.2">
      <c r="A1787" s="136" t="s">
        <v>3667</v>
      </c>
      <c r="B1787" s="137" t="s">
        <v>3668</v>
      </c>
      <c r="C1787" s="138" t="s">
        <v>42</v>
      </c>
      <c r="D1787" s="139">
        <v>93.89</v>
      </c>
      <c r="E1787" s="139">
        <v>32.76</v>
      </c>
      <c r="F1787" s="139">
        <v>126.65</v>
      </c>
      <c r="G1787" s="120">
        <f t="shared" si="27"/>
        <v>9</v>
      </c>
    </row>
    <row r="1788" spans="1:7" x14ac:dyDescent="0.2">
      <c r="A1788" s="136" t="s">
        <v>3669</v>
      </c>
      <c r="B1788" s="137" t="s">
        <v>3670</v>
      </c>
      <c r="C1788" s="138" t="s">
        <v>42</v>
      </c>
      <c r="D1788" s="139">
        <v>138.1</v>
      </c>
      <c r="E1788" s="139">
        <v>32.76</v>
      </c>
      <c r="F1788" s="139">
        <v>170.86</v>
      </c>
      <c r="G1788" s="120">
        <f t="shared" si="27"/>
        <v>9</v>
      </c>
    </row>
    <row r="1789" spans="1:7" x14ac:dyDescent="0.2">
      <c r="A1789" s="136" t="s">
        <v>3671</v>
      </c>
      <c r="B1789" s="137" t="s">
        <v>3672</v>
      </c>
      <c r="C1789" s="138" t="s">
        <v>42</v>
      </c>
      <c r="D1789" s="139">
        <v>235.51</v>
      </c>
      <c r="E1789" s="139">
        <v>3.69</v>
      </c>
      <c r="F1789" s="139">
        <v>239.2</v>
      </c>
      <c r="G1789" s="120">
        <f t="shared" si="27"/>
        <v>9</v>
      </c>
    </row>
    <row r="1790" spans="1:7" x14ac:dyDescent="0.2">
      <c r="A1790" s="136" t="s">
        <v>3673</v>
      </c>
      <c r="B1790" s="137" t="s">
        <v>3674</v>
      </c>
      <c r="C1790" s="138" t="s">
        <v>42</v>
      </c>
      <c r="D1790" s="139">
        <v>106.61</v>
      </c>
      <c r="E1790" s="139">
        <v>3.69</v>
      </c>
      <c r="F1790" s="139">
        <v>110.3</v>
      </c>
      <c r="G1790" s="120">
        <f t="shared" si="27"/>
        <v>9</v>
      </c>
    </row>
    <row r="1791" spans="1:7" x14ac:dyDescent="0.2">
      <c r="A1791" s="136" t="s">
        <v>3675</v>
      </c>
      <c r="B1791" s="137" t="s">
        <v>3676</v>
      </c>
      <c r="C1791" s="138" t="s">
        <v>42</v>
      </c>
      <c r="D1791" s="139">
        <v>72.38</v>
      </c>
      <c r="E1791" s="139">
        <v>32.76</v>
      </c>
      <c r="F1791" s="139">
        <v>105.14</v>
      </c>
      <c r="G1791" s="120">
        <f t="shared" si="27"/>
        <v>9</v>
      </c>
    </row>
    <row r="1792" spans="1:7" x14ac:dyDescent="0.2">
      <c r="A1792" s="136" t="s">
        <v>3677</v>
      </c>
      <c r="B1792" s="137" t="s">
        <v>3678</v>
      </c>
      <c r="C1792" s="138" t="s">
        <v>42</v>
      </c>
      <c r="D1792" s="139">
        <v>341.82</v>
      </c>
      <c r="E1792" s="139">
        <v>32.76</v>
      </c>
      <c r="F1792" s="139">
        <v>374.58</v>
      </c>
      <c r="G1792" s="120">
        <f t="shared" si="27"/>
        <v>9</v>
      </c>
    </row>
    <row r="1793" spans="1:7" x14ac:dyDescent="0.2">
      <c r="A1793" s="136" t="s">
        <v>3679</v>
      </c>
      <c r="B1793" s="137" t="s">
        <v>8320</v>
      </c>
      <c r="C1793" s="138" t="s">
        <v>42</v>
      </c>
      <c r="D1793" s="139">
        <v>61</v>
      </c>
      <c r="E1793" s="139">
        <v>32.76</v>
      </c>
      <c r="F1793" s="139">
        <v>93.76</v>
      </c>
      <c r="G1793" s="120">
        <f t="shared" si="27"/>
        <v>9</v>
      </c>
    </row>
    <row r="1794" spans="1:7" x14ac:dyDescent="0.2">
      <c r="A1794" s="136" t="s">
        <v>3680</v>
      </c>
      <c r="B1794" s="137" t="s">
        <v>3681</v>
      </c>
      <c r="C1794" s="138"/>
      <c r="D1794" s="139"/>
      <c r="E1794" s="139"/>
      <c r="F1794" s="139"/>
      <c r="G1794" s="120">
        <f t="shared" si="27"/>
        <v>5</v>
      </c>
    </row>
    <row r="1795" spans="1:7" x14ac:dyDescent="0.2">
      <c r="A1795" s="136" t="s">
        <v>3682</v>
      </c>
      <c r="B1795" s="137" t="s">
        <v>3683</v>
      </c>
      <c r="C1795" s="138" t="s">
        <v>18</v>
      </c>
      <c r="D1795" s="139">
        <v>30.69</v>
      </c>
      <c r="E1795" s="139">
        <v>32.76</v>
      </c>
      <c r="F1795" s="139">
        <v>63.45</v>
      </c>
      <c r="G1795" s="120">
        <f t="shared" si="27"/>
        <v>9</v>
      </c>
    </row>
    <row r="1796" spans="1:7" ht="30" x14ac:dyDescent="0.2">
      <c r="A1796" s="136" t="s">
        <v>3684</v>
      </c>
      <c r="B1796" s="137" t="s">
        <v>3685</v>
      </c>
      <c r="C1796" s="138" t="s">
        <v>18</v>
      </c>
      <c r="D1796" s="139">
        <v>40.78</v>
      </c>
      <c r="E1796" s="139">
        <v>32.76</v>
      </c>
      <c r="F1796" s="139">
        <v>73.540000000000006</v>
      </c>
      <c r="G1796" s="120">
        <f t="shared" si="27"/>
        <v>9</v>
      </c>
    </row>
    <row r="1797" spans="1:7" ht="30" x14ac:dyDescent="0.2">
      <c r="A1797" s="136" t="s">
        <v>3686</v>
      </c>
      <c r="B1797" s="137" t="s">
        <v>3687</v>
      </c>
      <c r="C1797" s="138" t="s">
        <v>18</v>
      </c>
      <c r="D1797" s="139">
        <v>47.03</v>
      </c>
      <c r="E1797" s="139">
        <v>32.76</v>
      </c>
      <c r="F1797" s="139">
        <v>79.790000000000006</v>
      </c>
      <c r="G1797" s="120">
        <f t="shared" si="27"/>
        <v>9</v>
      </c>
    </row>
    <row r="1798" spans="1:7" ht="30" x14ac:dyDescent="0.2">
      <c r="A1798" s="136" t="s">
        <v>3688</v>
      </c>
      <c r="B1798" s="137" t="s">
        <v>3689</v>
      </c>
      <c r="C1798" s="138" t="s">
        <v>18</v>
      </c>
      <c r="D1798" s="139">
        <v>155.56</v>
      </c>
      <c r="E1798" s="139">
        <v>52.54</v>
      </c>
      <c r="F1798" s="139">
        <v>208.1</v>
      </c>
      <c r="G1798" s="120">
        <f t="shared" si="27"/>
        <v>9</v>
      </c>
    </row>
    <row r="1799" spans="1:7" ht="30" x14ac:dyDescent="0.2">
      <c r="A1799" s="136" t="s">
        <v>3690</v>
      </c>
      <c r="B1799" s="137" t="s">
        <v>3691</v>
      </c>
      <c r="C1799" s="138" t="s">
        <v>7</v>
      </c>
      <c r="D1799" s="139">
        <v>239.38</v>
      </c>
      <c r="E1799" s="139"/>
      <c r="F1799" s="139">
        <v>239.38</v>
      </c>
      <c r="G1799" s="120">
        <f t="shared" si="27"/>
        <v>9</v>
      </c>
    </row>
    <row r="1800" spans="1:7" ht="30" x14ac:dyDescent="0.2">
      <c r="A1800" s="136" t="s">
        <v>3692</v>
      </c>
      <c r="B1800" s="137" t="s">
        <v>3693</v>
      </c>
      <c r="C1800" s="138" t="s">
        <v>7</v>
      </c>
      <c r="D1800" s="139">
        <v>248.96</v>
      </c>
      <c r="E1800" s="139"/>
      <c r="F1800" s="139">
        <v>248.96</v>
      </c>
      <c r="G1800" s="120">
        <f t="shared" si="27"/>
        <v>9</v>
      </c>
    </row>
    <row r="1801" spans="1:7" ht="30" x14ac:dyDescent="0.2">
      <c r="A1801" s="136" t="s">
        <v>3694</v>
      </c>
      <c r="B1801" s="137" t="s">
        <v>3695</v>
      </c>
      <c r="C1801" s="138" t="s">
        <v>7</v>
      </c>
      <c r="D1801" s="139">
        <v>220.89</v>
      </c>
      <c r="E1801" s="139"/>
      <c r="F1801" s="139">
        <v>220.89</v>
      </c>
      <c r="G1801" s="120">
        <f t="shared" si="27"/>
        <v>9</v>
      </c>
    </row>
    <row r="1802" spans="1:7" ht="30" x14ac:dyDescent="0.2">
      <c r="A1802" s="136" t="s">
        <v>3696</v>
      </c>
      <c r="B1802" s="137" t="s">
        <v>3697</v>
      </c>
      <c r="C1802" s="138" t="s">
        <v>18</v>
      </c>
      <c r="D1802" s="139">
        <v>38.729999999999997</v>
      </c>
      <c r="E1802" s="139"/>
      <c r="F1802" s="139">
        <v>38.729999999999997</v>
      </c>
      <c r="G1802" s="120">
        <f t="shared" ref="G1802:G1865" si="28">LEN(A1802)</f>
        <v>9</v>
      </c>
    </row>
    <row r="1803" spans="1:7" ht="45" x14ac:dyDescent="0.2">
      <c r="A1803" s="136" t="s">
        <v>3698</v>
      </c>
      <c r="B1803" s="137" t="s">
        <v>3699</v>
      </c>
      <c r="C1803" s="138" t="s">
        <v>7</v>
      </c>
      <c r="D1803" s="139">
        <v>330.25</v>
      </c>
      <c r="E1803" s="139"/>
      <c r="F1803" s="139">
        <v>330.25</v>
      </c>
      <c r="G1803" s="120">
        <f t="shared" si="28"/>
        <v>9</v>
      </c>
    </row>
    <row r="1804" spans="1:7" ht="30" x14ac:dyDescent="0.2">
      <c r="A1804" s="136" t="s">
        <v>46</v>
      </c>
      <c r="B1804" s="137" t="s">
        <v>3700</v>
      </c>
      <c r="C1804" s="138" t="s">
        <v>7</v>
      </c>
      <c r="D1804" s="139">
        <v>380.43</v>
      </c>
      <c r="E1804" s="139">
        <v>67.58</v>
      </c>
      <c r="F1804" s="139">
        <v>448.01</v>
      </c>
      <c r="G1804" s="120">
        <f t="shared" si="28"/>
        <v>9</v>
      </c>
    </row>
    <row r="1805" spans="1:7" ht="30" x14ac:dyDescent="0.2">
      <c r="A1805" s="136" t="s">
        <v>3701</v>
      </c>
      <c r="B1805" s="137" t="s">
        <v>3702</v>
      </c>
      <c r="C1805" s="138" t="s">
        <v>7</v>
      </c>
      <c r="D1805" s="139">
        <v>238.03</v>
      </c>
      <c r="E1805" s="139"/>
      <c r="F1805" s="139">
        <v>238.03</v>
      </c>
      <c r="G1805" s="120">
        <f t="shared" si="28"/>
        <v>9</v>
      </c>
    </row>
    <row r="1806" spans="1:7" ht="30" x14ac:dyDescent="0.2">
      <c r="A1806" s="136" t="s">
        <v>3703</v>
      </c>
      <c r="B1806" s="137" t="s">
        <v>3704</v>
      </c>
      <c r="C1806" s="138" t="s">
        <v>7</v>
      </c>
      <c r="D1806" s="139">
        <v>1701.52</v>
      </c>
      <c r="E1806" s="139">
        <v>100.9</v>
      </c>
      <c r="F1806" s="139">
        <v>1802.42</v>
      </c>
      <c r="G1806" s="120">
        <f t="shared" si="28"/>
        <v>9</v>
      </c>
    </row>
    <row r="1807" spans="1:7" ht="30" x14ac:dyDescent="0.2">
      <c r="A1807" s="136" t="s">
        <v>3705</v>
      </c>
      <c r="B1807" s="137" t="s">
        <v>3706</v>
      </c>
      <c r="C1807" s="138" t="s">
        <v>7</v>
      </c>
      <c r="D1807" s="139">
        <v>1310.89</v>
      </c>
      <c r="E1807" s="139">
        <v>100.9</v>
      </c>
      <c r="F1807" s="139">
        <v>1411.79</v>
      </c>
      <c r="G1807" s="120">
        <f t="shared" si="28"/>
        <v>9</v>
      </c>
    </row>
    <row r="1808" spans="1:7" x14ac:dyDescent="0.2">
      <c r="A1808" s="136" t="s">
        <v>3707</v>
      </c>
      <c r="B1808" s="137" t="s">
        <v>3708</v>
      </c>
      <c r="C1808" s="138" t="s">
        <v>7</v>
      </c>
      <c r="D1808" s="139">
        <v>523.4</v>
      </c>
      <c r="E1808" s="139">
        <v>39.619999999999997</v>
      </c>
      <c r="F1808" s="139">
        <v>563.02</v>
      </c>
      <c r="G1808" s="120">
        <f t="shared" si="28"/>
        <v>9</v>
      </c>
    </row>
    <row r="1809" spans="1:7" x14ac:dyDescent="0.2">
      <c r="A1809" s="136" t="s">
        <v>3709</v>
      </c>
      <c r="B1809" s="137" t="s">
        <v>3710</v>
      </c>
      <c r="C1809" s="138" t="s">
        <v>7</v>
      </c>
      <c r="D1809" s="139">
        <v>738.23</v>
      </c>
      <c r="E1809" s="139">
        <v>34.380000000000003</v>
      </c>
      <c r="F1809" s="139">
        <v>772.61</v>
      </c>
      <c r="G1809" s="120">
        <f t="shared" si="28"/>
        <v>9</v>
      </c>
    </row>
    <row r="1810" spans="1:7" ht="30" x14ac:dyDescent="0.2">
      <c r="A1810" s="136" t="s">
        <v>8319</v>
      </c>
      <c r="B1810" s="137" t="s">
        <v>8318</v>
      </c>
      <c r="C1810" s="138" t="s">
        <v>42</v>
      </c>
      <c r="D1810" s="139">
        <v>863.97</v>
      </c>
      <c r="E1810" s="139">
        <v>135.28</v>
      </c>
      <c r="F1810" s="139">
        <v>999.25</v>
      </c>
      <c r="G1810" s="120">
        <f t="shared" si="28"/>
        <v>9</v>
      </c>
    </row>
    <row r="1811" spans="1:7" x14ac:dyDescent="0.2">
      <c r="A1811" s="136" t="s">
        <v>3711</v>
      </c>
      <c r="B1811" s="137" t="s">
        <v>3712</v>
      </c>
      <c r="C1811" s="138" t="s">
        <v>7</v>
      </c>
      <c r="D1811" s="139">
        <v>1384.93</v>
      </c>
      <c r="E1811" s="139">
        <v>81.430000000000007</v>
      </c>
      <c r="F1811" s="139">
        <v>1466.36</v>
      </c>
      <c r="G1811" s="120">
        <f t="shared" si="28"/>
        <v>9</v>
      </c>
    </row>
    <row r="1812" spans="1:7" x14ac:dyDescent="0.2">
      <c r="A1812" s="136" t="s">
        <v>3713</v>
      </c>
      <c r="B1812" s="137" t="s">
        <v>3714</v>
      </c>
      <c r="C1812" s="138" t="s">
        <v>7</v>
      </c>
      <c r="D1812" s="139">
        <v>102.44</v>
      </c>
      <c r="E1812" s="139">
        <v>99.56</v>
      </c>
      <c r="F1812" s="139">
        <v>202</v>
      </c>
      <c r="G1812" s="120">
        <f t="shared" si="28"/>
        <v>9</v>
      </c>
    </row>
    <row r="1813" spans="1:7" x14ac:dyDescent="0.2">
      <c r="A1813" s="136" t="s">
        <v>3715</v>
      </c>
      <c r="B1813" s="137" t="s">
        <v>3716</v>
      </c>
      <c r="C1813" s="138" t="s">
        <v>18</v>
      </c>
      <c r="D1813" s="139">
        <v>172.65</v>
      </c>
      <c r="E1813" s="139">
        <v>52.92</v>
      </c>
      <c r="F1813" s="139">
        <v>225.57</v>
      </c>
      <c r="G1813" s="120">
        <f t="shared" si="28"/>
        <v>9</v>
      </c>
    </row>
    <row r="1814" spans="1:7" x14ac:dyDescent="0.2">
      <c r="A1814" s="136" t="s">
        <v>3717</v>
      </c>
      <c r="B1814" s="137" t="s">
        <v>3718</v>
      </c>
      <c r="C1814" s="138"/>
      <c r="D1814" s="139"/>
      <c r="E1814" s="139"/>
      <c r="F1814" s="139"/>
      <c r="G1814" s="120">
        <f t="shared" si="28"/>
        <v>5</v>
      </c>
    </row>
    <row r="1815" spans="1:7" ht="30" x14ac:dyDescent="0.2">
      <c r="A1815" s="136" t="s">
        <v>3719</v>
      </c>
      <c r="B1815" s="137" t="s">
        <v>3720</v>
      </c>
      <c r="C1815" s="138" t="s">
        <v>42</v>
      </c>
      <c r="D1815" s="139">
        <v>100.86</v>
      </c>
      <c r="E1815" s="139">
        <v>158.94</v>
      </c>
      <c r="F1815" s="139">
        <v>259.8</v>
      </c>
      <c r="G1815" s="120">
        <f t="shared" si="28"/>
        <v>9</v>
      </c>
    </row>
    <row r="1816" spans="1:7" ht="30" x14ac:dyDescent="0.2">
      <c r="A1816" s="136" t="s">
        <v>3721</v>
      </c>
      <c r="B1816" s="137" t="s">
        <v>3722</v>
      </c>
      <c r="C1816" s="138" t="s">
        <v>42</v>
      </c>
      <c r="D1816" s="139">
        <v>537.51</v>
      </c>
      <c r="E1816" s="139">
        <v>195.72</v>
      </c>
      <c r="F1816" s="139">
        <v>733.23</v>
      </c>
      <c r="G1816" s="120">
        <f t="shared" si="28"/>
        <v>9</v>
      </c>
    </row>
    <row r="1817" spans="1:7" ht="30" x14ac:dyDescent="0.2">
      <c r="A1817" s="136" t="s">
        <v>3723</v>
      </c>
      <c r="B1817" s="137" t="s">
        <v>3724</v>
      </c>
      <c r="C1817" s="138" t="s">
        <v>42</v>
      </c>
      <c r="D1817" s="139">
        <v>1860.84</v>
      </c>
      <c r="E1817" s="139">
        <v>354.66</v>
      </c>
      <c r="F1817" s="139">
        <v>2215.5</v>
      </c>
      <c r="G1817" s="120">
        <f t="shared" si="28"/>
        <v>9</v>
      </c>
    </row>
    <row r="1818" spans="1:7" ht="30" x14ac:dyDescent="0.2">
      <c r="A1818" s="136" t="s">
        <v>3725</v>
      </c>
      <c r="B1818" s="137" t="s">
        <v>3726</v>
      </c>
      <c r="C1818" s="138" t="s">
        <v>42</v>
      </c>
      <c r="D1818" s="139">
        <v>2657.71</v>
      </c>
      <c r="E1818" s="139">
        <v>961.52</v>
      </c>
      <c r="F1818" s="139">
        <v>3619.23</v>
      </c>
      <c r="G1818" s="120">
        <f t="shared" si="28"/>
        <v>9</v>
      </c>
    </row>
    <row r="1819" spans="1:7" ht="30" x14ac:dyDescent="0.2">
      <c r="A1819" s="136" t="s">
        <v>3727</v>
      </c>
      <c r="B1819" s="137" t="s">
        <v>3728</v>
      </c>
      <c r="C1819" s="138" t="s">
        <v>42</v>
      </c>
      <c r="D1819" s="139">
        <v>5384.36</v>
      </c>
      <c r="E1819" s="139">
        <v>1923.04</v>
      </c>
      <c r="F1819" s="139">
        <v>7307.4</v>
      </c>
      <c r="G1819" s="120">
        <f t="shared" si="28"/>
        <v>9</v>
      </c>
    </row>
    <row r="1820" spans="1:7" ht="30" x14ac:dyDescent="0.2">
      <c r="A1820" s="136" t="s">
        <v>3729</v>
      </c>
      <c r="B1820" s="137" t="s">
        <v>3730</v>
      </c>
      <c r="C1820" s="138" t="s">
        <v>42</v>
      </c>
      <c r="D1820" s="139">
        <v>7927.65</v>
      </c>
      <c r="E1820" s="139">
        <v>2233.04</v>
      </c>
      <c r="F1820" s="139">
        <v>10160.69</v>
      </c>
      <c r="G1820" s="120">
        <f t="shared" si="28"/>
        <v>9</v>
      </c>
    </row>
    <row r="1821" spans="1:7" x14ac:dyDescent="0.2">
      <c r="A1821" s="136" t="s">
        <v>3731</v>
      </c>
      <c r="B1821" s="137" t="s">
        <v>3732</v>
      </c>
      <c r="C1821" s="138"/>
      <c r="D1821" s="139"/>
      <c r="E1821" s="139"/>
      <c r="F1821" s="139"/>
      <c r="G1821" s="120">
        <f t="shared" si="28"/>
        <v>5</v>
      </c>
    </row>
    <row r="1822" spans="1:7" ht="30" x14ac:dyDescent="0.2">
      <c r="A1822" s="136" t="s">
        <v>3733</v>
      </c>
      <c r="B1822" s="137" t="s">
        <v>3734</v>
      </c>
      <c r="C1822" s="138" t="s">
        <v>7</v>
      </c>
      <c r="D1822" s="139">
        <v>9.24</v>
      </c>
      <c r="E1822" s="139">
        <v>7.94</v>
      </c>
      <c r="F1822" s="139">
        <v>17.18</v>
      </c>
      <c r="G1822" s="120">
        <f t="shared" si="28"/>
        <v>9</v>
      </c>
    </row>
    <row r="1823" spans="1:7" ht="30" x14ac:dyDescent="0.2">
      <c r="A1823" s="136" t="s">
        <v>3735</v>
      </c>
      <c r="B1823" s="137" t="s">
        <v>3736</v>
      </c>
      <c r="C1823" s="138" t="s">
        <v>7</v>
      </c>
      <c r="D1823" s="139">
        <v>66.430000000000007</v>
      </c>
      <c r="E1823" s="139">
        <v>11</v>
      </c>
      <c r="F1823" s="139">
        <v>77.430000000000007</v>
      </c>
      <c r="G1823" s="120">
        <f t="shared" si="28"/>
        <v>9</v>
      </c>
    </row>
    <row r="1824" spans="1:7" ht="30" x14ac:dyDescent="0.2">
      <c r="A1824" s="136" t="s">
        <v>3737</v>
      </c>
      <c r="B1824" s="137" t="s">
        <v>3738</v>
      </c>
      <c r="C1824" s="138" t="s">
        <v>18</v>
      </c>
      <c r="D1824" s="139">
        <v>10.56</v>
      </c>
      <c r="E1824" s="139"/>
      <c r="F1824" s="139">
        <v>10.56</v>
      </c>
      <c r="G1824" s="120">
        <f t="shared" si="28"/>
        <v>9</v>
      </c>
    </row>
    <row r="1825" spans="1:7" x14ac:dyDescent="0.2">
      <c r="A1825" s="136" t="s">
        <v>3739</v>
      </c>
      <c r="B1825" s="137" t="s">
        <v>3740</v>
      </c>
      <c r="C1825" s="138" t="s">
        <v>7</v>
      </c>
      <c r="D1825" s="139">
        <v>1.61</v>
      </c>
      <c r="E1825" s="139">
        <v>16.66</v>
      </c>
      <c r="F1825" s="139">
        <v>18.27</v>
      </c>
      <c r="G1825" s="120">
        <f t="shared" si="28"/>
        <v>9</v>
      </c>
    </row>
    <row r="1826" spans="1:7" x14ac:dyDescent="0.2">
      <c r="A1826" s="136" t="s">
        <v>3741</v>
      </c>
      <c r="B1826" s="137" t="s">
        <v>3742</v>
      </c>
      <c r="C1826" s="138" t="s">
        <v>7</v>
      </c>
      <c r="D1826" s="139">
        <v>1.69</v>
      </c>
      <c r="E1826" s="139">
        <v>22.33</v>
      </c>
      <c r="F1826" s="139">
        <v>24.02</v>
      </c>
      <c r="G1826" s="120">
        <f t="shared" si="28"/>
        <v>9</v>
      </c>
    </row>
    <row r="1827" spans="1:7" ht="30" x14ac:dyDescent="0.2">
      <c r="A1827" s="136" t="s">
        <v>3743</v>
      </c>
      <c r="B1827" s="137" t="s">
        <v>3744</v>
      </c>
      <c r="C1827" s="138" t="s">
        <v>42</v>
      </c>
      <c r="D1827" s="139">
        <v>427.3</v>
      </c>
      <c r="E1827" s="139">
        <v>181.37</v>
      </c>
      <c r="F1827" s="139">
        <v>608.66999999999996</v>
      </c>
      <c r="G1827" s="120">
        <f t="shared" si="28"/>
        <v>9</v>
      </c>
    </row>
    <row r="1828" spans="1:7" ht="45" x14ac:dyDescent="0.2">
      <c r="A1828" s="136" t="s">
        <v>8243</v>
      </c>
      <c r="B1828" s="137" t="s">
        <v>8317</v>
      </c>
      <c r="C1828" s="138" t="s">
        <v>42</v>
      </c>
      <c r="D1828" s="139">
        <v>1422.64</v>
      </c>
      <c r="E1828" s="139">
        <v>39.79</v>
      </c>
      <c r="F1828" s="139">
        <v>1462.43</v>
      </c>
      <c r="G1828" s="120">
        <f t="shared" si="28"/>
        <v>9</v>
      </c>
    </row>
    <row r="1829" spans="1:7" x14ac:dyDescent="0.2">
      <c r="A1829" s="136" t="s">
        <v>3745</v>
      </c>
      <c r="B1829" s="137" t="s">
        <v>3746</v>
      </c>
      <c r="C1829" s="138" t="s">
        <v>7</v>
      </c>
      <c r="D1829" s="139">
        <v>847.93</v>
      </c>
      <c r="E1829" s="139">
        <v>22.58</v>
      </c>
      <c r="F1829" s="139">
        <v>870.51</v>
      </c>
      <c r="G1829" s="120">
        <f t="shared" si="28"/>
        <v>9</v>
      </c>
    </row>
    <row r="1830" spans="1:7" x14ac:dyDescent="0.2">
      <c r="A1830" s="136" t="s">
        <v>3747</v>
      </c>
      <c r="B1830" s="137" t="s">
        <v>3748</v>
      </c>
      <c r="C1830" s="138"/>
      <c r="D1830" s="139"/>
      <c r="E1830" s="139"/>
      <c r="F1830" s="139"/>
      <c r="G1830" s="120">
        <f t="shared" si="28"/>
        <v>2</v>
      </c>
    </row>
    <row r="1831" spans="1:7" x14ac:dyDescent="0.2">
      <c r="A1831" s="136" t="s">
        <v>3749</v>
      </c>
      <c r="B1831" s="137" t="s">
        <v>3750</v>
      </c>
      <c r="C1831" s="138"/>
      <c r="D1831" s="139"/>
      <c r="E1831" s="139"/>
      <c r="F1831" s="139"/>
      <c r="G1831" s="120">
        <f t="shared" si="28"/>
        <v>5</v>
      </c>
    </row>
    <row r="1832" spans="1:7" x14ac:dyDescent="0.2">
      <c r="A1832" s="136" t="s">
        <v>3751</v>
      </c>
      <c r="B1832" s="137" t="s">
        <v>3752</v>
      </c>
      <c r="C1832" s="138" t="s">
        <v>7</v>
      </c>
      <c r="D1832" s="139">
        <v>47.14</v>
      </c>
      <c r="E1832" s="139">
        <v>6.77</v>
      </c>
      <c r="F1832" s="139">
        <v>53.91</v>
      </c>
      <c r="G1832" s="120">
        <f t="shared" si="28"/>
        <v>9</v>
      </c>
    </row>
    <row r="1833" spans="1:7" x14ac:dyDescent="0.2">
      <c r="A1833" s="136" t="s">
        <v>3753</v>
      </c>
      <c r="B1833" s="137" t="s">
        <v>3754</v>
      </c>
      <c r="C1833" s="138" t="s">
        <v>58</v>
      </c>
      <c r="D1833" s="139">
        <v>2010.53</v>
      </c>
      <c r="E1833" s="139">
        <v>162.54</v>
      </c>
      <c r="F1833" s="139">
        <v>2173.0700000000002</v>
      </c>
      <c r="G1833" s="120">
        <f t="shared" si="28"/>
        <v>9</v>
      </c>
    </row>
    <row r="1834" spans="1:7" x14ac:dyDescent="0.2">
      <c r="A1834" s="136" t="s">
        <v>3755</v>
      </c>
      <c r="B1834" s="137" t="s">
        <v>3756</v>
      </c>
      <c r="C1834" s="138" t="s">
        <v>58</v>
      </c>
      <c r="D1834" s="139">
        <v>1802.18</v>
      </c>
      <c r="E1834" s="139">
        <v>162.54</v>
      </c>
      <c r="F1834" s="139">
        <v>1964.72</v>
      </c>
      <c r="G1834" s="120">
        <f t="shared" si="28"/>
        <v>9</v>
      </c>
    </row>
    <row r="1835" spans="1:7" ht="30" x14ac:dyDescent="0.2">
      <c r="A1835" s="136" t="s">
        <v>3757</v>
      </c>
      <c r="B1835" s="137" t="s">
        <v>3758</v>
      </c>
      <c r="C1835" s="138" t="s">
        <v>7</v>
      </c>
      <c r="D1835" s="139">
        <v>141.03</v>
      </c>
      <c r="E1835" s="139">
        <v>33.44</v>
      </c>
      <c r="F1835" s="139">
        <v>174.47</v>
      </c>
      <c r="G1835" s="120">
        <f t="shared" si="28"/>
        <v>9</v>
      </c>
    </row>
    <row r="1836" spans="1:7" x14ac:dyDescent="0.2">
      <c r="A1836" s="136" t="s">
        <v>3759</v>
      </c>
      <c r="B1836" s="137" t="s">
        <v>3760</v>
      </c>
      <c r="C1836" s="138"/>
      <c r="D1836" s="139"/>
      <c r="E1836" s="139"/>
      <c r="F1836" s="139"/>
      <c r="G1836" s="120">
        <f t="shared" si="28"/>
        <v>5</v>
      </c>
    </row>
    <row r="1837" spans="1:7" ht="30" x14ac:dyDescent="0.2">
      <c r="A1837" s="136" t="s">
        <v>3761</v>
      </c>
      <c r="B1837" s="137" t="s">
        <v>3762</v>
      </c>
      <c r="C1837" s="138" t="s">
        <v>42</v>
      </c>
      <c r="D1837" s="139">
        <v>3985.69</v>
      </c>
      <c r="E1837" s="139">
        <v>96.11</v>
      </c>
      <c r="F1837" s="139">
        <v>4081.8</v>
      </c>
      <c r="G1837" s="120">
        <f t="shared" si="28"/>
        <v>9</v>
      </c>
    </row>
    <row r="1838" spans="1:7" x14ac:dyDescent="0.2">
      <c r="A1838" s="136" t="s">
        <v>3763</v>
      </c>
      <c r="B1838" s="137" t="s">
        <v>3764</v>
      </c>
      <c r="C1838" s="138"/>
      <c r="D1838" s="139"/>
      <c r="E1838" s="139"/>
      <c r="F1838" s="139"/>
      <c r="G1838" s="120">
        <f t="shared" si="28"/>
        <v>5</v>
      </c>
    </row>
    <row r="1839" spans="1:7" x14ac:dyDescent="0.2">
      <c r="A1839" s="136" t="s">
        <v>3765</v>
      </c>
      <c r="B1839" s="137" t="s">
        <v>3766</v>
      </c>
      <c r="C1839" s="138" t="s">
        <v>18</v>
      </c>
      <c r="D1839" s="139">
        <v>119.14</v>
      </c>
      <c r="E1839" s="139">
        <v>98.02</v>
      </c>
      <c r="F1839" s="139">
        <v>217.16</v>
      </c>
      <c r="G1839" s="120">
        <f t="shared" si="28"/>
        <v>9</v>
      </c>
    </row>
    <row r="1840" spans="1:7" x14ac:dyDescent="0.2">
      <c r="A1840" s="136" t="s">
        <v>3767</v>
      </c>
      <c r="B1840" s="137" t="s">
        <v>3768</v>
      </c>
      <c r="C1840" s="138" t="s">
        <v>42</v>
      </c>
      <c r="D1840" s="139">
        <v>532.16999999999996</v>
      </c>
      <c r="E1840" s="139">
        <v>21.82</v>
      </c>
      <c r="F1840" s="139">
        <v>553.99</v>
      </c>
      <c r="G1840" s="120">
        <f t="shared" si="28"/>
        <v>9</v>
      </c>
    </row>
    <row r="1841" spans="1:7" x14ac:dyDescent="0.2">
      <c r="A1841" s="136" t="s">
        <v>3769</v>
      </c>
      <c r="B1841" s="137" t="s">
        <v>3770</v>
      </c>
      <c r="C1841" s="138" t="s">
        <v>7</v>
      </c>
      <c r="D1841" s="139">
        <v>187.59</v>
      </c>
      <c r="E1841" s="139">
        <v>61.1</v>
      </c>
      <c r="F1841" s="139">
        <v>248.69</v>
      </c>
      <c r="G1841" s="120">
        <f t="shared" si="28"/>
        <v>9</v>
      </c>
    </row>
    <row r="1842" spans="1:7" ht="30" x14ac:dyDescent="0.2">
      <c r="A1842" s="136" t="s">
        <v>3771</v>
      </c>
      <c r="B1842" s="137" t="s">
        <v>3772</v>
      </c>
      <c r="C1842" s="138" t="s">
        <v>42</v>
      </c>
      <c r="D1842" s="139">
        <v>577.5</v>
      </c>
      <c r="E1842" s="139">
        <v>30.68</v>
      </c>
      <c r="F1842" s="139">
        <v>608.17999999999995</v>
      </c>
      <c r="G1842" s="120">
        <f t="shared" si="28"/>
        <v>9</v>
      </c>
    </row>
    <row r="1843" spans="1:7" ht="30" x14ac:dyDescent="0.2">
      <c r="A1843" s="136" t="s">
        <v>3773</v>
      </c>
      <c r="B1843" s="137" t="s">
        <v>3774</v>
      </c>
      <c r="C1843" s="138" t="s">
        <v>42</v>
      </c>
      <c r="D1843" s="139">
        <v>777.42</v>
      </c>
      <c r="E1843" s="139">
        <v>46.02</v>
      </c>
      <c r="F1843" s="139">
        <v>823.44</v>
      </c>
      <c r="G1843" s="120">
        <f t="shared" si="28"/>
        <v>9</v>
      </c>
    </row>
    <row r="1844" spans="1:7" x14ac:dyDescent="0.2">
      <c r="A1844" s="136" t="s">
        <v>3775</v>
      </c>
      <c r="B1844" s="137" t="s">
        <v>3776</v>
      </c>
      <c r="C1844" s="138"/>
      <c r="D1844" s="139"/>
      <c r="E1844" s="139"/>
      <c r="F1844" s="139"/>
      <c r="G1844" s="120">
        <f t="shared" si="28"/>
        <v>5</v>
      </c>
    </row>
    <row r="1845" spans="1:7" x14ac:dyDescent="0.2">
      <c r="A1845" s="136" t="s">
        <v>3777</v>
      </c>
      <c r="B1845" s="137" t="s">
        <v>3778</v>
      </c>
      <c r="C1845" s="138" t="s">
        <v>58</v>
      </c>
      <c r="D1845" s="139">
        <v>5732.09</v>
      </c>
      <c r="E1845" s="139">
        <v>216.72</v>
      </c>
      <c r="F1845" s="139">
        <v>5948.81</v>
      </c>
      <c r="G1845" s="120">
        <f t="shared" si="28"/>
        <v>9</v>
      </c>
    </row>
    <row r="1846" spans="1:7" x14ac:dyDescent="0.2">
      <c r="A1846" s="136" t="s">
        <v>3779</v>
      </c>
      <c r="B1846" s="137" t="s">
        <v>3780</v>
      </c>
      <c r="C1846" s="138" t="s">
        <v>58</v>
      </c>
      <c r="D1846" s="139">
        <v>2477.35</v>
      </c>
      <c r="E1846" s="139">
        <v>216.72</v>
      </c>
      <c r="F1846" s="139">
        <v>2694.07</v>
      </c>
      <c r="G1846" s="120">
        <f t="shared" si="28"/>
        <v>9</v>
      </c>
    </row>
    <row r="1847" spans="1:7" x14ac:dyDescent="0.2">
      <c r="A1847" s="136" t="s">
        <v>3781</v>
      </c>
      <c r="B1847" s="137" t="s">
        <v>3782</v>
      </c>
      <c r="C1847" s="138" t="s">
        <v>58</v>
      </c>
      <c r="D1847" s="139">
        <v>1533.66</v>
      </c>
      <c r="E1847" s="139">
        <v>216.72</v>
      </c>
      <c r="F1847" s="139">
        <v>1750.38</v>
      </c>
      <c r="G1847" s="120">
        <f t="shared" si="28"/>
        <v>9</v>
      </c>
    </row>
    <row r="1848" spans="1:7" x14ac:dyDescent="0.2">
      <c r="A1848" s="136" t="s">
        <v>3783</v>
      </c>
      <c r="B1848" s="137" t="s">
        <v>3784</v>
      </c>
      <c r="C1848" s="138" t="s">
        <v>58</v>
      </c>
      <c r="D1848" s="139">
        <v>2539.19</v>
      </c>
      <c r="E1848" s="139">
        <v>216.72</v>
      </c>
      <c r="F1848" s="139">
        <v>2755.91</v>
      </c>
      <c r="G1848" s="120">
        <f t="shared" si="28"/>
        <v>9</v>
      </c>
    </row>
    <row r="1849" spans="1:7" x14ac:dyDescent="0.2">
      <c r="A1849" s="136" t="s">
        <v>3785</v>
      </c>
      <c r="B1849" s="137" t="s">
        <v>3786</v>
      </c>
      <c r="C1849" s="138"/>
      <c r="D1849" s="139"/>
      <c r="E1849" s="139"/>
      <c r="F1849" s="139"/>
      <c r="G1849" s="120">
        <f t="shared" si="28"/>
        <v>5</v>
      </c>
    </row>
    <row r="1850" spans="1:7" x14ac:dyDescent="0.2">
      <c r="A1850" s="136" t="s">
        <v>3787</v>
      </c>
      <c r="B1850" s="137" t="s">
        <v>3788</v>
      </c>
      <c r="C1850" s="138" t="s">
        <v>58</v>
      </c>
      <c r="D1850" s="139">
        <v>5955.1</v>
      </c>
      <c r="E1850" s="139">
        <v>344.44</v>
      </c>
      <c r="F1850" s="139">
        <v>6299.54</v>
      </c>
      <c r="G1850" s="120">
        <f t="shared" si="28"/>
        <v>9</v>
      </c>
    </row>
    <row r="1851" spans="1:7" x14ac:dyDescent="0.2">
      <c r="A1851" s="136" t="s">
        <v>3789</v>
      </c>
      <c r="B1851" s="137" t="s">
        <v>3790</v>
      </c>
      <c r="C1851" s="138" t="s">
        <v>58</v>
      </c>
      <c r="D1851" s="139">
        <v>9295.61</v>
      </c>
      <c r="E1851" s="139">
        <v>344.44</v>
      </c>
      <c r="F1851" s="139">
        <v>9640.0499999999993</v>
      </c>
      <c r="G1851" s="120">
        <f t="shared" si="28"/>
        <v>9</v>
      </c>
    </row>
    <row r="1852" spans="1:7" x14ac:dyDescent="0.2">
      <c r="A1852" s="136" t="s">
        <v>3791</v>
      </c>
      <c r="B1852" s="137" t="s">
        <v>3792</v>
      </c>
      <c r="C1852" s="138" t="s">
        <v>42</v>
      </c>
      <c r="D1852" s="139">
        <v>3086.33</v>
      </c>
      <c r="E1852" s="139">
        <v>50.87</v>
      </c>
      <c r="F1852" s="139">
        <v>3137.2</v>
      </c>
      <c r="G1852" s="120">
        <f t="shared" si="28"/>
        <v>9</v>
      </c>
    </row>
    <row r="1853" spans="1:7" x14ac:dyDescent="0.2">
      <c r="A1853" s="136" t="s">
        <v>3793</v>
      </c>
      <c r="B1853" s="137" t="s">
        <v>3794</v>
      </c>
      <c r="C1853" s="138" t="s">
        <v>42</v>
      </c>
      <c r="D1853" s="139">
        <v>1972.87</v>
      </c>
      <c r="E1853" s="139">
        <v>50.87</v>
      </c>
      <c r="F1853" s="139">
        <v>2023.74</v>
      </c>
      <c r="G1853" s="120">
        <f t="shared" si="28"/>
        <v>9</v>
      </c>
    </row>
    <row r="1854" spans="1:7" x14ac:dyDescent="0.2">
      <c r="A1854" s="136" t="s">
        <v>3795</v>
      </c>
      <c r="B1854" s="137" t="s">
        <v>3796</v>
      </c>
      <c r="C1854" s="138"/>
      <c r="D1854" s="139"/>
      <c r="E1854" s="139"/>
      <c r="F1854" s="139"/>
      <c r="G1854" s="120">
        <f t="shared" si="28"/>
        <v>5</v>
      </c>
    </row>
    <row r="1855" spans="1:7" x14ac:dyDescent="0.2">
      <c r="A1855" s="136" t="s">
        <v>3797</v>
      </c>
      <c r="B1855" s="137" t="s">
        <v>3798</v>
      </c>
      <c r="C1855" s="138" t="s">
        <v>7</v>
      </c>
      <c r="D1855" s="139">
        <v>12.67</v>
      </c>
      <c r="E1855" s="139"/>
      <c r="F1855" s="139">
        <v>12.67</v>
      </c>
      <c r="G1855" s="120">
        <f t="shared" si="28"/>
        <v>9</v>
      </c>
    </row>
    <row r="1856" spans="1:7" ht="30" x14ac:dyDescent="0.2">
      <c r="A1856" s="136" t="s">
        <v>3799</v>
      </c>
      <c r="B1856" s="137" t="s">
        <v>3800</v>
      </c>
      <c r="C1856" s="138" t="s">
        <v>42</v>
      </c>
      <c r="D1856" s="139">
        <v>1189.6199999999999</v>
      </c>
      <c r="E1856" s="139">
        <v>33.86</v>
      </c>
      <c r="F1856" s="139">
        <v>1223.48</v>
      </c>
      <c r="G1856" s="120">
        <f t="shared" si="28"/>
        <v>9</v>
      </c>
    </row>
    <row r="1857" spans="1:7" x14ac:dyDescent="0.2">
      <c r="A1857" s="136" t="s">
        <v>3801</v>
      </c>
      <c r="B1857" s="137" t="s">
        <v>3802</v>
      </c>
      <c r="C1857" s="138"/>
      <c r="D1857" s="139"/>
      <c r="E1857" s="139"/>
      <c r="F1857" s="139"/>
      <c r="G1857" s="120">
        <f t="shared" si="28"/>
        <v>2</v>
      </c>
    </row>
    <row r="1858" spans="1:7" x14ac:dyDescent="0.2">
      <c r="A1858" s="136" t="s">
        <v>3803</v>
      </c>
      <c r="B1858" s="137" t="s">
        <v>3804</v>
      </c>
      <c r="C1858" s="138"/>
      <c r="D1858" s="139"/>
      <c r="E1858" s="139"/>
      <c r="F1858" s="139"/>
      <c r="G1858" s="120">
        <f t="shared" si="28"/>
        <v>5</v>
      </c>
    </row>
    <row r="1859" spans="1:7" x14ac:dyDescent="0.2">
      <c r="A1859" s="136" t="s">
        <v>3805</v>
      </c>
      <c r="B1859" s="137" t="s">
        <v>3806</v>
      </c>
      <c r="C1859" s="138" t="s">
        <v>58</v>
      </c>
      <c r="D1859" s="139">
        <v>134020.17000000001</v>
      </c>
      <c r="E1859" s="139">
        <v>265.43</v>
      </c>
      <c r="F1859" s="139">
        <v>134285.6</v>
      </c>
      <c r="G1859" s="120">
        <f t="shared" si="28"/>
        <v>9</v>
      </c>
    </row>
    <row r="1860" spans="1:7" x14ac:dyDescent="0.2">
      <c r="A1860" s="136" t="s">
        <v>3807</v>
      </c>
      <c r="B1860" s="137" t="s">
        <v>3808</v>
      </c>
      <c r="C1860" s="138" t="s">
        <v>58</v>
      </c>
      <c r="D1860" s="139">
        <v>107053.11</v>
      </c>
      <c r="E1860" s="139">
        <v>265.43</v>
      </c>
      <c r="F1860" s="139">
        <v>107318.54</v>
      </c>
      <c r="G1860" s="120">
        <f t="shared" si="28"/>
        <v>9</v>
      </c>
    </row>
    <row r="1861" spans="1:7" x14ac:dyDescent="0.2">
      <c r="A1861" s="136" t="s">
        <v>3809</v>
      </c>
      <c r="B1861" s="137" t="s">
        <v>3810</v>
      </c>
      <c r="C1861" s="138" t="s">
        <v>58</v>
      </c>
      <c r="D1861" s="139">
        <v>111148.67</v>
      </c>
      <c r="E1861" s="139">
        <v>530.86</v>
      </c>
      <c r="F1861" s="139">
        <v>111679.53</v>
      </c>
      <c r="G1861" s="120">
        <f t="shared" si="28"/>
        <v>9</v>
      </c>
    </row>
    <row r="1862" spans="1:7" x14ac:dyDescent="0.2">
      <c r="A1862" s="136" t="s">
        <v>3811</v>
      </c>
      <c r="B1862" s="137" t="s">
        <v>3812</v>
      </c>
      <c r="C1862" s="138"/>
      <c r="D1862" s="139"/>
      <c r="E1862" s="139"/>
      <c r="F1862" s="139"/>
      <c r="G1862" s="120">
        <f t="shared" si="28"/>
        <v>5</v>
      </c>
    </row>
    <row r="1863" spans="1:7" ht="30" x14ac:dyDescent="0.2">
      <c r="A1863" s="136" t="s">
        <v>3813</v>
      </c>
      <c r="B1863" s="137" t="s">
        <v>3814</v>
      </c>
      <c r="C1863" s="138" t="s">
        <v>42</v>
      </c>
      <c r="D1863" s="139">
        <v>128.38</v>
      </c>
      <c r="E1863" s="139">
        <v>173.44</v>
      </c>
      <c r="F1863" s="139">
        <v>301.82</v>
      </c>
      <c r="G1863" s="120">
        <f t="shared" si="28"/>
        <v>9</v>
      </c>
    </row>
    <row r="1864" spans="1:7" ht="30" x14ac:dyDescent="0.2">
      <c r="A1864" s="136" t="s">
        <v>3815</v>
      </c>
      <c r="B1864" s="137" t="s">
        <v>3816</v>
      </c>
      <c r="C1864" s="138" t="s">
        <v>42</v>
      </c>
      <c r="D1864" s="139">
        <v>214.99</v>
      </c>
      <c r="E1864" s="139">
        <v>173.44</v>
      </c>
      <c r="F1864" s="139">
        <v>388.43</v>
      </c>
      <c r="G1864" s="120">
        <f t="shared" si="28"/>
        <v>9</v>
      </c>
    </row>
    <row r="1865" spans="1:7" ht="30" x14ac:dyDescent="0.2">
      <c r="A1865" s="136" t="s">
        <v>3817</v>
      </c>
      <c r="B1865" s="137" t="s">
        <v>3818</v>
      </c>
      <c r="C1865" s="138" t="s">
        <v>42</v>
      </c>
      <c r="D1865" s="139">
        <v>1003.92</v>
      </c>
      <c r="E1865" s="139">
        <v>200.2</v>
      </c>
      <c r="F1865" s="139">
        <v>1204.1199999999999</v>
      </c>
      <c r="G1865" s="120">
        <f t="shared" si="28"/>
        <v>9</v>
      </c>
    </row>
    <row r="1866" spans="1:7" ht="30" x14ac:dyDescent="0.2">
      <c r="A1866" s="136" t="s">
        <v>3819</v>
      </c>
      <c r="B1866" s="137" t="s">
        <v>3820</v>
      </c>
      <c r="C1866" s="138" t="s">
        <v>42</v>
      </c>
      <c r="D1866" s="139">
        <v>2726.65</v>
      </c>
      <c r="E1866" s="139">
        <v>200.2</v>
      </c>
      <c r="F1866" s="139">
        <v>2926.85</v>
      </c>
      <c r="G1866" s="120">
        <f t="shared" ref="G1866:G1929" si="29">LEN(A1866)</f>
        <v>9</v>
      </c>
    </row>
    <row r="1867" spans="1:7" ht="30" x14ac:dyDescent="0.2">
      <c r="A1867" s="136" t="s">
        <v>3821</v>
      </c>
      <c r="B1867" s="137" t="s">
        <v>3822</v>
      </c>
      <c r="C1867" s="138" t="s">
        <v>42</v>
      </c>
      <c r="D1867" s="139">
        <v>1635.82</v>
      </c>
      <c r="E1867" s="139">
        <v>200.2</v>
      </c>
      <c r="F1867" s="139">
        <v>1836.02</v>
      </c>
      <c r="G1867" s="120">
        <f t="shared" si="29"/>
        <v>9</v>
      </c>
    </row>
    <row r="1868" spans="1:7" ht="30" x14ac:dyDescent="0.2">
      <c r="A1868" s="136" t="s">
        <v>3823</v>
      </c>
      <c r="B1868" s="137" t="s">
        <v>3824</v>
      </c>
      <c r="C1868" s="138" t="s">
        <v>42</v>
      </c>
      <c r="D1868" s="139">
        <v>603.65</v>
      </c>
      <c r="E1868" s="139">
        <v>150.15</v>
      </c>
      <c r="F1868" s="139">
        <v>753.8</v>
      </c>
      <c r="G1868" s="120">
        <f t="shared" si="29"/>
        <v>9</v>
      </c>
    </row>
    <row r="1869" spans="1:7" ht="30" x14ac:dyDescent="0.2">
      <c r="A1869" s="136" t="s">
        <v>3825</v>
      </c>
      <c r="B1869" s="137" t="s">
        <v>3826</v>
      </c>
      <c r="C1869" s="138" t="s">
        <v>42</v>
      </c>
      <c r="D1869" s="139">
        <v>1821.67</v>
      </c>
      <c r="E1869" s="139">
        <v>208.65</v>
      </c>
      <c r="F1869" s="139">
        <v>2030.32</v>
      </c>
      <c r="G1869" s="120">
        <f t="shared" si="29"/>
        <v>9</v>
      </c>
    </row>
    <row r="1870" spans="1:7" ht="30" x14ac:dyDescent="0.2">
      <c r="A1870" s="136" t="s">
        <v>3827</v>
      </c>
      <c r="B1870" s="137" t="s">
        <v>3828</v>
      </c>
      <c r="C1870" s="138" t="s">
        <v>42</v>
      </c>
      <c r="D1870" s="139">
        <v>1181.6400000000001</v>
      </c>
      <c r="E1870" s="139">
        <v>200.2</v>
      </c>
      <c r="F1870" s="139">
        <v>1381.84</v>
      </c>
      <c r="G1870" s="120">
        <f t="shared" si="29"/>
        <v>9</v>
      </c>
    </row>
    <row r="1871" spans="1:7" ht="30" x14ac:dyDescent="0.2">
      <c r="A1871" s="136" t="s">
        <v>3829</v>
      </c>
      <c r="B1871" s="137" t="s">
        <v>3830</v>
      </c>
      <c r="C1871" s="138" t="s">
        <v>42</v>
      </c>
      <c r="D1871" s="139">
        <v>143.68</v>
      </c>
      <c r="E1871" s="139">
        <v>100.1</v>
      </c>
      <c r="F1871" s="139">
        <v>243.78</v>
      </c>
      <c r="G1871" s="120">
        <f t="shared" si="29"/>
        <v>9</v>
      </c>
    </row>
    <row r="1872" spans="1:7" ht="30" x14ac:dyDescent="0.2">
      <c r="A1872" s="136" t="s">
        <v>3831</v>
      </c>
      <c r="B1872" s="137" t="s">
        <v>3832</v>
      </c>
      <c r="C1872" s="138" t="s">
        <v>42</v>
      </c>
      <c r="D1872" s="139">
        <v>221.03</v>
      </c>
      <c r="E1872" s="139">
        <v>173.44</v>
      </c>
      <c r="F1872" s="139">
        <v>394.47</v>
      </c>
      <c r="G1872" s="120">
        <f t="shared" si="29"/>
        <v>9</v>
      </c>
    </row>
    <row r="1873" spans="1:7" x14ac:dyDescent="0.2">
      <c r="A1873" s="136" t="s">
        <v>3833</v>
      </c>
      <c r="B1873" s="137" t="s">
        <v>3834</v>
      </c>
      <c r="C1873" s="138" t="s">
        <v>42</v>
      </c>
      <c r="D1873" s="139">
        <v>688.87</v>
      </c>
      <c r="E1873" s="139">
        <v>200.2</v>
      </c>
      <c r="F1873" s="139">
        <v>889.07</v>
      </c>
      <c r="G1873" s="120">
        <f t="shared" si="29"/>
        <v>9</v>
      </c>
    </row>
    <row r="1874" spans="1:7" x14ac:dyDescent="0.2">
      <c r="A1874" s="136" t="s">
        <v>3835</v>
      </c>
      <c r="B1874" s="137" t="s">
        <v>3836</v>
      </c>
      <c r="C1874" s="138"/>
      <c r="D1874" s="139"/>
      <c r="E1874" s="139"/>
      <c r="F1874" s="139"/>
      <c r="G1874" s="120">
        <f t="shared" si="29"/>
        <v>5</v>
      </c>
    </row>
    <row r="1875" spans="1:7" x14ac:dyDescent="0.2">
      <c r="A1875" s="136" t="s">
        <v>3837</v>
      </c>
      <c r="B1875" s="137" t="s">
        <v>3838</v>
      </c>
      <c r="C1875" s="138" t="s">
        <v>42</v>
      </c>
      <c r="D1875" s="139">
        <v>35.46</v>
      </c>
      <c r="E1875" s="139">
        <v>15.02</v>
      </c>
      <c r="F1875" s="139">
        <v>50.48</v>
      </c>
      <c r="G1875" s="120">
        <f t="shared" si="29"/>
        <v>9</v>
      </c>
    </row>
    <row r="1876" spans="1:7" x14ac:dyDescent="0.2">
      <c r="A1876" s="136" t="s">
        <v>3839</v>
      </c>
      <c r="B1876" s="137" t="s">
        <v>3840</v>
      </c>
      <c r="C1876" s="138" t="s">
        <v>42</v>
      </c>
      <c r="D1876" s="139">
        <v>43.93</v>
      </c>
      <c r="E1876" s="139">
        <v>15.02</v>
      </c>
      <c r="F1876" s="139">
        <v>58.95</v>
      </c>
      <c r="G1876" s="120">
        <f t="shared" si="29"/>
        <v>9</v>
      </c>
    </row>
    <row r="1877" spans="1:7" x14ac:dyDescent="0.2">
      <c r="A1877" s="136" t="s">
        <v>3841</v>
      </c>
      <c r="B1877" s="137" t="s">
        <v>3842</v>
      </c>
      <c r="C1877" s="138" t="s">
        <v>42</v>
      </c>
      <c r="D1877" s="139">
        <v>62.54</v>
      </c>
      <c r="E1877" s="139">
        <v>15.02</v>
      </c>
      <c r="F1877" s="139">
        <v>77.56</v>
      </c>
      <c r="G1877" s="120">
        <f t="shared" si="29"/>
        <v>9</v>
      </c>
    </row>
    <row r="1878" spans="1:7" x14ac:dyDescent="0.2">
      <c r="A1878" s="136" t="s">
        <v>3843</v>
      </c>
      <c r="B1878" s="137" t="s">
        <v>3844</v>
      </c>
      <c r="C1878" s="138" t="s">
        <v>42</v>
      </c>
      <c r="D1878" s="139">
        <v>102.84</v>
      </c>
      <c r="E1878" s="139">
        <v>15.02</v>
      </c>
      <c r="F1878" s="139">
        <v>117.86</v>
      </c>
      <c r="G1878" s="120">
        <f t="shared" si="29"/>
        <v>9</v>
      </c>
    </row>
    <row r="1879" spans="1:7" x14ac:dyDescent="0.2">
      <c r="A1879" s="136" t="s">
        <v>3845</v>
      </c>
      <c r="B1879" s="137" t="s">
        <v>3846</v>
      </c>
      <c r="C1879" s="138"/>
      <c r="D1879" s="139"/>
      <c r="E1879" s="139"/>
      <c r="F1879" s="139"/>
      <c r="G1879" s="120">
        <f t="shared" si="29"/>
        <v>5</v>
      </c>
    </row>
    <row r="1880" spans="1:7" x14ac:dyDescent="0.2">
      <c r="A1880" s="136" t="s">
        <v>3847</v>
      </c>
      <c r="B1880" s="137" t="s">
        <v>3848</v>
      </c>
      <c r="C1880" s="138" t="s">
        <v>42</v>
      </c>
      <c r="D1880" s="139">
        <v>44.32</v>
      </c>
      <c r="E1880" s="139">
        <v>10.01</v>
      </c>
      <c r="F1880" s="139">
        <v>54.33</v>
      </c>
      <c r="G1880" s="120">
        <f t="shared" si="29"/>
        <v>9</v>
      </c>
    </row>
    <row r="1881" spans="1:7" x14ac:dyDescent="0.2">
      <c r="A1881" s="136" t="s">
        <v>3849</v>
      </c>
      <c r="B1881" s="137" t="s">
        <v>3850</v>
      </c>
      <c r="C1881" s="138" t="s">
        <v>42</v>
      </c>
      <c r="D1881" s="139">
        <v>94.21</v>
      </c>
      <c r="E1881" s="139">
        <v>10.01</v>
      </c>
      <c r="F1881" s="139">
        <v>104.22</v>
      </c>
      <c r="G1881" s="120">
        <f t="shared" si="29"/>
        <v>9</v>
      </c>
    </row>
    <row r="1882" spans="1:7" x14ac:dyDescent="0.2">
      <c r="A1882" s="136" t="s">
        <v>3851</v>
      </c>
      <c r="B1882" s="137" t="s">
        <v>3852</v>
      </c>
      <c r="C1882" s="138" t="s">
        <v>42</v>
      </c>
      <c r="D1882" s="139">
        <v>73.86</v>
      </c>
      <c r="E1882" s="139">
        <v>37.54</v>
      </c>
      <c r="F1882" s="139">
        <v>111.4</v>
      </c>
      <c r="G1882" s="120">
        <f t="shared" si="29"/>
        <v>9</v>
      </c>
    </row>
    <row r="1883" spans="1:7" x14ac:dyDescent="0.2">
      <c r="A1883" s="136" t="s">
        <v>3853</v>
      </c>
      <c r="B1883" s="137" t="s">
        <v>3854</v>
      </c>
      <c r="C1883" s="138" t="s">
        <v>42</v>
      </c>
      <c r="D1883" s="139">
        <v>123.17</v>
      </c>
      <c r="E1883" s="139">
        <v>10.01</v>
      </c>
      <c r="F1883" s="139">
        <v>133.18</v>
      </c>
      <c r="G1883" s="120">
        <f t="shared" si="29"/>
        <v>9</v>
      </c>
    </row>
    <row r="1884" spans="1:7" x14ac:dyDescent="0.2">
      <c r="A1884" s="136" t="s">
        <v>3855</v>
      </c>
      <c r="B1884" s="137" t="s">
        <v>3856</v>
      </c>
      <c r="C1884" s="138" t="s">
        <v>42</v>
      </c>
      <c r="D1884" s="139">
        <v>168.72</v>
      </c>
      <c r="E1884" s="139">
        <v>10.01</v>
      </c>
      <c r="F1884" s="139">
        <v>178.73</v>
      </c>
      <c r="G1884" s="120">
        <f t="shared" si="29"/>
        <v>9</v>
      </c>
    </row>
    <row r="1885" spans="1:7" x14ac:dyDescent="0.2">
      <c r="A1885" s="136" t="s">
        <v>3857</v>
      </c>
      <c r="B1885" s="137" t="s">
        <v>3858</v>
      </c>
      <c r="C1885" s="138"/>
      <c r="D1885" s="139"/>
      <c r="E1885" s="139"/>
      <c r="F1885" s="139"/>
      <c r="G1885" s="120">
        <f t="shared" si="29"/>
        <v>5</v>
      </c>
    </row>
    <row r="1886" spans="1:7" ht="30" x14ac:dyDescent="0.2">
      <c r="A1886" s="136" t="s">
        <v>3859</v>
      </c>
      <c r="B1886" s="137" t="s">
        <v>3860</v>
      </c>
      <c r="C1886" s="138" t="s">
        <v>58</v>
      </c>
      <c r="D1886" s="139">
        <v>497.49</v>
      </c>
      <c r="E1886" s="139">
        <v>25.03</v>
      </c>
      <c r="F1886" s="139">
        <v>522.52</v>
      </c>
      <c r="G1886" s="120">
        <f t="shared" si="29"/>
        <v>9</v>
      </c>
    </row>
    <row r="1887" spans="1:7" ht="30" x14ac:dyDescent="0.2">
      <c r="A1887" s="136" t="s">
        <v>3861</v>
      </c>
      <c r="B1887" s="137" t="s">
        <v>3862</v>
      </c>
      <c r="C1887" s="138" t="s">
        <v>58</v>
      </c>
      <c r="D1887" s="139">
        <v>450</v>
      </c>
      <c r="E1887" s="139">
        <v>25.03</v>
      </c>
      <c r="F1887" s="139">
        <v>475.03</v>
      </c>
      <c r="G1887" s="120">
        <f t="shared" si="29"/>
        <v>9</v>
      </c>
    </row>
    <row r="1888" spans="1:7" x14ac:dyDescent="0.2">
      <c r="A1888" s="136" t="s">
        <v>3863</v>
      </c>
      <c r="B1888" s="137" t="s">
        <v>3864</v>
      </c>
      <c r="C1888" s="138"/>
      <c r="D1888" s="139"/>
      <c r="E1888" s="139"/>
      <c r="F1888" s="139"/>
      <c r="G1888" s="120">
        <f t="shared" si="29"/>
        <v>5</v>
      </c>
    </row>
    <row r="1889" spans="1:7" ht="30" x14ac:dyDescent="0.2">
      <c r="A1889" s="136" t="s">
        <v>3865</v>
      </c>
      <c r="B1889" s="137" t="s">
        <v>3866</v>
      </c>
      <c r="C1889" s="138" t="s">
        <v>42</v>
      </c>
      <c r="D1889" s="139">
        <v>181.79</v>
      </c>
      <c r="E1889" s="139">
        <v>23.47</v>
      </c>
      <c r="F1889" s="139">
        <v>205.26</v>
      </c>
      <c r="G1889" s="120">
        <f t="shared" si="29"/>
        <v>9</v>
      </c>
    </row>
    <row r="1890" spans="1:7" ht="30" x14ac:dyDescent="0.2">
      <c r="A1890" s="136" t="s">
        <v>3867</v>
      </c>
      <c r="B1890" s="137" t="s">
        <v>3868</v>
      </c>
      <c r="C1890" s="138" t="s">
        <v>42</v>
      </c>
      <c r="D1890" s="139">
        <v>177.33</v>
      </c>
      <c r="E1890" s="139">
        <v>23.47</v>
      </c>
      <c r="F1890" s="139">
        <v>200.8</v>
      </c>
      <c r="G1890" s="120">
        <f t="shared" si="29"/>
        <v>9</v>
      </c>
    </row>
    <row r="1891" spans="1:7" ht="30" x14ac:dyDescent="0.2">
      <c r="A1891" s="136" t="s">
        <v>3869</v>
      </c>
      <c r="B1891" s="137" t="s">
        <v>3870</v>
      </c>
      <c r="C1891" s="138" t="s">
        <v>42</v>
      </c>
      <c r="D1891" s="139">
        <v>183.3</v>
      </c>
      <c r="E1891" s="139">
        <v>23.47</v>
      </c>
      <c r="F1891" s="139">
        <v>206.77</v>
      </c>
      <c r="G1891" s="120">
        <f t="shared" si="29"/>
        <v>9</v>
      </c>
    </row>
    <row r="1892" spans="1:7" ht="30" x14ac:dyDescent="0.2">
      <c r="A1892" s="136" t="s">
        <v>3871</v>
      </c>
      <c r="B1892" s="137" t="s">
        <v>3872</v>
      </c>
      <c r="C1892" s="138" t="s">
        <v>42</v>
      </c>
      <c r="D1892" s="139">
        <v>204.58</v>
      </c>
      <c r="E1892" s="139">
        <v>23.47</v>
      </c>
      <c r="F1892" s="139">
        <v>228.05</v>
      </c>
      <c r="G1892" s="120">
        <f t="shared" si="29"/>
        <v>9</v>
      </c>
    </row>
    <row r="1893" spans="1:7" x14ac:dyDescent="0.2">
      <c r="A1893" s="136" t="s">
        <v>3873</v>
      </c>
      <c r="B1893" s="137" t="s">
        <v>3874</v>
      </c>
      <c r="C1893" s="138"/>
      <c r="D1893" s="139"/>
      <c r="E1893" s="139"/>
      <c r="F1893" s="139"/>
      <c r="G1893" s="120">
        <f t="shared" si="29"/>
        <v>5</v>
      </c>
    </row>
    <row r="1894" spans="1:7" ht="30" x14ac:dyDescent="0.2">
      <c r="A1894" s="136" t="s">
        <v>3875</v>
      </c>
      <c r="B1894" s="137" t="s">
        <v>3876</v>
      </c>
      <c r="C1894" s="138" t="s">
        <v>42</v>
      </c>
      <c r="D1894" s="139">
        <v>199568.09</v>
      </c>
      <c r="E1894" s="139">
        <v>1930.04</v>
      </c>
      <c r="F1894" s="139">
        <v>201498.13</v>
      </c>
      <c r="G1894" s="120">
        <f t="shared" si="29"/>
        <v>9</v>
      </c>
    </row>
    <row r="1895" spans="1:7" ht="30" x14ac:dyDescent="0.2">
      <c r="A1895" s="136" t="s">
        <v>3877</v>
      </c>
      <c r="B1895" s="137" t="s">
        <v>3878</v>
      </c>
      <c r="C1895" s="138" t="s">
        <v>42</v>
      </c>
      <c r="D1895" s="139">
        <v>254580.02</v>
      </c>
      <c r="E1895" s="139">
        <v>1930.04</v>
      </c>
      <c r="F1895" s="139">
        <v>256510.06</v>
      </c>
      <c r="G1895" s="120">
        <f t="shared" si="29"/>
        <v>9</v>
      </c>
    </row>
    <row r="1896" spans="1:7" ht="30" x14ac:dyDescent="0.2">
      <c r="A1896" s="136" t="s">
        <v>3879</v>
      </c>
      <c r="B1896" s="137" t="s">
        <v>3880</v>
      </c>
      <c r="C1896" s="138" t="s">
        <v>42</v>
      </c>
      <c r="D1896" s="139">
        <v>85941.27</v>
      </c>
      <c r="E1896" s="139">
        <v>1930.04</v>
      </c>
      <c r="F1896" s="139">
        <v>87871.31</v>
      </c>
      <c r="G1896" s="120">
        <f t="shared" si="29"/>
        <v>9</v>
      </c>
    </row>
    <row r="1897" spans="1:7" ht="30" x14ac:dyDescent="0.2">
      <c r="A1897" s="136" t="s">
        <v>3881</v>
      </c>
      <c r="B1897" s="137" t="s">
        <v>3882</v>
      </c>
      <c r="C1897" s="138" t="s">
        <v>42</v>
      </c>
      <c r="D1897" s="139">
        <v>122137.67</v>
      </c>
      <c r="E1897" s="139">
        <v>1930.04</v>
      </c>
      <c r="F1897" s="139">
        <v>124067.71</v>
      </c>
      <c r="G1897" s="120">
        <f t="shared" si="29"/>
        <v>9</v>
      </c>
    </row>
    <row r="1898" spans="1:7" ht="30" x14ac:dyDescent="0.2">
      <c r="A1898" s="136" t="s">
        <v>3883</v>
      </c>
      <c r="B1898" s="137" t="s">
        <v>3884</v>
      </c>
      <c r="C1898" s="138" t="s">
        <v>42</v>
      </c>
      <c r="D1898" s="139">
        <v>82075.460000000006</v>
      </c>
      <c r="E1898" s="139">
        <v>1030.25</v>
      </c>
      <c r="F1898" s="139">
        <v>83105.710000000006</v>
      </c>
      <c r="G1898" s="120">
        <f t="shared" si="29"/>
        <v>9</v>
      </c>
    </row>
    <row r="1899" spans="1:7" ht="30" x14ac:dyDescent="0.2">
      <c r="A1899" s="136" t="s">
        <v>3885</v>
      </c>
      <c r="B1899" s="137" t="s">
        <v>3886</v>
      </c>
      <c r="C1899" s="138" t="s">
        <v>42</v>
      </c>
      <c r="D1899" s="139">
        <v>136500.10999999999</v>
      </c>
      <c r="E1899" s="139">
        <v>1930.04</v>
      </c>
      <c r="F1899" s="139">
        <v>138430.15</v>
      </c>
      <c r="G1899" s="120">
        <f t="shared" si="29"/>
        <v>9</v>
      </c>
    </row>
    <row r="1900" spans="1:7" ht="30" x14ac:dyDescent="0.2">
      <c r="A1900" s="136" t="s">
        <v>3887</v>
      </c>
      <c r="B1900" s="137" t="s">
        <v>3888</v>
      </c>
      <c r="C1900" s="138" t="s">
        <v>42</v>
      </c>
      <c r="D1900" s="139">
        <v>402269.91</v>
      </c>
      <c r="E1900" s="139">
        <v>2136.09</v>
      </c>
      <c r="F1900" s="139">
        <v>404406</v>
      </c>
      <c r="G1900" s="120">
        <f t="shared" si="29"/>
        <v>9</v>
      </c>
    </row>
    <row r="1901" spans="1:7" ht="30" x14ac:dyDescent="0.2">
      <c r="A1901" s="136" t="s">
        <v>3889</v>
      </c>
      <c r="B1901" s="137" t="s">
        <v>3890</v>
      </c>
      <c r="C1901" s="138" t="s">
        <v>42</v>
      </c>
      <c r="D1901" s="139">
        <v>149411.25</v>
      </c>
      <c r="E1901" s="139">
        <v>1930.04</v>
      </c>
      <c r="F1901" s="139">
        <v>151341.29</v>
      </c>
      <c r="G1901" s="120">
        <f t="shared" si="29"/>
        <v>9</v>
      </c>
    </row>
    <row r="1902" spans="1:7" ht="30" x14ac:dyDescent="0.2">
      <c r="A1902" s="136" t="s">
        <v>3891</v>
      </c>
      <c r="B1902" s="137" t="s">
        <v>3892</v>
      </c>
      <c r="C1902" s="138" t="s">
        <v>42</v>
      </c>
      <c r="D1902" s="139">
        <v>371150.06</v>
      </c>
      <c r="E1902" s="139">
        <v>2116.64</v>
      </c>
      <c r="F1902" s="139">
        <v>373266.7</v>
      </c>
      <c r="G1902" s="120">
        <f t="shared" si="29"/>
        <v>9</v>
      </c>
    </row>
    <row r="1903" spans="1:7" ht="30" x14ac:dyDescent="0.2">
      <c r="A1903" s="136" t="s">
        <v>3893</v>
      </c>
      <c r="B1903" s="137" t="s">
        <v>3894</v>
      </c>
      <c r="C1903" s="138" t="s">
        <v>42</v>
      </c>
      <c r="D1903" s="139">
        <v>346299.13</v>
      </c>
      <c r="E1903" s="139">
        <v>2136.09</v>
      </c>
      <c r="F1903" s="139">
        <v>348435.22</v>
      </c>
      <c r="G1903" s="120">
        <f t="shared" si="29"/>
        <v>9</v>
      </c>
    </row>
    <row r="1904" spans="1:7" x14ac:dyDescent="0.2">
      <c r="A1904" s="136" t="s">
        <v>3895</v>
      </c>
      <c r="B1904" s="137" t="s">
        <v>3896</v>
      </c>
      <c r="C1904" s="138"/>
      <c r="D1904" s="139"/>
      <c r="E1904" s="139"/>
      <c r="F1904" s="139"/>
      <c r="G1904" s="120">
        <f t="shared" si="29"/>
        <v>5</v>
      </c>
    </row>
    <row r="1905" spans="1:7" ht="30" x14ac:dyDescent="0.2">
      <c r="A1905" s="136" t="s">
        <v>3897</v>
      </c>
      <c r="B1905" s="137" t="s">
        <v>3898</v>
      </c>
      <c r="C1905" s="138" t="s">
        <v>42</v>
      </c>
      <c r="D1905" s="139">
        <v>36013.93</v>
      </c>
      <c r="E1905" s="139">
        <v>1030.25</v>
      </c>
      <c r="F1905" s="139">
        <v>37044.18</v>
      </c>
      <c r="G1905" s="120">
        <f t="shared" si="29"/>
        <v>9</v>
      </c>
    </row>
    <row r="1906" spans="1:7" ht="30" x14ac:dyDescent="0.2">
      <c r="A1906" s="136" t="s">
        <v>3899</v>
      </c>
      <c r="B1906" s="137" t="s">
        <v>3900</v>
      </c>
      <c r="C1906" s="138" t="s">
        <v>42</v>
      </c>
      <c r="D1906" s="139">
        <v>25734.21</v>
      </c>
      <c r="E1906" s="139">
        <v>1030.25</v>
      </c>
      <c r="F1906" s="139">
        <v>26764.46</v>
      </c>
      <c r="G1906" s="120">
        <f t="shared" si="29"/>
        <v>9</v>
      </c>
    </row>
    <row r="1907" spans="1:7" ht="30" x14ac:dyDescent="0.2">
      <c r="A1907" s="136" t="s">
        <v>3901</v>
      </c>
      <c r="B1907" s="137" t="s">
        <v>3902</v>
      </c>
      <c r="C1907" s="138" t="s">
        <v>42</v>
      </c>
      <c r="D1907" s="139">
        <v>70621.289999999994</v>
      </c>
      <c r="E1907" s="139">
        <v>1648.4</v>
      </c>
      <c r="F1907" s="139">
        <v>72269.69</v>
      </c>
      <c r="G1907" s="120">
        <f t="shared" si="29"/>
        <v>9</v>
      </c>
    </row>
    <row r="1908" spans="1:7" ht="30" x14ac:dyDescent="0.2">
      <c r="A1908" s="136" t="s">
        <v>3903</v>
      </c>
      <c r="B1908" s="137" t="s">
        <v>3904</v>
      </c>
      <c r="C1908" s="138" t="s">
        <v>42</v>
      </c>
      <c r="D1908" s="139">
        <v>124078.36</v>
      </c>
      <c r="E1908" s="139">
        <v>1648.4</v>
      </c>
      <c r="F1908" s="139">
        <v>125726.76</v>
      </c>
      <c r="G1908" s="120">
        <f t="shared" si="29"/>
        <v>9</v>
      </c>
    </row>
    <row r="1909" spans="1:7" ht="30" x14ac:dyDescent="0.2">
      <c r="A1909" s="136" t="s">
        <v>3905</v>
      </c>
      <c r="B1909" s="137" t="s">
        <v>3906</v>
      </c>
      <c r="C1909" s="138" t="s">
        <v>42</v>
      </c>
      <c r="D1909" s="139">
        <v>6380.11</v>
      </c>
      <c r="E1909" s="139">
        <v>412.1</v>
      </c>
      <c r="F1909" s="139">
        <v>6792.21</v>
      </c>
      <c r="G1909" s="120">
        <f t="shared" si="29"/>
        <v>9</v>
      </c>
    </row>
    <row r="1910" spans="1:7" ht="30" x14ac:dyDescent="0.2">
      <c r="A1910" s="136" t="s">
        <v>3907</v>
      </c>
      <c r="B1910" s="137" t="s">
        <v>3908</v>
      </c>
      <c r="C1910" s="138" t="s">
        <v>42</v>
      </c>
      <c r="D1910" s="139">
        <v>7183.28</v>
      </c>
      <c r="E1910" s="139">
        <v>412.1</v>
      </c>
      <c r="F1910" s="139">
        <v>7595.38</v>
      </c>
      <c r="G1910" s="120">
        <f t="shared" si="29"/>
        <v>9</v>
      </c>
    </row>
    <row r="1911" spans="1:7" ht="30" x14ac:dyDescent="0.2">
      <c r="A1911" s="136" t="s">
        <v>3909</v>
      </c>
      <c r="B1911" s="137" t="s">
        <v>3910</v>
      </c>
      <c r="C1911" s="138" t="s">
        <v>42</v>
      </c>
      <c r="D1911" s="139">
        <v>21779.57</v>
      </c>
      <c r="E1911" s="139">
        <v>1030.25</v>
      </c>
      <c r="F1911" s="139">
        <v>22809.82</v>
      </c>
      <c r="G1911" s="120">
        <f t="shared" si="29"/>
        <v>9</v>
      </c>
    </row>
    <row r="1912" spans="1:7" ht="30" x14ac:dyDescent="0.2">
      <c r="A1912" s="136" t="s">
        <v>3911</v>
      </c>
      <c r="B1912" s="137" t="s">
        <v>3912</v>
      </c>
      <c r="C1912" s="138" t="s">
        <v>42</v>
      </c>
      <c r="D1912" s="139">
        <v>45830.71</v>
      </c>
      <c r="E1912" s="139">
        <v>1030.25</v>
      </c>
      <c r="F1912" s="139">
        <v>46860.959999999999</v>
      </c>
      <c r="G1912" s="120">
        <f t="shared" si="29"/>
        <v>9</v>
      </c>
    </row>
    <row r="1913" spans="1:7" ht="30" x14ac:dyDescent="0.2">
      <c r="A1913" s="136" t="s">
        <v>3913</v>
      </c>
      <c r="B1913" s="137" t="s">
        <v>3914</v>
      </c>
      <c r="C1913" s="138" t="s">
        <v>42</v>
      </c>
      <c r="D1913" s="139">
        <v>20673.29</v>
      </c>
      <c r="E1913" s="139">
        <v>1030.25</v>
      </c>
      <c r="F1913" s="139">
        <v>21703.54</v>
      </c>
      <c r="G1913" s="120">
        <f t="shared" si="29"/>
        <v>9</v>
      </c>
    </row>
    <row r="1914" spans="1:7" ht="30" x14ac:dyDescent="0.2">
      <c r="A1914" s="136" t="s">
        <v>3915</v>
      </c>
      <c r="B1914" s="137" t="s">
        <v>3916</v>
      </c>
      <c r="C1914" s="138" t="s">
        <v>42</v>
      </c>
      <c r="D1914" s="139">
        <v>91961.64</v>
      </c>
      <c r="E1914" s="139">
        <v>1648.4</v>
      </c>
      <c r="F1914" s="139">
        <v>93610.04</v>
      </c>
      <c r="G1914" s="120">
        <f t="shared" si="29"/>
        <v>9</v>
      </c>
    </row>
    <row r="1915" spans="1:7" ht="30" x14ac:dyDescent="0.2">
      <c r="A1915" s="136" t="s">
        <v>3917</v>
      </c>
      <c r="B1915" s="137" t="s">
        <v>3918</v>
      </c>
      <c r="C1915" s="138" t="s">
        <v>42</v>
      </c>
      <c r="D1915" s="139">
        <v>18022.36</v>
      </c>
      <c r="E1915" s="139">
        <v>412.1</v>
      </c>
      <c r="F1915" s="139">
        <v>18434.46</v>
      </c>
      <c r="G1915" s="120">
        <f t="shared" si="29"/>
        <v>9</v>
      </c>
    </row>
    <row r="1916" spans="1:7" ht="30" x14ac:dyDescent="0.2">
      <c r="A1916" s="136" t="s">
        <v>3919</v>
      </c>
      <c r="B1916" s="137" t="s">
        <v>3920</v>
      </c>
      <c r="C1916" s="138" t="s">
        <v>42</v>
      </c>
      <c r="D1916" s="139">
        <v>69712.39</v>
      </c>
      <c r="E1916" s="139">
        <v>1648.4</v>
      </c>
      <c r="F1916" s="139">
        <v>71360.789999999994</v>
      </c>
      <c r="G1916" s="120">
        <f t="shared" si="29"/>
        <v>9</v>
      </c>
    </row>
    <row r="1917" spans="1:7" ht="30" x14ac:dyDescent="0.2">
      <c r="A1917" s="136" t="s">
        <v>3921</v>
      </c>
      <c r="B1917" s="137" t="s">
        <v>3922</v>
      </c>
      <c r="C1917" s="138" t="s">
        <v>42</v>
      </c>
      <c r="D1917" s="139">
        <v>96983.78</v>
      </c>
      <c r="E1917" s="139">
        <v>1648.4</v>
      </c>
      <c r="F1917" s="139">
        <v>98632.18</v>
      </c>
      <c r="G1917" s="120">
        <f t="shared" si="29"/>
        <v>9</v>
      </c>
    </row>
    <row r="1918" spans="1:7" ht="30" x14ac:dyDescent="0.2">
      <c r="A1918" s="136" t="s">
        <v>3923</v>
      </c>
      <c r="B1918" s="137" t="s">
        <v>3924</v>
      </c>
      <c r="C1918" s="138" t="s">
        <v>42</v>
      </c>
      <c r="D1918" s="139">
        <v>124374.19</v>
      </c>
      <c r="E1918" s="139">
        <v>1648.4</v>
      </c>
      <c r="F1918" s="139">
        <v>126022.59</v>
      </c>
      <c r="G1918" s="120">
        <f t="shared" si="29"/>
        <v>9</v>
      </c>
    </row>
    <row r="1919" spans="1:7" ht="30" x14ac:dyDescent="0.2">
      <c r="A1919" s="136" t="s">
        <v>3925</v>
      </c>
      <c r="B1919" s="137" t="s">
        <v>3926</v>
      </c>
      <c r="C1919" s="138" t="s">
        <v>42</v>
      </c>
      <c r="D1919" s="139">
        <v>70714.02</v>
      </c>
      <c r="E1919" s="139">
        <v>1030.25</v>
      </c>
      <c r="F1919" s="139">
        <v>71744.27</v>
      </c>
      <c r="G1919" s="120">
        <f t="shared" si="29"/>
        <v>9</v>
      </c>
    </row>
    <row r="1920" spans="1:7" ht="30" x14ac:dyDescent="0.2">
      <c r="A1920" s="136" t="s">
        <v>3927</v>
      </c>
      <c r="B1920" s="137" t="s">
        <v>3928</v>
      </c>
      <c r="C1920" s="138" t="s">
        <v>42</v>
      </c>
      <c r="D1920" s="139">
        <v>30515.26</v>
      </c>
      <c r="E1920" s="139">
        <v>1030.25</v>
      </c>
      <c r="F1920" s="139">
        <v>31545.51</v>
      </c>
      <c r="G1920" s="120">
        <f t="shared" si="29"/>
        <v>9</v>
      </c>
    </row>
    <row r="1921" spans="1:7" ht="30" x14ac:dyDescent="0.2">
      <c r="A1921" s="136" t="s">
        <v>3929</v>
      </c>
      <c r="B1921" s="137" t="s">
        <v>3930</v>
      </c>
      <c r="C1921" s="138" t="s">
        <v>42</v>
      </c>
      <c r="D1921" s="139">
        <v>158836.45000000001</v>
      </c>
      <c r="E1921" s="139">
        <v>1648.4</v>
      </c>
      <c r="F1921" s="139">
        <v>160484.85</v>
      </c>
      <c r="G1921" s="120">
        <f t="shared" si="29"/>
        <v>9</v>
      </c>
    </row>
    <row r="1922" spans="1:7" ht="30" x14ac:dyDescent="0.2">
      <c r="A1922" s="136" t="s">
        <v>3931</v>
      </c>
      <c r="B1922" s="137" t="s">
        <v>3932</v>
      </c>
      <c r="C1922" s="138" t="s">
        <v>42</v>
      </c>
      <c r="D1922" s="139">
        <v>41330.49</v>
      </c>
      <c r="E1922" s="139">
        <v>1030.25</v>
      </c>
      <c r="F1922" s="139">
        <v>42360.74</v>
      </c>
      <c r="G1922" s="120">
        <f t="shared" si="29"/>
        <v>9</v>
      </c>
    </row>
    <row r="1923" spans="1:7" ht="30" x14ac:dyDescent="0.2">
      <c r="A1923" s="136" t="s">
        <v>3933</v>
      </c>
      <c r="B1923" s="137" t="s">
        <v>3934</v>
      </c>
      <c r="C1923" s="138" t="s">
        <v>42</v>
      </c>
      <c r="D1923" s="139">
        <v>47028.81</v>
      </c>
      <c r="E1923" s="139">
        <v>1030.25</v>
      </c>
      <c r="F1923" s="139">
        <v>48059.06</v>
      </c>
      <c r="G1923" s="120">
        <f t="shared" si="29"/>
        <v>9</v>
      </c>
    </row>
    <row r="1924" spans="1:7" x14ac:dyDescent="0.2">
      <c r="A1924" s="136" t="s">
        <v>3935</v>
      </c>
      <c r="B1924" s="137" t="s">
        <v>3936</v>
      </c>
      <c r="C1924" s="138"/>
      <c r="D1924" s="139"/>
      <c r="E1924" s="139"/>
      <c r="F1924" s="139"/>
      <c r="G1924" s="120">
        <f t="shared" si="29"/>
        <v>5</v>
      </c>
    </row>
    <row r="1925" spans="1:7" x14ac:dyDescent="0.2">
      <c r="A1925" s="136" t="s">
        <v>3937</v>
      </c>
      <c r="B1925" s="137" t="s">
        <v>3938</v>
      </c>
      <c r="C1925" s="138" t="s">
        <v>18</v>
      </c>
      <c r="D1925" s="139">
        <v>63.89</v>
      </c>
      <c r="E1925" s="139">
        <v>20.02</v>
      </c>
      <c r="F1925" s="139">
        <v>83.91</v>
      </c>
      <c r="G1925" s="120">
        <f t="shared" si="29"/>
        <v>9</v>
      </c>
    </row>
    <row r="1926" spans="1:7" x14ac:dyDescent="0.2">
      <c r="A1926" s="136" t="s">
        <v>3939</v>
      </c>
      <c r="B1926" s="137" t="s">
        <v>3940</v>
      </c>
      <c r="C1926" s="138" t="s">
        <v>42</v>
      </c>
      <c r="D1926" s="139">
        <v>46.58</v>
      </c>
      <c r="E1926" s="139">
        <v>10.01</v>
      </c>
      <c r="F1926" s="139">
        <v>56.59</v>
      </c>
      <c r="G1926" s="120">
        <f t="shared" si="29"/>
        <v>9</v>
      </c>
    </row>
    <row r="1927" spans="1:7" x14ac:dyDescent="0.2">
      <c r="A1927" s="136" t="s">
        <v>3941</v>
      </c>
      <c r="B1927" s="137" t="s">
        <v>3942</v>
      </c>
      <c r="C1927" s="138" t="s">
        <v>42</v>
      </c>
      <c r="D1927" s="139">
        <v>1479.37</v>
      </c>
      <c r="E1927" s="139">
        <v>65.23</v>
      </c>
      <c r="F1927" s="139">
        <v>1544.6</v>
      </c>
      <c r="G1927" s="120">
        <f t="shared" si="29"/>
        <v>9</v>
      </c>
    </row>
    <row r="1928" spans="1:7" x14ac:dyDescent="0.2">
      <c r="A1928" s="136" t="s">
        <v>3943</v>
      </c>
      <c r="B1928" s="137" t="s">
        <v>3944</v>
      </c>
      <c r="C1928" s="138" t="s">
        <v>42</v>
      </c>
      <c r="D1928" s="139">
        <v>23.86</v>
      </c>
      <c r="E1928" s="139">
        <v>10.01</v>
      </c>
      <c r="F1928" s="139">
        <v>33.869999999999997</v>
      </c>
      <c r="G1928" s="120">
        <f t="shared" si="29"/>
        <v>9</v>
      </c>
    </row>
    <row r="1929" spans="1:7" x14ac:dyDescent="0.2">
      <c r="A1929" s="136" t="s">
        <v>63</v>
      </c>
      <c r="B1929" s="137" t="s">
        <v>64</v>
      </c>
      <c r="C1929" s="138" t="s">
        <v>42</v>
      </c>
      <c r="D1929" s="139">
        <v>3.39</v>
      </c>
      <c r="E1929" s="139">
        <v>7.5</v>
      </c>
      <c r="F1929" s="139">
        <v>10.89</v>
      </c>
      <c r="G1929" s="120">
        <f t="shared" si="29"/>
        <v>9</v>
      </c>
    </row>
    <row r="1930" spans="1:7" x14ac:dyDescent="0.2">
      <c r="A1930" s="136" t="s">
        <v>3945</v>
      </c>
      <c r="B1930" s="137" t="s">
        <v>3946</v>
      </c>
      <c r="C1930" s="138" t="s">
        <v>42</v>
      </c>
      <c r="D1930" s="139">
        <v>19.149999999999999</v>
      </c>
      <c r="E1930" s="139">
        <v>10.01</v>
      </c>
      <c r="F1930" s="139">
        <v>29.16</v>
      </c>
      <c r="G1930" s="120">
        <f t="shared" ref="G1930:G1993" si="30">LEN(A1930)</f>
        <v>9</v>
      </c>
    </row>
    <row r="1931" spans="1:7" ht="30" x14ac:dyDescent="0.2">
      <c r="A1931" s="136" t="s">
        <v>3947</v>
      </c>
      <c r="B1931" s="137" t="s">
        <v>3948</v>
      </c>
      <c r="C1931" s="138" t="s">
        <v>42</v>
      </c>
      <c r="D1931" s="139">
        <v>707.69</v>
      </c>
      <c r="E1931" s="139">
        <v>1.02</v>
      </c>
      <c r="F1931" s="139">
        <v>708.71</v>
      </c>
      <c r="G1931" s="120">
        <f t="shared" si="30"/>
        <v>9</v>
      </c>
    </row>
    <row r="1932" spans="1:7" x14ac:dyDescent="0.2">
      <c r="A1932" s="136" t="s">
        <v>3949</v>
      </c>
      <c r="B1932" s="137" t="s">
        <v>3950</v>
      </c>
      <c r="C1932" s="138" t="s">
        <v>42</v>
      </c>
      <c r="D1932" s="139">
        <v>451.29</v>
      </c>
      <c r="E1932" s="139">
        <v>25.03</v>
      </c>
      <c r="F1932" s="139">
        <v>476.32</v>
      </c>
      <c r="G1932" s="120">
        <f t="shared" si="30"/>
        <v>9</v>
      </c>
    </row>
    <row r="1933" spans="1:7" x14ac:dyDescent="0.2">
      <c r="A1933" s="136" t="s">
        <v>3951</v>
      </c>
      <c r="B1933" s="137" t="s">
        <v>3952</v>
      </c>
      <c r="C1933" s="138" t="s">
        <v>42</v>
      </c>
      <c r="D1933" s="139">
        <v>278.95999999999998</v>
      </c>
      <c r="E1933" s="139">
        <v>25.03</v>
      </c>
      <c r="F1933" s="139">
        <v>303.99</v>
      </c>
      <c r="G1933" s="120">
        <f t="shared" si="30"/>
        <v>9</v>
      </c>
    </row>
    <row r="1934" spans="1:7" x14ac:dyDescent="0.2">
      <c r="A1934" s="136" t="s">
        <v>3953</v>
      </c>
      <c r="B1934" s="137" t="s">
        <v>3954</v>
      </c>
      <c r="C1934" s="138" t="s">
        <v>42</v>
      </c>
      <c r="D1934" s="139">
        <v>253.08</v>
      </c>
      <c r="E1934" s="139">
        <v>140.82</v>
      </c>
      <c r="F1934" s="139">
        <v>393.9</v>
      </c>
      <c r="G1934" s="120">
        <f t="shared" si="30"/>
        <v>9</v>
      </c>
    </row>
    <row r="1935" spans="1:7" x14ac:dyDescent="0.2">
      <c r="A1935" s="136" t="s">
        <v>3955</v>
      </c>
      <c r="B1935" s="137" t="s">
        <v>3956</v>
      </c>
      <c r="C1935" s="138" t="s">
        <v>3957</v>
      </c>
      <c r="D1935" s="139">
        <v>610.52</v>
      </c>
      <c r="E1935" s="139">
        <v>1.02</v>
      </c>
      <c r="F1935" s="139">
        <v>611.54</v>
      </c>
      <c r="G1935" s="120">
        <f t="shared" si="30"/>
        <v>9</v>
      </c>
    </row>
    <row r="1936" spans="1:7" x14ac:dyDescent="0.2">
      <c r="A1936" s="136" t="s">
        <v>3958</v>
      </c>
      <c r="B1936" s="137" t="s">
        <v>3959</v>
      </c>
      <c r="C1936" s="138" t="s">
        <v>42</v>
      </c>
      <c r="D1936" s="139">
        <v>24.95</v>
      </c>
      <c r="E1936" s="139">
        <v>50.05</v>
      </c>
      <c r="F1936" s="139">
        <v>75</v>
      </c>
      <c r="G1936" s="120">
        <f t="shared" si="30"/>
        <v>9</v>
      </c>
    </row>
    <row r="1937" spans="1:7" x14ac:dyDescent="0.2">
      <c r="A1937" s="136" t="s">
        <v>3960</v>
      </c>
      <c r="B1937" s="137" t="s">
        <v>3961</v>
      </c>
      <c r="C1937" s="138" t="s">
        <v>3957</v>
      </c>
      <c r="D1937" s="139">
        <v>427.3</v>
      </c>
      <c r="E1937" s="139">
        <v>1.02</v>
      </c>
      <c r="F1937" s="139">
        <v>428.32</v>
      </c>
      <c r="G1937" s="120">
        <f t="shared" si="30"/>
        <v>9</v>
      </c>
    </row>
    <row r="1938" spans="1:7" x14ac:dyDescent="0.2">
      <c r="A1938" s="136" t="s">
        <v>3962</v>
      </c>
      <c r="B1938" s="137" t="s">
        <v>3963</v>
      </c>
      <c r="C1938" s="138" t="s">
        <v>42</v>
      </c>
      <c r="D1938" s="139"/>
      <c r="E1938" s="139">
        <v>281.64</v>
      </c>
      <c r="F1938" s="139">
        <v>281.64</v>
      </c>
      <c r="G1938" s="120">
        <f t="shared" si="30"/>
        <v>9</v>
      </c>
    </row>
    <row r="1939" spans="1:7" x14ac:dyDescent="0.2">
      <c r="A1939" s="136" t="s">
        <v>3964</v>
      </c>
      <c r="B1939" s="137" t="s">
        <v>3965</v>
      </c>
      <c r="C1939" s="138" t="s">
        <v>984</v>
      </c>
      <c r="D1939" s="139">
        <v>19.559999999999999</v>
      </c>
      <c r="E1939" s="139">
        <v>0.81</v>
      </c>
      <c r="F1939" s="139">
        <v>20.37</v>
      </c>
      <c r="G1939" s="120">
        <f t="shared" si="30"/>
        <v>9</v>
      </c>
    </row>
    <row r="1940" spans="1:7" x14ac:dyDescent="0.2">
      <c r="A1940" s="136" t="s">
        <v>3966</v>
      </c>
      <c r="B1940" s="137" t="s">
        <v>3967</v>
      </c>
      <c r="C1940" s="138" t="s">
        <v>984</v>
      </c>
      <c r="D1940" s="139">
        <v>19.559999999999999</v>
      </c>
      <c r="E1940" s="139">
        <v>1.22</v>
      </c>
      <c r="F1940" s="139">
        <v>20.78</v>
      </c>
      <c r="G1940" s="120">
        <f t="shared" si="30"/>
        <v>9</v>
      </c>
    </row>
    <row r="1941" spans="1:7" ht="30" x14ac:dyDescent="0.2">
      <c r="A1941" s="136" t="s">
        <v>3968</v>
      </c>
      <c r="B1941" s="137" t="s">
        <v>3969</v>
      </c>
      <c r="C1941" s="138" t="s">
        <v>7</v>
      </c>
      <c r="D1941" s="139">
        <v>577.5</v>
      </c>
      <c r="E1941" s="139">
        <v>10.18</v>
      </c>
      <c r="F1941" s="139">
        <v>587.67999999999995</v>
      </c>
      <c r="G1941" s="120">
        <f t="shared" si="30"/>
        <v>9</v>
      </c>
    </row>
    <row r="1942" spans="1:7" ht="30" x14ac:dyDescent="0.2">
      <c r="A1942" s="136" t="s">
        <v>3970</v>
      </c>
      <c r="B1942" s="137" t="s">
        <v>3971</v>
      </c>
      <c r="C1942" s="138" t="s">
        <v>7</v>
      </c>
      <c r="D1942" s="139">
        <v>720</v>
      </c>
      <c r="E1942" s="139">
        <v>10.18</v>
      </c>
      <c r="F1942" s="139">
        <v>730.18</v>
      </c>
      <c r="G1942" s="120">
        <f t="shared" si="30"/>
        <v>9</v>
      </c>
    </row>
    <row r="1943" spans="1:7" x14ac:dyDescent="0.2">
      <c r="A1943" s="136" t="s">
        <v>3972</v>
      </c>
      <c r="B1943" s="137" t="s">
        <v>3973</v>
      </c>
      <c r="C1943" s="138" t="s">
        <v>3957</v>
      </c>
      <c r="D1943" s="139">
        <v>34.770000000000003</v>
      </c>
      <c r="E1943" s="139">
        <v>1.02</v>
      </c>
      <c r="F1943" s="139">
        <v>35.79</v>
      </c>
      <c r="G1943" s="120">
        <f t="shared" si="30"/>
        <v>9</v>
      </c>
    </row>
    <row r="1944" spans="1:7" x14ac:dyDescent="0.2">
      <c r="A1944" s="136" t="s">
        <v>3974</v>
      </c>
      <c r="B1944" s="137" t="s">
        <v>3975</v>
      </c>
      <c r="C1944" s="138" t="s">
        <v>42</v>
      </c>
      <c r="D1944" s="139">
        <v>18.86</v>
      </c>
      <c r="E1944" s="139">
        <v>70.41</v>
      </c>
      <c r="F1944" s="139">
        <v>89.27</v>
      </c>
      <c r="G1944" s="120">
        <f t="shared" si="30"/>
        <v>9</v>
      </c>
    </row>
    <row r="1945" spans="1:7" x14ac:dyDescent="0.2">
      <c r="A1945" s="136" t="s">
        <v>3976</v>
      </c>
      <c r="B1945" s="137" t="s">
        <v>3977</v>
      </c>
      <c r="C1945" s="138" t="s">
        <v>42</v>
      </c>
      <c r="D1945" s="139">
        <v>57.82</v>
      </c>
      <c r="E1945" s="139">
        <v>1.02</v>
      </c>
      <c r="F1945" s="139">
        <v>58.84</v>
      </c>
      <c r="G1945" s="120">
        <f t="shared" si="30"/>
        <v>9</v>
      </c>
    </row>
    <row r="1946" spans="1:7" x14ac:dyDescent="0.2">
      <c r="A1946" s="136" t="s">
        <v>3978</v>
      </c>
      <c r="B1946" s="137" t="s">
        <v>3979</v>
      </c>
      <c r="C1946" s="138" t="s">
        <v>42</v>
      </c>
      <c r="D1946" s="139">
        <v>196.04</v>
      </c>
      <c r="E1946" s="139">
        <v>140.82</v>
      </c>
      <c r="F1946" s="139">
        <v>336.86</v>
      </c>
      <c r="G1946" s="120">
        <f t="shared" si="30"/>
        <v>9</v>
      </c>
    </row>
    <row r="1947" spans="1:7" x14ac:dyDescent="0.2">
      <c r="A1947" s="136" t="s">
        <v>3980</v>
      </c>
      <c r="B1947" s="137" t="s">
        <v>3981</v>
      </c>
      <c r="C1947" s="138" t="s">
        <v>42</v>
      </c>
      <c r="D1947" s="139">
        <v>479.81</v>
      </c>
      <c r="E1947" s="139">
        <v>1.02</v>
      </c>
      <c r="F1947" s="139">
        <v>480.83</v>
      </c>
      <c r="G1947" s="120">
        <f t="shared" si="30"/>
        <v>9</v>
      </c>
    </row>
    <row r="1948" spans="1:7" ht="30" x14ac:dyDescent="0.2">
      <c r="A1948" s="136" t="s">
        <v>3982</v>
      </c>
      <c r="B1948" s="137" t="s">
        <v>3983</v>
      </c>
      <c r="C1948" s="138" t="s">
        <v>42</v>
      </c>
      <c r="D1948" s="139">
        <v>480.28</v>
      </c>
      <c r="E1948" s="139">
        <v>140.82</v>
      </c>
      <c r="F1948" s="139">
        <v>621.1</v>
      </c>
      <c r="G1948" s="120">
        <f t="shared" si="30"/>
        <v>9</v>
      </c>
    </row>
    <row r="1949" spans="1:7" x14ac:dyDescent="0.2">
      <c r="A1949" s="136" t="s">
        <v>3984</v>
      </c>
      <c r="B1949" s="137" t="s">
        <v>3985</v>
      </c>
      <c r="C1949" s="138" t="s">
        <v>42</v>
      </c>
      <c r="D1949" s="139">
        <v>2672.63</v>
      </c>
      <c r="E1949" s="139">
        <v>50.05</v>
      </c>
      <c r="F1949" s="139">
        <v>2722.68</v>
      </c>
      <c r="G1949" s="120">
        <f t="shared" si="30"/>
        <v>9</v>
      </c>
    </row>
    <row r="1950" spans="1:7" x14ac:dyDescent="0.2">
      <c r="A1950" s="136" t="s">
        <v>3986</v>
      </c>
      <c r="B1950" s="137" t="s">
        <v>3987</v>
      </c>
      <c r="C1950" s="138" t="s">
        <v>42</v>
      </c>
      <c r="D1950" s="139">
        <v>4027.76</v>
      </c>
      <c r="E1950" s="139">
        <v>50.05</v>
      </c>
      <c r="F1950" s="139">
        <v>4077.81</v>
      </c>
      <c r="G1950" s="120">
        <f t="shared" si="30"/>
        <v>9</v>
      </c>
    </row>
    <row r="1951" spans="1:7" x14ac:dyDescent="0.2">
      <c r="A1951" s="136" t="s">
        <v>3988</v>
      </c>
      <c r="B1951" s="137" t="s">
        <v>3989</v>
      </c>
      <c r="C1951" s="138" t="s">
        <v>42</v>
      </c>
      <c r="D1951" s="139">
        <v>5222.42</v>
      </c>
      <c r="E1951" s="139">
        <v>50.05</v>
      </c>
      <c r="F1951" s="139">
        <v>5272.47</v>
      </c>
      <c r="G1951" s="120">
        <f t="shared" si="30"/>
        <v>9</v>
      </c>
    </row>
    <row r="1952" spans="1:7" x14ac:dyDescent="0.2">
      <c r="A1952" s="136" t="s">
        <v>3990</v>
      </c>
      <c r="B1952" s="137" t="s">
        <v>3991</v>
      </c>
      <c r="C1952" s="138"/>
      <c r="D1952" s="139"/>
      <c r="E1952" s="139"/>
      <c r="F1952" s="139"/>
      <c r="G1952" s="120">
        <f t="shared" si="30"/>
        <v>2</v>
      </c>
    </row>
    <row r="1953" spans="1:7" x14ac:dyDescent="0.2">
      <c r="A1953" s="136" t="s">
        <v>3992</v>
      </c>
      <c r="B1953" s="137" t="s">
        <v>3993</v>
      </c>
      <c r="C1953" s="138"/>
      <c r="D1953" s="139"/>
      <c r="E1953" s="139"/>
      <c r="F1953" s="139"/>
      <c r="G1953" s="120">
        <f t="shared" si="30"/>
        <v>5</v>
      </c>
    </row>
    <row r="1954" spans="1:7" x14ac:dyDescent="0.2">
      <c r="A1954" s="136" t="s">
        <v>3994</v>
      </c>
      <c r="B1954" s="137" t="s">
        <v>3995</v>
      </c>
      <c r="C1954" s="138" t="s">
        <v>42</v>
      </c>
      <c r="D1954" s="139">
        <v>39.75</v>
      </c>
      <c r="E1954" s="139">
        <v>86.17</v>
      </c>
      <c r="F1954" s="139">
        <v>125.92</v>
      </c>
      <c r="G1954" s="120">
        <f t="shared" si="30"/>
        <v>9</v>
      </c>
    </row>
    <row r="1955" spans="1:7" x14ac:dyDescent="0.2">
      <c r="A1955" s="136" t="s">
        <v>3996</v>
      </c>
      <c r="B1955" s="137" t="s">
        <v>3997</v>
      </c>
      <c r="C1955" s="138" t="s">
        <v>42</v>
      </c>
      <c r="D1955" s="139">
        <v>81.459999999999994</v>
      </c>
      <c r="E1955" s="139">
        <v>120.23</v>
      </c>
      <c r="F1955" s="139">
        <v>201.69</v>
      </c>
      <c r="G1955" s="120">
        <f t="shared" si="30"/>
        <v>9</v>
      </c>
    </row>
    <row r="1956" spans="1:7" x14ac:dyDescent="0.2">
      <c r="A1956" s="136" t="s">
        <v>3998</v>
      </c>
      <c r="B1956" s="137" t="s">
        <v>3999</v>
      </c>
      <c r="C1956" s="138" t="s">
        <v>42</v>
      </c>
      <c r="D1956" s="139">
        <v>144.44</v>
      </c>
      <c r="E1956" s="139">
        <v>154.28</v>
      </c>
      <c r="F1956" s="139">
        <v>298.72000000000003</v>
      </c>
      <c r="G1956" s="120">
        <f t="shared" si="30"/>
        <v>9</v>
      </c>
    </row>
    <row r="1957" spans="1:7" x14ac:dyDescent="0.2">
      <c r="A1957" s="136" t="s">
        <v>4000</v>
      </c>
      <c r="B1957" s="137" t="s">
        <v>4001</v>
      </c>
      <c r="C1957" s="138" t="s">
        <v>42</v>
      </c>
      <c r="D1957" s="139">
        <v>491.05</v>
      </c>
      <c r="E1957" s="139">
        <v>191.3</v>
      </c>
      <c r="F1957" s="139">
        <v>682.35</v>
      </c>
      <c r="G1957" s="120">
        <f t="shared" si="30"/>
        <v>9</v>
      </c>
    </row>
    <row r="1958" spans="1:7" x14ac:dyDescent="0.2">
      <c r="A1958" s="136" t="s">
        <v>4002</v>
      </c>
      <c r="B1958" s="137" t="s">
        <v>4003</v>
      </c>
      <c r="C1958" s="138" t="s">
        <v>42</v>
      </c>
      <c r="D1958" s="139">
        <v>1363.94</v>
      </c>
      <c r="E1958" s="139">
        <v>256.45</v>
      </c>
      <c r="F1958" s="139">
        <v>1620.39</v>
      </c>
      <c r="G1958" s="120">
        <f t="shared" si="30"/>
        <v>9</v>
      </c>
    </row>
    <row r="1959" spans="1:7" ht="30" x14ac:dyDescent="0.2">
      <c r="A1959" s="136" t="s">
        <v>4004</v>
      </c>
      <c r="B1959" s="137" t="s">
        <v>4005</v>
      </c>
      <c r="C1959" s="138"/>
      <c r="D1959" s="139"/>
      <c r="E1959" s="139"/>
      <c r="F1959" s="139"/>
      <c r="G1959" s="120">
        <f t="shared" si="30"/>
        <v>5</v>
      </c>
    </row>
    <row r="1960" spans="1:7" x14ac:dyDescent="0.2">
      <c r="A1960" s="136" t="s">
        <v>4006</v>
      </c>
      <c r="B1960" s="137" t="s">
        <v>4007</v>
      </c>
      <c r="C1960" s="138" t="s">
        <v>42</v>
      </c>
      <c r="D1960" s="139">
        <v>78.47</v>
      </c>
      <c r="E1960" s="139">
        <v>75.08</v>
      </c>
      <c r="F1960" s="139">
        <v>153.55000000000001</v>
      </c>
      <c r="G1960" s="120">
        <f t="shared" si="30"/>
        <v>9</v>
      </c>
    </row>
    <row r="1961" spans="1:7" x14ac:dyDescent="0.2">
      <c r="A1961" s="136" t="s">
        <v>4008</v>
      </c>
      <c r="B1961" s="137" t="s">
        <v>4009</v>
      </c>
      <c r="C1961" s="138" t="s">
        <v>42</v>
      </c>
      <c r="D1961" s="139">
        <v>157.97999999999999</v>
      </c>
      <c r="E1961" s="139">
        <v>100.1</v>
      </c>
      <c r="F1961" s="139">
        <v>258.08</v>
      </c>
      <c r="G1961" s="120">
        <f t="shared" si="30"/>
        <v>9</v>
      </c>
    </row>
    <row r="1962" spans="1:7" x14ac:dyDescent="0.2">
      <c r="A1962" s="136" t="s">
        <v>4010</v>
      </c>
      <c r="B1962" s="137" t="s">
        <v>4011</v>
      </c>
      <c r="C1962" s="138" t="s">
        <v>42</v>
      </c>
      <c r="D1962" s="139">
        <v>342.87</v>
      </c>
      <c r="E1962" s="139">
        <v>125.13</v>
      </c>
      <c r="F1962" s="139">
        <v>468</v>
      </c>
      <c r="G1962" s="120">
        <f t="shared" si="30"/>
        <v>9</v>
      </c>
    </row>
    <row r="1963" spans="1:7" x14ac:dyDescent="0.2">
      <c r="A1963" s="136" t="s">
        <v>4012</v>
      </c>
      <c r="B1963" s="137" t="s">
        <v>4013</v>
      </c>
      <c r="C1963" s="138" t="s">
        <v>42</v>
      </c>
      <c r="D1963" s="139">
        <v>564.08000000000004</v>
      </c>
      <c r="E1963" s="139">
        <v>150.15</v>
      </c>
      <c r="F1963" s="139">
        <v>714.23</v>
      </c>
      <c r="G1963" s="120">
        <f t="shared" si="30"/>
        <v>9</v>
      </c>
    </row>
    <row r="1964" spans="1:7" x14ac:dyDescent="0.2">
      <c r="A1964" s="136" t="s">
        <v>4014</v>
      </c>
      <c r="B1964" s="137" t="s">
        <v>4015</v>
      </c>
      <c r="C1964" s="138"/>
      <c r="D1964" s="139"/>
      <c r="E1964" s="139"/>
      <c r="F1964" s="139"/>
      <c r="G1964" s="120">
        <f t="shared" si="30"/>
        <v>5</v>
      </c>
    </row>
    <row r="1965" spans="1:7" ht="30" x14ac:dyDescent="0.2">
      <c r="A1965" s="136" t="s">
        <v>127</v>
      </c>
      <c r="B1965" s="137" t="s">
        <v>4016</v>
      </c>
      <c r="C1965" s="138" t="s">
        <v>42</v>
      </c>
      <c r="D1965" s="139">
        <v>505.08</v>
      </c>
      <c r="E1965" s="139">
        <v>149.68</v>
      </c>
      <c r="F1965" s="139">
        <v>654.76</v>
      </c>
      <c r="G1965" s="120">
        <f t="shared" si="30"/>
        <v>9</v>
      </c>
    </row>
    <row r="1966" spans="1:7" ht="30" x14ac:dyDescent="0.2">
      <c r="A1966" s="136" t="s">
        <v>128</v>
      </c>
      <c r="B1966" s="137" t="s">
        <v>4017</v>
      </c>
      <c r="C1966" s="138" t="s">
        <v>42</v>
      </c>
      <c r="D1966" s="139">
        <v>500.2</v>
      </c>
      <c r="E1966" s="139">
        <v>149.68</v>
      </c>
      <c r="F1966" s="139">
        <v>649.88</v>
      </c>
      <c r="G1966" s="120">
        <f t="shared" si="30"/>
        <v>9</v>
      </c>
    </row>
    <row r="1967" spans="1:7" ht="30" x14ac:dyDescent="0.2">
      <c r="A1967" s="136" t="s">
        <v>4018</v>
      </c>
      <c r="B1967" s="137" t="s">
        <v>4019</v>
      </c>
      <c r="C1967" s="138" t="s">
        <v>42</v>
      </c>
      <c r="D1967" s="139">
        <v>726.39</v>
      </c>
      <c r="E1967" s="139">
        <v>187.11</v>
      </c>
      <c r="F1967" s="139">
        <v>913.5</v>
      </c>
      <c r="G1967" s="120">
        <f t="shared" si="30"/>
        <v>9</v>
      </c>
    </row>
    <row r="1968" spans="1:7" ht="30" x14ac:dyDescent="0.2">
      <c r="A1968" s="136" t="s">
        <v>4020</v>
      </c>
      <c r="B1968" s="137" t="s">
        <v>4021</v>
      </c>
      <c r="C1968" s="138" t="s">
        <v>42</v>
      </c>
      <c r="D1968" s="139">
        <v>750.47</v>
      </c>
      <c r="E1968" s="139">
        <v>187.11</v>
      </c>
      <c r="F1968" s="139">
        <v>937.58</v>
      </c>
      <c r="G1968" s="120">
        <f t="shared" si="30"/>
        <v>9</v>
      </c>
    </row>
    <row r="1969" spans="1:7" ht="30" x14ac:dyDescent="0.2">
      <c r="A1969" s="136" t="s">
        <v>4022</v>
      </c>
      <c r="B1969" s="137" t="s">
        <v>4023</v>
      </c>
      <c r="C1969" s="138" t="s">
        <v>42</v>
      </c>
      <c r="D1969" s="139">
        <v>932.98</v>
      </c>
      <c r="E1969" s="139">
        <v>224.52</v>
      </c>
      <c r="F1969" s="139">
        <v>1157.5</v>
      </c>
      <c r="G1969" s="120">
        <f t="shared" si="30"/>
        <v>9</v>
      </c>
    </row>
    <row r="1970" spans="1:7" ht="30" x14ac:dyDescent="0.2">
      <c r="A1970" s="136" t="s">
        <v>4024</v>
      </c>
      <c r="B1970" s="137" t="s">
        <v>4025</v>
      </c>
      <c r="C1970" s="138" t="s">
        <v>42</v>
      </c>
      <c r="D1970" s="139">
        <v>1479.36</v>
      </c>
      <c r="E1970" s="139">
        <v>224.52</v>
      </c>
      <c r="F1970" s="139">
        <v>1703.88</v>
      </c>
      <c r="G1970" s="120">
        <f t="shared" si="30"/>
        <v>9</v>
      </c>
    </row>
    <row r="1971" spans="1:7" x14ac:dyDescent="0.2">
      <c r="A1971" s="136" t="s">
        <v>4026</v>
      </c>
      <c r="B1971" s="137" t="s">
        <v>4027</v>
      </c>
      <c r="C1971" s="138"/>
      <c r="D1971" s="139"/>
      <c r="E1971" s="139"/>
      <c r="F1971" s="139"/>
      <c r="G1971" s="120">
        <f t="shared" si="30"/>
        <v>5</v>
      </c>
    </row>
    <row r="1972" spans="1:7" ht="30" x14ac:dyDescent="0.2">
      <c r="A1972" s="136" t="s">
        <v>129</v>
      </c>
      <c r="B1972" s="137" t="s">
        <v>4028</v>
      </c>
      <c r="C1972" s="138" t="s">
        <v>42</v>
      </c>
      <c r="D1972" s="139">
        <v>602.42999999999995</v>
      </c>
      <c r="E1972" s="139">
        <v>112.27</v>
      </c>
      <c r="F1972" s="139">
        <v>714.7</v>
      </c>
      <c r="G1972" s="120">
        <f t="shared" si="30"/>
        <v>9</v>
      </c>
    </row>
    <row r="1973" spans="1:7" ht="30" x14ac:dyDescent="0.2">
      <c r="A1973" s="136" t="s">
        <v>130</v>
      </c>
      <c r="B1973" s="137" t="s">
        <v>4029</v>
      </c>
      <c r="C1973" s="138" t="s">
        <v>42</v>
      </c>
      <c r="D1973" s="139">
        <v>727.69</v>
      </c>
      <c r="E1973" s="139">
        <v>112.27</v>
      </c>
      <c r="F1973" s="139">
        <v>839.96</v>
      </c>
      <c r="G1973" s="120">
        <f t="shared" si="30"/>
        <v>9</v>
      </c>
    </row>
    <row r="1974" spans="1:7" ht="30" x14ac:dyDescent="0.2">
      <c r="A1974" s="136" t="s">
        <v>4030</v>
      </c>
      <c r="B1974" s="137" t="s">
        <v>4031</v>
      </c>
      <c r="C1974" s="138" t="s">
        <v>42</v>
      </c>
      <c r="D1974" s="139">
        <v>823.94</v>
      </c>
      <c r="E1974" s="139">
        <v>149.68</v>
      </c>
      <c r="F1974" s="139">
        <v>973.62</v>
      </c>
      <c r="G1974" s="120">
        <f t="shared" si="30"/>
        <v>9</v>
      </c>
    </row>
    <row r="1975" spans="1:7" ht="30" x14ac:dyDescent="0.2">
      <c r="A1975" s="136" t="s">
        <v>4032</v>
      </c>
      <c r="B1975" s="137" t="s">
        <v>4033</v>
      </c>
      <c r="C1975" s="138" t="s">
        <v>42</v>
      </c>
      <c r="D1975" s="139">
        <v>911.96</v>
      </c>
      <c r="E1975" s="139">
        <v>149.68</v>
      </c>
      <c r="F1975" s="139">
        <v>1061.6400000000001</v>
      </c>
      <c r="G1975" s="120">
        <f t="shared" si="30"/>
        <v>9</v>
      </c>
    </row>
    <row r="1976" spans="1:7" ht="30" x14ac:dyDescent="0.2">
      <c r="A1976" s="136" t="s">
        <v>4034</v>
      </c>
      <c r="B1976" s="137" t="s">
        <v>4035</v>
      </c>
      <c r="C1976" s="138" t="s">
        <v>42</v>
      </c>
      <c r="D1976" s="139">
        <v>1218.3900000000001</v>
      </c>
      <c r="E1976" s="139">
        <v>187.11</v>
      </c>
      <c r="F1976" s="139">
        <v>1405.5</v>
      </c>
      <c r="G1976" s="120">
        <f t="shared" si="30"/>
        <v>9</v>
      </c>
    </row>
    <row r="1977" spans="1:7" ht="30" x14ac:dyDescent="0.2">
      <c r="A1977" s="136" t="s">
        <v>4036</v>
      </c>
      <c r="B1977" s="137" t="s">
        <v>4037</v>
      </c>
      <c r="C1977" s="138" t="s">
        <v>42</v>
      </c>
      <c r="D1977" s="139">
        <v>1747.61</v>
      </c>
      <c r="E1977" s="139">
        <v>187.11</v>
      </c>
      <c r="F1977" s="139">
        <v>1934.72</v>
      </c>
      <c r="G1977" s="120">
        <f t="shared" si="30"/>
        <v>9</v>
      </c>
    </row>
    <row r="1978" spans="1:7" x14ac:dyDescent="0.2">
      <c r="A1978" s="136" t="s">
        <v>4038</v>
      </c>
      <c r="B1978" s="137" t="s">
        <v>4039</v>
      </c>
      <c r="C1978" s="138"/>
      <c r="D1978" s="139"/>
      <c r="E1978" s="139"/>
      <c r="F1978" s="139"/>
      <c r="G1978" s="120">
        <f t="shared" si="30"/>
        <v>5</v>
      </c>
    </row>
    <row r="1979" spans="1:7" ht="30" x14ac:dyDescent="0.2">
      <c r="A1979" s="136" t="s">
        <v>4040</v>
      </c>
      <c r="B1979" s="137" t="s">
        <v>4041</v>
      </c>
      <c r="C1979" s="138" t="s">
        <v>7</v>
      </c>
      <c r="D1979" s="139">
        <v>2721.97</v>
      </c>
      <c r="E1979" s="139">
        <v>132.72</v>
      </c>
      <c r="F1979" s="139">
        <v>2854.69</v>
      </c>
      <c r="G1979" s="120">
        <f t="shared" si="30"/>
        <v>9</v>
      </c>
    </row>
    <row r="1980" spans="1:7" x14ac:dyDescent="0.2">
      <c r="A1980" s="136" t="s">
        <v>4042</v>
      </c>
      <c r="B1980" s="137" t="s">
        <v>4043</v>
      </c>
      <c r="C1980" s="138"/>
      <c r="D1980" s="139"/>
      <c r="E1980" s="139"/>
      <c r="F1980" s="139"/>
      <c r="G1980" s="120">
        <f t="shared" si="30"/>
        <v>5</v>
      </c>
    </row>
    <row r="1981" spans="1:7" x14ac:dyDescent="0.2">
      <c r="A1981" s="136" t="s">
        <v>4044</v>
      </c>
      <c r="B1981" s="137" t="s">
        <v>4045</v>
      </c>
      <c r="C1981" s="138" t="s">
        <v>43</v>
      </c>
      <c r="D1981" s="139">
        <v>108.99</v>
      </c>
      <c r="E1981" s="139">
        <v>8.91</v>
      </c>
      <c r="F1981" s="139">
        <v>117.9</v>
      </c>
      <c r="G1981" s="120">
        <f t="shared" si="30"/>
        <v>9</v>
      </c>
    </row>
    <row r="1982" spans="1:7" x14ac:dyDescent="0.2">
      <c r="A1982" s="136" t="s">
        <v>4046</v>
      </c>
      <c r="B1982" s="137" t="s">
        <v>4047</v>
      </c>
      <c r="C1982" s="138"/>
      <c r="D1982" s="139"/>
      <c r="E1982" s="139"/>
      <c r="F1982" s="139"/>
      <c r="G1982" s="120">
        <f t="shared" si="30"/>
        <v>5</v>
      </c>
    </row>
    <row r="1983" spans="1:7" x14ac:dyDescent="0.2">
      <c r="A1983" s="136" t="s">
        <v>4048</v>
      </c>
      <c r="B1983" s="137" t="s">
        <v>4049</v>
      </c>
      <c r="C1983" s="138" t="s">
        <v>42</v>
      </c>
      <c r="D1983" s="139">
        <v>49.6</v>
      </c>
      <c r="E1983" s="139">
        <v>15.02</v>
      </c>
      <c r="F1983" s="139">
        <v>64.62</v>
      </c>
      <c r="G1983" s="120">
        <f t="shared" si="30"/>
        <v>9</v>
      </c>
    </row>
    <row r="1984" spans="1:7" x14ac:dyDescent="0.2">
      <c r="A1984" s="136" t="s">
        <v>4050</v>
      </c>
      <c r="B1984" s="137" t="s">
        <v>4051</v>
      </c>
      <c r="C1984" s="138" t="s">
        <v>42</v>
      </c>
      <c r="D1984" s="139">
        <v>48.81</v>
      </c>
      <c r="E1984" s="139">
        <v>25.03</v>
      </c>
      <c r="F1984" s="139">
        <v>73.84</v>
      </c>
      <c r="G1984" s="120">
        <f t="shared" si="30"/>
        <v>9</v>
      </c>
    </row>
    <row r="1985" spans="1:7" x14ac:dyDescent="0.2">
      <c r="A1985" s="136" t="s">
        <v>4052</v>
      </c>
      <c r="B1985" s="137" t="s">
        <v>4053</v>
      </c>
      <c r="C1985" s="138" t="s">
        <v>42</v>
      </c>
      <c r="D1985" s="139">
        <v>59.43</v>
      </c>
      <c r="E1985" s="139">
        <v>50.05</v>
      </c>
      <c r="F1985" s="139">
        <v>109.48</v>
      </c>
      <c r="G1985" s="120">
        <f t="shared" si="30"/>
        <v>9</v>
      </c>
    </row>
    <row r="1986" spans="1:7" x14ac:dyDescent="0.2">
      <c r="A1986" s="136" t="s">
        <v>4054</v>
      </c>
      <c r="B1986" s="137" t="s">
        <v>4055</v>
      </c>
      <c r="C1986" s="138" t="s">
        <v>42</v>
      </c>
      <c r="D1986" s="139">
        <v>175.46</v>
      </c>
      <c r="E1986" s="139">
        <v>50.05</v>
      </c>
      <c r="F1986" s="139">
        <v>225.51</v>
      </c>
      <c r="G1986" s="120">
        <f t="shared" si="30"/>
        <v>9</v>
      </c>
    </row>
    <row r="1987" spans="1:7" x14ac:dyDescent="0.2">
      <c r="A1987" s="136" t="s">
        <v>4056</v>
      </c>
      <c r="B1987" s="137" t="s">
        <v>4057</v>
      </c>
      <c r="C1987" s="138" t="s">
        <v>42</v>
      </c>
      <c r="D1987" s="139">
        <v>258.94</v>
      </c>
      <c r="E1987" s="139">
        <v>50.05</v>
      </c>
      <c r="F1987" s="139">
        <v>308.99</v>
      </c>
      <c r="G1987" s="120">
        <f t="shared" si="30"/>
        <v>9</v>
      </c>
    </row>
    <row r="1988" spans="1:7" x14ac:dyDescent="0.2">
      <c r="A1988" s="136" t="s">
        <v>4058</v>
      </c>
      <c r="B1988" s="137" t="s">
        <v>4059</v>
      </c>
      <c r="C1988" s="138" t="s">
        <v>42</v>
      </c>
      <c r="D1988" s="139">
        <v>770.12</v>
      </c>
      <c r="E1988" s="139">
        <v>60.06</v>
      </c>
      <c r="F1988" s="139">
        <v>830.18</v>
      </c>
      <c r="G1988" s="120">
        <f t="shared" si="30"/>
        <v>9</v>
      </c>
    </row>
    <row r="1989" spans="1:7" x14ac:dyDescent="0.2">
      <c r="A1989" s="136" t="s">
        <v>4060</v>
      </c>
      <c r="B1989" s="137" t="s">
        <v>4061</v>
      </c>
      <c r="C1989" s="138" t="s">
        <v>42</v>
      </c>
      <c r="D1989" s="139">
        <v>315.25</v>
      </c>
      <c r="E1989" s="139">
        <v>60.06</v>
      </c>
      <c r="F1989" s="139">
        <v>375.31</v>
      </c>
      <c r="G1989" s="120">
        <f t="shared" si="30"/>
        <v>9</v>
      </c>
    </row>
    <row r="1990" spans="1:7" x14ac:dyDescent="0.2">
      <c r="A1990" s="136" t="s">
        <v>4062</v>
      </c>
      <c r="B1990" s="137" t="s">
        <v>4063</v>
      </c>
      <c r="C1990" s="138"/>
      <c r="D1990" s="139"/>
      <c r="E1990" s="139"/>
      <c r="F1990" s="139"/>
      <c r="G1990" s="120">
        <f t="shared" si="30"/>
        <v>5</v>
      </c>
    </row>
    <row r="1991" spans="1:7" x14ac:dyDescent="0.2">
      <c r="A1991" s="136" t="s">
        <v>4064</v>
      </c>
      <c r="B1991" s="137" t="s">
        <v>4065</v>
      </c>
      <c r="C1991" s="138" t="s">
        <v>42</v>
      </c>
      <c r="D1991" s="139">
        <v>30.14</v>
      </c>
      <c r="E1991" s="139">
        <v>10.01</v>
      </c>
      <c r="F1991" s="139">
        <v>40.15</v>
      </c>
      <c r="G1991" s="120">
        <f t="shared" si="30"/>
        <v>9</v>
      </c>
    </row>
    <row r="1992" spans="1:7" x14ac:dyDescent="0.2">
      <c r="A1992" s="136" t="s">
        <v>4066</v>
      </c>
      <c r="B1992" s="137" t="s">
        <v>4067</v>
      </c>
      <c r="C1992" s="138" t="s">
        <v>42</v>
      </c>
      <c r="D1992" s="139">
        <v>63.28</v>
      </c>
      <c r="E1992" s="139">
        <v>10.01</v>
      </c>
      <c r="F1992" s="139">
        <v>73.290000000000006</v>
      </c>
      <c r="G1992" s="120">
        <f t="shared" si="30"/>
        <v>9</v>
      </c>
    </row>
    <row r="1993" spans="1:7" x14ac:dyDescent="0.2">
      <c r="A1993" s="136" t="s">
        <v>4068</v>
      </c>
      <c r="B1993" s="137" t="s">
        <v>4069</v>
      </c>
      <c r="C1993" s="138" t="s">
        <v>42</v>
      </c>
      <c r="D1993" s="139">
        <v>97.31</v>
      </c>
      <c r="E1993" s="139">
        <v>10.01</v>
      </c>
      <c r="F1993" s="139">
        <v>107.32</v>
      </c>
      <c r="G1993" s="120">
        <f t="shared" si="30"/>
        <v>9</v>
      </c>
    </row>
    <row r="1994" spans="1:7" x14ac:dyDescent="0.2">
      <c r="A1994" s="136" t="s">
        <v>4070</v>
      </c>
      <c r="B1994" s="137" t="s">
        <v>4071</v>
      </c>
      <c r="C1994" s="138" t="s">
        <v>42</v>
      </c>
      <c r="D1994" s="139">
        <v>140.16</v>
      </c>
      <c r="E1994" s="139">
        <v>10.01</v>
      </c>
      <c r="F1994" s="139">
        <v>150.16999999999999</v>
      </c>
      <c r="G1994" s="120">
        <f t="shared" ref="G1994:G2057" si="31">LEN(A1994)</f>
        <v>9</v>
      </c>
    </row>
    <row r="1995" spans="1:7" x14ac:dyDescent="0.2">
      <c r="A1995" s="136" t="s">
        <v>4072</v>
      </c>
      <c r="B1995" s="137" t="s">
        <v>4073</v>
      </c>
      <c r="C1995" s="138" t="s">
        <v>42</v>
      </c>
      <c r="D1995" s="139">
        <v>187.56</v>
      </c>
      <c r="E1995" s="139">
        <v>10.01</v>
      </c>
      <c r="F1995" s="139">
        <v>197.57</v>
      </c>
      <c r="G1995" s="120">
        <f t="shared" si="31"/>
        <v>9</v>
      </c>
    </row>
    <row r="1996" spans="1:7" x14ac:dyDescent="0.2">
      <c r="A1996" s="136" t="s">
        <v>4074</v>
      </c>
      <c r="B1996" s="137" t="s">
        <v>4075</v>
      </c>
      <c r="C1996" s="138" t="s">
        <v>42</v>
      </c>
      <c r="D1996" s="139">
        <v>316.64</v>
      </c>
      <c r="E1996" s="139">
        <v>10.01</v>
      </c>
      <c r="F1996" s="139">
        <v>326.64999999999998</v>
      </c>
      <c r="G1996" s="120">
        <f t="shared" si="31"/>
        <v>9</v>
      </c>
    </row>
    <row r="1997" spans="1:7" x14ac:dyDescent="0.2">
      <c r="A1997" s="136" t="s">
        <v>4076</v>
      </c>
      <c r="B1997" s="137" t="s">
        <v>4077</v>
      </c>
      <c r="C1997" s="138" t="s">
        <v>42</v>
      </c>
      <c r="D1997" s="139">
        <v>10.31</v>
      </c>
      <c r="E1997" s="139">
        <v>10.01</v>
      </c>
      <c r="F1997" s="139">
        <v>20.32</v>
      </c>
      <c r="G1997" s="120">
        <f t="shared" si="31"/>
        <v>9</v>
      </c>
    </row>
    <row r="1998" spans="1:7" x14ac:dyDescent="0.2">
      <c r="A1998" s="136" t="s">
        <v>4078</v>
      </c>
      <c r="B1998" s="137" t="s">
        <v>4079</v>
      </c>
      <c r="C1998" s="138" t="s">
        <v>42</v>
      </c>
      <c r="D1998" s="139">
        <v>13.22</v>
      </c>
      <c r="E1998" s="139">
        <v>10.01</v>
      </c>
      <c r="F1998" s="139">
        <v>23.23</v>
      </c>
      <c r="G1998" s="120">
        <f t="shared" si="31"/>
        <v>9</v>
      </c>
    </row>
    <row r="1999" spans="1:7" x14ac:dyDescent="0.2">
      <c r="A1999" s="136" t="s">
        <v>4080</v>
      </c>
      <c r="B1999" s="137" t="s">
        <v>4081</v>
      </c>
      <c r="C1999" s="138" t="s">
        <v>42</v>
      </c>
      <c r="D1999" s="139">
        <v>31.03</v>
      </c>
      <c r="E1999" s="139">
        <v>2.5</v>
      </c>
      <c r="F1999" s="139">
        <v>33.53</v>
      </c>
      <c r="G1999" s="120">
        <f t="shared" si="31"/>
        <v>9</v>
      </c>
    </row>
    <row r="2000" spans="1:7" x14ac:dyDescent="0.2">
      <c r="A2000" s="136" t="s">
        <v>4082</v>
      </c>
      <c r="B2000" s="137" t="s">
        <v>4083</v>
      </c>
      <c r="C2000" s="138"/>
      <c r="D2000" s="139"/>
      <c r="E2000" s="139"/>
      <c r="F2000" s="139"/>
      <c r="G2000" s="120">
        <f t="shared" si="31"/>
        <v>5</v>
      </c>
    </row>
    <row r="2001" spans="1:7" ht="30" x14ac:dyDescent="0.2">
      <c r="A2001" s="136" t="s">
        <v>4084</v>
      </c>
      <c r="B2001" s="137" t="s">
        <v>4085</v>
      </c>
      <c r="C2001" s="138" t="s">
        <v>42</v>
      </c>
      <c r="D2001" s="139">
        <v>16488.849999999999</v>
      </c>
      <c r="E2001" s="139">
        <v>314.26</v>
      </c>
      <c r="F2001" s="139">
        <v>16803.11</v>
      </c>
      <c r="G2001" s="120">
        <f t="shared" si="31"/>
        <v>9</v>
      </c>
    </row>
    <row r="2002" spans="1:7" ht="30" x14ac:dyDescent="0.2">
      <c r="A2002" s="136" t="s">
        <v>4086</v>
      </c>
      <c r="B2002" s="137" t="s">
        <v>4087</v>
      </c>
      <c r="C2002" s="138" t="s">
        <v>42</v>
      </c>
      <c r="D2002" s="139">
        <v>32128.45</v>
      </c>
      <c r="E2002" s="139">
        <v>281.64</v>
      </c>
      <c r="F2002" s="139">
        <v>32410.09</v>
      </c>
      <c r="G2002" s="120">
        <f t="shared" si="31"/>
        <v>9</v>
      </c>
    </row>
    <row r="2003" spans="1:7" ht="30" x14ac:dyDescent="0.2">
      <c r="A2003" s="136" t="s">
        <v>4088</v>
      </c>
      <c r="B2003" s="137" t="s">
        <v>4089</v>
      </c>
      <c r="C2003" s="138" t="s">
        <v>58</v>
      </c>
      <c r="D2003" s="139">
        <v>32088.57</v>
      </c>
      <c r="E2003" s="139">
        <v>415.18</v>
      </c>
      <c r="F2003" s="139">
        <v>32503.75</v>
      </c>
      <c r="G2003" s="120">
        <f t="shared" si="31"/>
        <v>9</v>
      </c>
    </row>
    <row r="2004" spans="1:7" ht="30" x14ac:dyDescent="0.2">
      <c r="A2004" s="136" t="s">
        <v>4090</v>
      </c>
      <c r="B2004" s="137" t="s">
        <v>4091</v>
      </c>
      <c r="C2004" s="138" t="s">
        <v>42</v>
      </c>
      <c r="D2004" s="139">
        <v>71650.91</v>
      </c>
      <c r="E2004" s="139">
        <v>50.05</v>
      </c>
      <c r="F2004" s="139">
        <v>71700.960000000006</v>
      </c>
      <c r="G2004" s="120">
        <f t="shared" si="31"/>
        <v>9</v>
      </c>
    </row>
    <row r="2005" spans="1:7" ht="30" x14ac:dyDescent="0.2">
      <c r="A2005" s="136" t="s">
        <v>4092</v>
      </c>
      <c r="B2005" s="137" t="s">
        <v>4093</v>
      </c>
      <c r="C2005" s="138" t="s">
        <v>42</v>
      </c>
      <c r="D2005" s="139">
        <v>125725.72</v>
      </c>
      <c r="E2005" s="139">
        <v>50.05</v>
      </c>
      <c r="F2005" s="139">
        <v>125775.77</v>
      </c>
      <c r="G2005" s="120">
        <f t="shared" si="31"/>
        <v>9</v>
      </c>
    </row>
    <row r="2006" spans="1:7" ht="30" x14ac:dyDescent="0.2">
      <c r="A2006" s="136" t="s">
        <v>131</v>
      </c>
      <c r="B2006" s="137" t="s">
        <v>4094</v>
      </c>
      <c r="C2006" s="138" t="s">
        <v>42</v>
      </c>
      <c r="D2006" s="139">
        <v>16.02</v>
      </c>
      <c r="E2006" s="139">
        <v>15.02</v>
      </c>
      <c r="F2006" s="139">
        <v>31.04</v>
      </c>
      <c r="G2006" s="120">
        <f t="shared" si="31"/>
        <v>9</v>
      </c>
    </row>
    <row r="2007" spans="1:7" ht="30" x14ac:dyDescent="0.2">
      <c r="A2007" s="136" t="s">
        <v>132</v>
      </c>
      <c r="B2007" s="137" t="s">
        <v>4095</v>
      </c>
      <c r="C2007" s="138" t="s">
        <v>42</v>
      </c>
      <c r="D2007" s="139">
        <v>25.9</v>
      </c>
      <c r="E2007" s="139">
        <v>15.02</v>
      </c>
      <c r="F2007" s="139">
        <v>40.92</v>
      </c>
      <c r="G2007" s="120">
        <f t="shared" si="31"/>
        <v>9</v>
      </c>
    </row>
    <row r="2008" spans="1:7" ht="30" x14ac:dyDescent="0.2">
      <c r="A2008" s="136" t="s">
        <v>133</v>
      </c>
      <c r="B2008" s="137" t="s">
        <v>4096</v>
      </c>
      <c r="C2008" s="138" t="s">
        <v>42</v>
      </c>
      <c r="D2008" s="139">
        <v>88.97</v>
      </c>
      <c r="E2008" s="139">
        <v>30.03</v>
      </c>
      <c r="F2008" s="139">
        <v>119</v>
      </c>
      <c r="G2008" s="120">
        <f t="shared" si="31"/>
        <v>9</v>
      </c>
    </row>
    <row r="2009" spans="1:7" ht="30" x14ac:dyDescent="0.2">
      <c r="A2009" s="136" t="s">
        <v>134</v>
      </c>
      <c r="B2009" s="137" t="s">
        <v>4097</v>
      </c>
      <c r="C2009" s="138" t="s">
        <v>42</v>
      </c>
      <c r="D2009" s="139">
        <v>130.37</v>
      </c>
      <c r="E2009" s="139">
        <v>30.03</v>
      </c>
      <c r="F2009" s="139">
        <v>160.4</v>
      </c>
      <c r="G2009" s="120">
        <f t="shared" si="31"/>
        <v>9</v>
      </c>
    </row>
    <row r="2010" spans="1:7" ht="30" x14ac:dyDescent="0.2">
      <c r="A2010" s="136" t="s">
        <v>135</v>
      </c>
      <c r="B2010" s="137" t="s">
        <v>4098</v>
      </c>
      <c r="C2010" s="138" t="s">
        <v>42</v>
      </c>
      <c r="D2010" s="139">
        <v>113.23</v>
      </c>
      <c r="E2010" s="139">
        <v>45.04</v>
      </c>
      <c r="F2010" s="139">
        <v>158.27000000000001</v>
      </c>
      <c r="G2010" s="120">
        <f t="shared" si="31"/>
        <v>9</v>
      </c>
    </row>
    <row r="2011" spans="1:7" ht="30" x14ac:dyDescent="0.2">
      <c r="A2011" s="136" t="s">
        <v>136</v>
      </c>
      <c r="B2011" s="137" t="s">
        <v>4099</v>
      </c>
      <c r="C2011" s="138" t="s">
        <v>42</v>
      </c>
      <c r="D2011" s="139">
        <v>155.27000000000001</v>
      </c>
      <c r="E2011" s="139">
        <v>45.04</v>
      </c>
      <c r="F2011" s="139">
        <v>200.31</v>
      </c>
      <c r="G2011" s="120">
        <f t="shared" si="31"/>
        <v>9</v>
      </c>
    </row>
    <row r="2012" spans="1:7" ht="30" x14ac:dyDescent="0.2">
      <c r="A2012" s="136" t="s">
        <v>4100</v>
      </c>
      <c r="B2012" s="137" t="s">
        <v>4101</v>
      </c>
      <c r="C2012" s="138" t="s">
        <v>42</v>
      </c>
      <c r="D2012" s="139">
        <v>442.64</v>
      </c>
      <c r="E2012" s="139">
        <v>50.05</v>
      </c>
      <c r="F2012" s="139">
        <v>492.69</v>
      </c>
      <c r="G2012" s="120">
        <f t="shared" si="31"/>
        <v>9</v>
      </c>
    </row>
    <row r="2013" spans="1:7" ht="30" x14ac:dyDescent="0.2">
      <c r="A2013" s="136" t="s">
        <v>4102</v>
      </c>
      <c r="B2013" s="137" t="s">
        <v>4103</v>
      </c>
      <c r="C2013" s="138" t="s">
        <v>42</v>
      </c>
      <c r="D2013" s="139">
        <v>633.20000000000005</v>
      </c>
      <c r="E2013" s="139">
        <v>50.05</v>
      </c>
      <c r="F2013" s="139">
        <v>683.25</v>
      </c>
      <c r="G2013" s="120">
        <f t="shared" si="31"/>
        <v>9</v>
      </c>
    </row>
    <row r="2014" spans="1:7" ht="45" x14ac:dyDescent="0.2">
      <c r="A2014" s="136" t="s">
        <v>4104</v>
      </c>
      <c r="B2014" s="137" t="s">
        <v>4105</v>
      </c>
      <c r="C2014" s="138" t="s">
        <v>42</v>
      </c>
      <c r="D2014" s="139">
        <v>3474.22</v>
      </c>
      <c r="E2014" s="139">
        <v>100.1</v>
      </c>
      <c r="F2014" s="139">
        <v>3574.32</v>
      </c>
      <c r="G2014" s="120">
        <f t="shared" si="31"/>
        <v>9</v>
      </c>
    </row>
    <row r="2015" spans="1:7" ht="45" x14ac:dyDescent="0.2">
      <c r="A2015" s="136" t="s">
        <v>4106</v>
      </c>
      <c r="B2015" s="137" t="s">
        <v>4107</v>
      </c>
      <c r="C2015" s="138" t="s">
        <v>42</v>
      </c>
      <c r="D2015" s="139">
        <v>5760.51</v>
      </c>
      <c r="E2015" s="139">
        <v>100.1</v>
      </c>
      <c r="F2015" s="139">
        <v>5860.61</v>
      </c>
      <c r="G2015" s="120">
        <f t="shared" si="31"/>
        <v>9</v>
      </c>
    </row>
    <row r="2016" spans="1:7" ht="45" x14ac:dyDescent="0.2">
      <c r="A2016" s="136" t="s">
        <v>4108</v>
      </c>
      <c r="B2016" s="137" t="s">
        <v>4109</v>
      </c>
      <c r="C2016" s="138" t="s">
        <v>42</v>
      </c>
      <c r="D2016" s="139">
        <v>6720.34</v>
      </c>
      <c r="E2016" s="139">
        <v>100.1</v>
      </c>
      <c r="F2016" s="139">
        <v>6820.44</v>
      </c>
      <c r="G2016" s="120">
        <f t="shared" si="31"/>
        <v>9</v>
      </c>
    </row>
    <row r="2017" spans="1:7" ht="30" x14ac:dyDescent="0.2">
      <c r="A2017" s="136" t="s">
        <v>4110</v>
      </c>
      <c r="B2017" s="137" t="s">
        <v>4111</v>
      </c>
      <c r="C2017" s="138" t="s">
        <v>42</v>
      </c>
      <c r="D2017" s="139">
        <v>8257.14</v>
      </c>
      <c r="E2017" s="139">
        <v>100.1</v>
      </c>
      <c r="F2017" s="139">
        <v>8357.24</v>
      </c>
      <c r="G2017" s="120">
        <f t="shared" si="31"/>
        <v>9</v>
      </c>
    </row>
    <row r="2018" spans="1:7" ht="30" x14ac:dyDescent="0.2">
      <c r="A2018" s="136" t="s">
        <v>4112</v>
      </c>
      <c r="B2018" s="137" t="s">
        <v>4113</v>
      </c>
      <c r="C2018" s="138" t="s">
        <v>42</v>
      </c>
      <c r="D2018" s="139">
        <v>14897.64</v>
      </c>
      <c r="E2018" s="139">
        <v>100.1</v>
      </c>
      <c r="F2018" s="139">
        <v>14997.74</v>
      </c>
      <c r="G2018" s="120">
        <f t="shared" si="31"/>
        <v>9</v>
      </c>
    </row>
    <row r="2019" spans="1:7" ht="30" x14ac:dyDescent="0.2">
      <c r="A2019" s="136" t="s">
        <v>4114</v>
      </c>
      <c r="B2019" s="137" t="s">
        <v>4115</v>
      </c>
      <c r="C2019" s="138" t="s">
        <v>42</v>
      </c>
      <c r="D2019" s="139">
        <v>20464.439999999999</v>
      </c>
      <c r="E2019" s="139">
        <v>100.1</v>
      </c>
      <c r="F2019" s="139">
        <v>20564.54</v>
      </c>
      <c r="G2019" s="120">
        <f t="shared" si="31"/>
        <v>9</v>
      </c>
    </row>
    <row r="2020" spans="1:7" ht="30" x14ac:dyDescent="0.2">
      <c r="A2020" s="136" t="s">
        <v>4116</v>
      </c>
      <c r="B2020" s="137" t="s">
        <v>4117</v>
      </c>
      <c r="C2020" s="138" t="s">
        <v>42</v>
      </c>
      <c r="D2020" s="139">
        <v>12.01</v>
      </c>
      <c r="E2020" s="139">
        <v>10.01</v>
      </c>
      <c r="F2020" s="139">
        <v>22.02</v>
      </c>
      <c r="G2020" s="120">
        <f t="shared" si="31"/>
        <v>9</v>
      </c>
    </row>
    <row r="2021" spans="1:7" ht="30" x14ac:dyDescent="0.2">
      <c r="A2021" s="136" t="s">
        <v>4118</v>
      </c>
      <c r="B2021" s="137" t="s">
        <v>4119</v>
      </c>
      <c r="C2021" s="138" t="s">
        <v>42</v>
      </c>
      <c r="D2021" s="139">
        <v>14.5</v>
      </c>
      <c r="E2021" s="139">
        <v>10.01</v>
      </c>
      <c r="F2021" s="139">
        <v>24.51</v>
      </c>
      <c r="G2021" s="120">
        <f t="shared" si="31"/>
        <v>9</v>
      </c>
    </row>
    <row r="2022" spans="1:7" ht="30" x14ac:dyDescent="0.2">
      <c r="A2022" s="136" t="s">
        <v>4120</v>
      </c>
      <c r="B2022" s="137" t="s">
        <v>4121</v>
      </c>
      <c r="C2022" s="138" t="s">
        <v>42</v>
      </c>
      <c r="D2022" s="139">
        <v>43.14</v>
      </c>
      <c r="E2022" s="139">
        <v>10.01</v>
      </c>
      <c r="F2022" s="139">
        <v>53.15</v>
      </c>
      <c r="G2022" s="120">
        <f t="shared" si="31"/>
        <v>9</v>
      </c>
    </row>
    <row r="2023" spans="1:7" ht="30" x14ac:dyDescent="0.2">
      <c r="A2023" s="136" t="s">
        <v>4122</v>
      </c>
      <c r="B2023" s="137" t="s">
        <v>4123</v>
      </c>
      <c r="C2023" s="138" t="s">
        <v>42</v>
      </c>
      <c r="D2023" s="139">
        <v>47.36</v>
      </c>
      <c r="E2023" s="139">
        <v>10.01</v>
      </c>
      <c r="F2023" s="139">
        <v>57.37</v>
      </c>
      <c r="G2023" s="120">
        <f t="shared" si="31"/>
        <v>9</v>
      </c>
    </row>
    <row r="2024" spans="1:7" ht="30" x14ac:dyDescent="0.2">
      <c r="A2024" s="136" t="s">
        <v>4124</v>
      </c>
      <c r="B2024" s="137" t="s">
        <v>4125</v>
      </c>
      <c r="C2024" s="138" t="s">
        <v>42</v>
      </c>
      <c r="D2024" s="139">
        <v>51.59</v>
      </c>
      <c r="E2024" s="139">
        <v>10.01</v>
      </c>
      <c r="F2024" s="139">
        <v>61.6</v>
      </c>
      <c r="G2024" s="120">
        <f t="shared" si="31"/>
        <v>9</v>
      </c>
    </row>
    <row r="2025" spans="1:7" ht="30" x14ac:dyDescent="0.2">
      <c r="A2025" s="136" t="s">
        <v>4126</v>
      </c>
      <c r="B2025" s="137" t="s">
        <v>4127</v>
      </c>
      <c r="C2025" s="138" t="s">
        <v>42</v>
      </c>
      <c r="D2025" s="139">
        <v>131.88999999999999</v>
      </c>
      <c r="E2025" s="139">
        <v>10.01</v>
      </c>
      <c r="F2025" s="139">
        <v>141.9</v>
      </c>
      <c r="G2025" s="120">
        <f t="shared" si="31"/>
        <v>9</v>
      </c>
    </row>
    <row r="2026" spans="1:7" ht="30" x14ac:dyDescent="0.2">
      <c r="A2026" s="136" t="s">
        <v>4128</v>
      </c>
      <c r="B2026" s="137" t="s">
        <v>4129</v>
      </c>
      <c r="C2026" s="138" t="s">
        <v>42</v>
      </c>
      <c r="D2026" s="139">
        <v>59.22</v>
      </c>
      <c r="E2026" s="139">
        <v>10.01</v>
      </c>
      <c r="F2026" s="139">
        <v>69.23</v>
      </c>
      <c r="G2026" s="120">
        <f t="shared" si="31"/>
        <v>9</v>
      </c>
    </row>
    <row r="2027" spans="1:7" ht="30" x14ac:dyDescent="0.2">
      <c r="A2027" s="136" t="s">
        <v>4130</v>
      </c>
      <c r="B2027" s="137" t="s">
        <v>4131</v>
      </c>
      <c r="C2027" s="138" t="s">
        <v>42</v>
      </c>
      <c r="D2027" s="139">
        <v>65.67</v>
      </c>
      <c r="E2027" s="139">
        <v>10.01</v>
      </c>
      <c r="F2027" s="139">
        <v>75.680000000000007</v>
      </c>
      <c r="G2027" s="120">
        <f t="shared" si="31"/>
        <v>9</v>
      </c>
    </row>
    <row r="2028" spans="1:7" ht="30" x14ac:dyDescent="0.2">
      <c r="A2028" s="136" t="s">
        <v>4132</v>
      </c>
      <c r="B2028" s="137" t="s">
        <v>4133</v>
      </c>
      <c r="C2028" s="138" t="s">
        <v>42</v>
      </c>
      <c r="D2028" s="139">
        <v>70.849999999999994</v>
      </c>
      <c r="E2028" s="139">
        <v>10.01</v>
      </c>
      <c r="F2028" s="139">
        <v>80.86</v>
      </c>
      <c r="G2028" s="120">
        <f t="shared" si="31"/>
        <v>9</v>
      </c>
    </row>
    <row r="2029" spans="1:7" ht="30" x14ac:dyDescent="0.2">
      <c r="A2029" s="136" t="s">
        <v>4134</v>
      </c>
      <c r="B2029" s="137" t="s">
        <v>4135</v>
      </c>
      <c r="C2029" s="138" t="s">
        <v>42</v>
      </c>
      <c r="D2029" s="139">
        <v>1530.26</v>
      </c>
      <c r="E2029" s="139">
        <v>10.01</v>
      </c>
      <c r="F2029" s="139">
        <v>1540.27</v>
      </c>
      <c r="G2029" s="120">
        <f t="shared" si="31"/>
        <v>9</v>
      </c>
    </row>
    <row r="2030" spans="1:7" ht="30" x14ac:dyDescent="0.2">
      <c r="A2030" s="136" t="s">
        <v>4136</v>
      </c>
      <c r="B2030" s="137" t="s">
        <v>4137</v>
      </c>
      <c r="C2030" s="138" t="s">
        <v>42</v>
      </c>
      <c r="D2030" s="139">
        <v>38004.51</v>
      </c>
      <c r="E2030" s="139">
        <v>100.1</v>
      </c>
      <c r="F2030" s="139">
        <v>38104.61</v>
      </c>
      <c r="G2030" s="120">
        <f t="shared" si="31"/>
        <v>9</v>
      </c>
    </row>
    <row r="2031" spans="1:7" ht="30" x14ac:dyDescent="0.2">
      <c r="A2031" s="136" t="s">
        <v>4138</v>
      </c>
      <c r="B2031" s="137" t="s">
        <v>4139</v>
      </c>
      <c r="C2031" s="138" t="s">
        <v>42</v>
      </c>
      <c r="D2031" s="139">
        <v>58256.56</v>
      </c>
      <c r="E2031" s="139">
        <v>100.1</v>
      </c>
      <c r="F2031" s="139">
        <v>58356.66</v>
      </c>
      <c r="G2031" s="120">
        <f t="shared" si="31"/>
        <v>9</v>
      </c>
    </row>
    <row r="2032" spans="1:7" ht="30" x14ac:dyDescent="0.2">
      <c r="A2032" s="136" t="s">
        <v>4140</v>
      </c>
      <c r="B2032" s="137" t="s">
        <v>4141</v>
      </c>
      <c r="C2032" s="138" t="s">
        <v>42</v>
      </c>
      <c r="D2032" s="139">
        <v>329296.06</v>
      </c>
      <c r="E2032" s="139">
        <v>50.05</v>
      </c>
      <c r="F2032" s="139">
        <v>329346.11</v>
      </c>
      <c r="G2032" s="120">
        <f t="shared" si="31"/>
        <v>9</v>
      </c>
    </row>
    <row r="2033" spans="1:7" x14ac:dyDescent="0.2">
      <c r="A2033" s="136" t="s">
        <v>4142</v>
      </c>
      <c r="B2033" s="137" t="s">
        <v>4143</v>
      </c>
      <c r="C2033" s="138"/>
      <c r="D2033" s="139"/>
      <c r="E2033" s="139"/>
      <c r="F2033" s="139"/>
      <c r="G2033" s="120">
        <f t="shared" si="31"/>
        <v>5</v>
      </c>
    </row>
    <row r="2034" spans="1:7" ht="30" x14ac:dyDescent="0.2">
      <c r="A2034" s="136" t="s">
        <v>4144</v>
      </c>
      <c r="B2034" s="137" t="s">
        <v>4145</v>
      </c>
      <c r="C2034" s="138" t="s">
        <v>42</v>
      </c>
      <c r="D2034" s="139">
        <v>2186.96</v>
      </c>
      <c r="E2034" s="139">
        <v>50.05</v>
      </c>
      <c r="F2034" s="139">
        <v>2237.0100000000002</v>
      </c>
      <c r="G2034" s="120">
        <f t="shared" si="31"/>
        <v>9</v>
      </c>
    </row>
    <row r="2035" spans="1:7" ht="30" x14ac:dyDescent="0.2">
      <c r="A2035" s="136" t="s">
        <v>4146</v>
      </c>
      <c r="B2035" s="137" t="s">
        <v>4147</v>
      </c>
      <c r="C2035" s="138" t="s">
        <v>42</v>
      </c>
      <c r="D2035" s="139">
        <v>1897.22</v>
      </c>
      <c r="E2035" s="139">
        <v>40.04</v>
      </c>
      <c r="F2035" s="139">
        <v>1937.26</v>
      </c>
      <c r="G2035" s="120">
        <f t="shared" si="31"/>
        <v>9</v>
      </c>
    </row>
    <row r="2036" spans="1:7" ht="30" x14ac:dyDescent="0.2">
      <c r="A2036" s="136" t="s">
        <v>4148</v>
      </c>
      <c r="B2036" s="137" t="s">
        <v>4149</v>
      </c>
      <c r="C2036" s="138" t="s">
        <v>42</v>
      </c>
      <c r="D2036" s="139">
        <v>1316.01</v>
      </c>
      <c r="E2036" s="139">
        <v>40.04</v>
      </c>
      <c r="F2036" s="139">
        <v>1356.05</v>
      </c>
      <c r="G2036" s="120">
        <f t="shared" si="31"/>
        <v>9</v>
      </c>
    </row>
    <row r="2037" spans="1:7" ht="30" x14ac:dyDescent="0.2">
      <c r="A2037" s="136" t="s">
        <v>4150</v>
      </c>
      <c r="B2037" s="137" t="s">
        <v>4151</v>
      </c>
      <c r="C2037" s="138" t="s">
        <v>42</v>
      </c>
      <c r="D2037" s="139">
        <v>1887.84</v>
      </c>
      <c r="E2037" s="139">
        <v>50.05</v>
      </c>
      <c r="F2037" s="139">
        <v>1937.89</v>
      </c>
      <c r="G2037" s="120">
        <f t="shared" si="31"/>
        <v>9</v>
      </c>
    </row>
    <row r="2038" spans="1:7" ht="30" x14ac:dyDescent="0.2">
      <c r="A2038" s="136" t="s">
        <v>4152</v>
      </c>
      <c r="B2038" s="137" t="s">
        <v>4153</v>
      </c>
      <c r="C2038" s="138" t="s">
        <v>42</v>
      </c>
      <c r="D2038" s="139">
        <v>2121.0500000000002</v>
      </c>
      <c r="E2038" s="139">
        <v>60.06</v>
      </c>
      <c r="F2038" s="139">
        <v>2181.11</v>
      </c>
      <c r="G2038" s="120">
        <f t="shared" si="31"/>
        <v>9</v>
      </c>
    </row>
    <row r="2039" spans="1:7" ht="30" x14ac:dyDescent="0.2">
      <c r="A2039" s="136" t="s">
        <v>4154</v>
      </c>
      <c r="B2039" s="137" t="s">
        <v>4155</v>
      </c>
      <c r="C2039" s="138" t="s">
        <v>42</v>
      </c>
      <c r="D2039" s="139">
        <v>4639.47</v>
      </c>
      <c r="E2039" s="139">
        <v>75.08</v>
      </c>
      <c r="F2039" s="139">
        <v>4714.55</v>
      </c>
      <c r="G2039" s="120">
        <f t="shared" si="31"/>
        <v>9</v>
      </c>
    </row>
    <row r="2040" spans="1:7" ht="30" x14ac:dyDescent="0.2">
      <c r="A2040" s="136" t="s">
        <v>4156</v>
      </c>
      <c r="B2040" s="137" t="s">
        <v>4157</v>
      </c>
      <c r="C2040" s="138" t="s">
        <v>42</v>
      </c>
      <c r="D2040" s="139">
        <v>9217.85</v>
      </c>
      <c r="E2040" s="139">
        <v>75.08</v>
      </c>
      <c r="F2040" s="139">
        <v>9292.93</v>
      </c>
      <c r="G2040" s="120">
        <f t="shared" si="31"/>
        <v>9</v>
      </c>
    </row>
    <row r="2041" spans="1:7" ht="45" x14ac:dyDescent="0.2">
      <c r="A2041" s="136" t="s">
        <v>4158</v>
      </c>
      <c r="B2041" s="137" t="s">
        <v>4159</v>
      </c>
      <c r="C2041" s="138" t="s">
        <v>42</v>
      </c>
      <c r="D2041" s="139">
        <v>1239.3800000000001</v>
      </c>
      <c r="E2041" s="139">
        <v>40.04</v>
      </c>
      <c r="F2041" s="139">
        <v>1279.42</v>
      </c>
      <c r="G2041" s="120">
        <f t="shared" si="31"/>
        <v>9</v>
      </c>
    </row>
    <row r="2042" spans="1:7" ht="45" x14ac:dyDescent="0.2">
      <c r="A2042" s="136" t="s">
        <v>4160</v>
      </c>
      <c r="B2042" s="137" t="s">
        <v>4161</v>
      </c>
      <c r="C2042" s="138" t="s">
        <v>42</v>
      </c>
      <c r="D2042" s="139">
        <v>1631.68</v>
      </c>
      <c r="E2042" s="139">
        <v>40.04</v>
      </c>
      <c r="F2042" s="139">
        <v>1671.72</v>
      </c>
      <c r="G2042" s="120">
        <f t="shared" si="31"/>
        <v>9</v>
      </c>
    </row>
    <row r="2043" spans="1:7" ht="30" x14ac:dyDescent="0.2">
      <c r="A2043" s="136" t="s">
        <v>4162</v>
      </c>
      <c r="B2043" s="137" t="s">
        <v>4163</v>
      </c>
      <c r="C2043" s="138" t="s">
        <v>42</v>
      </c>
      <c r="D2043" s="139">
        <v>3722.19</v>
      </c>
      <c r="E2043" s="139">
        <v>40.04</v>
      </c>
      <c r="F2043" s="139">
        <v>3762.23</v>
      </c>
      <c r="G2043" s="120">
        <f t="shared" si="31"/>
        <v>9</v>
      </c>
    </row>
    <row r="2044" spans="1:7" ht="30" x14ac:dyDescent="0.2">
      <c r="A2044" s="136" t="s">
        <v>4164</v>
      </c>
      <c r="B2044" s="137" t="s">
        <v>4165</v>
      </c>
      <c r="C2044" s="138" t="s">
        <v>42</v>
      </c>
      <c r="D2044" s="139">
        <v>4298.79</v>
      </c>
      <c r="E2044" s="139">
        <v>50.05</v>
      </c>
      <c r="F2044" s="139">
        <v>4348.84</v>
      </c>
      <c r="G2044" s="120">
        <f t="shared" si="31"/>
        <v>9</v>
      </c>
    </row>
    <row r="2045" spans="1:7" ht="30" x14ac:dyDescent="0.2">
      <c r="A2045" s="136" t="s">
        <v>4166</v>
      </c>
      <c r="B2045" s="137" t="s">
        <v>4167</v>
      </c>
      <c r="C2045" s="138" t="s">
        <v>42</v>
      </c>
      <c r="D2045" s="139">
        <v>8702.01</v>
      </c>
      <c r="E2045" s="139">
        <v>60.06</v>
      </c>
      <c r="F2045" s="139">
        <v>8762.07</v>
      </c>
      <c r="G2045" s="120">
        <f t="shared" si="31"/>
        <v>9</v>
      </c>
    </row>
    <row r="2046" spans="1:7" ht="30" x14ac:dyDescent="0.2">
      <c r="A2046" s="136" t="s">
        <v>4168</v>
      </c>
      <c r="B2046" s="137" t="s">
        <v>4169</v>
      </c>
      <c r="C2046" s="138" t="s">
        <v>42</v>
      </c>
      <c r="D2046" s="139">
        <v>321</v>
      </c>
      <c r="E2046" s="139">
        <v>40.04</v>
      </c>
      <c r="F2046" s="139">
        <v>361.04</v>
      </c>
      <c r="G2046" s="120">
        <f t="shared" si="31"/>
        <v>9</v>
      </c>
    </row>
    <row r="2047" spans="1:7" ht="30" x14ac:dyDescent="0.2">
      <c r="A2047" s="136" t="s">
        <v>4170</v>
      </c>
      <c r="B2047" s="137" t="s">
        <v>4171</v>
      </c>
      <c r="C2047" s="138" t="s">
        <v>42</v>
      </c>
      <c r="D2047" s="139">
        <v>726.13</v>
      </c>
      <c r="E2047" s="139">
        <v>40.04</v>
      </c>
      <c r="F2047" s="139">
        <v>766.17</v>
      </c>
      <c r="G2047" s="120">
        <f t="shared" si="31"/>
        <v>9</v>
      </c>
    </row>
    <row r="2048" spans="1:7" ht="30" x14ac:dyDescent="0.2">
      <c r="A2048" s="136" t="s">
        <v>4172</v>
      </c>
      <c r="B2048" s="137" t="s">
        <v>4173</v>
      </c>
      <c r="C2048" s="138" t="s">
        <v>42</v>
      </c>
      <c r="D2048" s="139">
        <v>999.2</v>
      </c>
      <c r="E2048" s="139">
        <v>50.05</v>
      </c>
      <c r="F2048" s="139">
        <v>1049.25</v>
      </c>
      <c r="G2048" s="120">
        <f t="shared" si="31"/>
        <v>9</v>
      </c>
    </row>
    <row r="2049" spans="1:7" ht="30" x14ac:dyDescent="0.2">
      <c r="A2049" s="136" t="s">
        <v>4174</v>
      </c>
      <c r="B2049" s="137" t="s">
        <v>4175</v>
      </c>
      <c r="C2049" s="138" t="s">
        <v>42</v>
      </c>
      <c r="D2049" s="139">
        <v>1767.05</v>
      </c>
      <c r="E2049" s="139">
        <v>60.06</v>
      </c>
      <c r="F2049" s="139">
        <v>1827.11</v>
      </c>
      <c r="G2049" s="120">
        <f t="shared" si="31"/>
        <v>9</v>
      </c>
    </row>
    <row r="2050" spans="1:7" ht="30" x14ac:dyDescent="0.2">
      <c r="A2050" s="136" t="s">
        <v>4176</v>
      </c>
      <c r="B2050" s="137" t="s">
        <v>4177</v>
      </c>
      <c r="C2050" s="138" t="s">
        <v>42</v>
      </c>
      <c r="D2050" s="139">
        <v>5276.82</v>
      </c>
      <c r="E2050" s="139">
        <v>60.06</v>
      </c>
      <c r="F2050" s="139">
        <v>5336.88</v>
      </c>
      <c r="G2050" s="120">
        <f t="shared" si="31"/>
        <v>9</v>
      </c>
    </row>
    <row r="2051" spans="1:7" ht="30" x14ac:dyDescent="0.2">
      <c r="A2051" s="136" t="s">
        <v>4178</v>
      </c>
      <c r="B2051" s="137" t="s">
        <v>4179</v>
      </c>
      <c r="C2051" s="138" t="s">
        <v>42</v>
      </c>
      <c r="D2051" s="139">
        <v>6835.28</v>
      </c>
      <c r="E2051" s="139">
        <v>75.08</v>
      </c>
      <c r="F2051" s="139">
        <v>6910.36</v>
      </c>
      <c r="G2051" s="120">
        <f t="shared" si="31"/>
        <v>9</v>
      </c>
    </row>
    <row r="2052" spans="1:7" ht="30" x14ac:dyDescent="0.2">
      <c r="A2052" s="136" t="s">
        <v>4180</v>
      </c>
      <c r="B2052" s="137" t="s">
        <v>4181</v>
      </c>
      <c r="C2052" s="138" t="s">
        <v>42</v>
      </c>
      <c r="D2052" s="139">
        <v>10052.07</v>
      </c>
      <c r="E2052" s="139">
        <v>90.09</v>
      </c>
      <c r="F2052" s="139">
        <v>10142.16</v>
      </c>
      <c r="G2052" s="120">
        <f t="shared" si="31"/>
        <v>9</v>
      </c>
    </row>
    <row r="2053" spans="1:7" ht="30" x14ac:dyDescent="0.2">
      <c r="A2053" s="136" t="s">
        <v>4182</v>
      </c>
      <c r="B2053" s="137" t="s">
        <v>4183</v>
      </c>
      <c r="C2053" s="138" t="s">
        <v>42</v>
      </c>
      <c r="D2053" s="139">
        <v>9287.7900000000009</v>
      </c>
      <c r="E2053" s="139">
        <v>115.28</v>
      </c>
      <c r="F2053" s="139">
        <v>9403.07</v>
      </c>
      <c r="G2053" s="120">
        <f t="shared" si="31"/>
        <v>9</v>
      </c>
    </row>
    <row r="2054" spans="1:7" x14ac:dyDescent="0.2">
      <c r="A2054" s="136" t="s">
        <v>4184</v>
      </c>
      <c r="B2054" s="137" t="s">
        <v>4185</v>
      </c>
      <c r="C2054" s="138" t="s">
        <v>42</v>
      </c>
      <c r="D2054" s="139">
        <v>78.37</v>
      </c>
      <c r="E2054" s="139">
        <v>10.01</v>
      </c>
      <c r="F2054" s="139">
        <v>88.38</v>
      </c>
      <c r="G2054" s="120">
        <f t="shared" si="31"/>
        <v>9</v>
      </c>
    </row>
    <row r="2055" spans="1:7" ht="30" x14ac:dyDescent="0.2">
      <c r="A2055" s="136" t="s">
        <v>4186</v>
      </c>
      <c r="B2055" s="137" t="s">
        <v>4187</v>
      </c>
      <c r="C2055" s="138" t="s">
        <v>42</v>
      </c>
      <c r="D2055" s="139">
        <v>802.33</v>
      </c>
      <c r="E2055" s="139">
        <v>40.04</v>
      </c>
      <c r="F2055" s="139">
        <v>842.37</v>
      </c>
      <c r="G2055" s="120">
        <f t="shared" si="31"/>
        <v>9</v>
      </c>
    </row>
    <row r="2056" spans="1:7" x14ac:dyDescent="0.2">
      <c r="A2056" s="136" t="s">
        <v>4188</v>
      </c>
      <c r="B2056" s="137" t="s">
        <v>4189</v>
      </c>
      <c r="C2056" s="138"/>
      <c r="D2056" s="139"/>
      <c r="E2056" s="139"/>
      <c r="F2056" s="139"/>
      <c r="G2056" s="120">
        <f t="shared" si="31"/>
        <v>5</v>
      </c>
    </row>
    <row r="2057" spans="1:7" ht="30" x14ac:dyDescent="0.2">
      <c r="A2057" s="136" t="s">
        <v>4190</v>
      </c>
      <c r="B2057" s="137" t="s">
        <v>4191</v>
      </c>
      <c r="C2057" s="138" t="s">
        <v>42</v>
      </c>
      <c r="D2057" s="139">
        <v>2454.08</v>
      </c>
      <c r="E2057" s="139">
        <v>243.85</v>
      </c>
      <c r="F2057" s="139">
        <v>2697.93</v>
      </c>
      <c r="G2057" s="120">
        <f t="shared" si="31"/>
        <v>9</v>
      </c>
    </row>
    <row r="2058" spans="1:7" ht="30" x14ac:dyDescent="0.2">
      <c r="A2058" s="136" t="s">
        <v>4192</v>
      </c>
      <c r="B2058" s="137" t="s">
        <v>4193</v>
      </c>
      <c r="C2058" s="138" t="s">
        <v>42</v>
      </c>
      <c r="D2058" s="139">
        <v>1744.6</v>
      </c>
      <c r="E2058" s="139">
        <v>243.85</v>
      </c>
      <c r="F2058" s="139">
        <v>1988.45</v>
      </c>
      <c r="G2058" s="120">
        <f t="shared" ref="G2058:G2121" si="32">LEN(A2058)</f>
        <v>9</v>
      </c>
    </row>
    <row r="2059" spans="1:7" ht="30" x14ac:dyDescent="0.2">
      <c r="A2059" s="136" t="s">
        <v>4194</v>
      </c>
      <c r="B2059" s="137" t="s">
        <v>4195</v>
      </c>
      <c r="C2059" s="138" t="s">
        <v>42</v>
      </c>
      <c r="D2059" s="139">
        <v>409.06</v>
      </c>
      <c r="E2059" s="139">
        <v>89.98</v>
      </c>
      <c r="F2059" s="139">
        <v>499.04</v>
      </c>
      <c r="G2059" s="120">
        <f t="shared" si="32"/>
        <v>9</v>
      </c>
    </row>
    <row r="2060" spans="1:7" ht="30" x14ac:dyDescent="0.2">
      <c r="A2060" s="136" t="s">
        <v>4196</v>
      </c>
      <c r="B2060" s="137" t="s">
        <v>4197</v>
      </c>
      <c r="C2060" s="138" t="s">
        <v>42</v>
      </c>
      <c r="D2060" s="139">
        <v>506.5</v>
      </c>
      <c r="E2060" s="139">
        <v>89.98</v>
      </c>
      <c r="F2060" s="139">
        <v>596.48</v>
      </c>
      <c r="G2060" s="120">
        <f t="shared" si="32"/>
        <v>9</v>
      </c>
    </row>
    <row r="2061" spans="1:7" ht="30" x14ac:dyDescent="0.2">
      <c r="A2061" s="136" t="s">
        <v>4198</v>
      </c>
      <c r="B2061" s="137" t="s">
        <v>4199</v>
      </c>
      <c r="C2061" s="138" t="s">
        <v>42</v>
      </c>
      <c r="D2061" s="139">
        <v>429.93</v>
      </c>
      <c r="E2061" s="139">
        <v>89.98</v>
      </c>
      <c r="F2061" s="139">
        <v>519.91</v>
      </c>
      <c r="G2061" s="120">
        <f t="shared" si="32"/>
        <v>9</v>
      </c>
    </row>
    <row r="2062" spans="1:7" ht="30" x14ac:dyDescent="0.2">
      <c r="A2062" s="136" t="s">
        <v>4200</v>
      </c>
      <c r="B2062" s="137" t="s">
        <v>4201</v>
      </c>
      <c r="C2062" s="138" t="s">
        <v>42</v>
      </c>
      <c r="D2062" s="139">
        <v>1207.74</v>
      </c>
      <c r="E2062" s="139">
        <v>243.85</v>
      </c>
      <c r="F2062" s="139">
        <v>1451.59</v>
      </c>
      <c r="G2062" s="120">
        <f t="shared" si="32"/>
        <v>9</v>
      </c>
    </row>
    <row r="2063" spans="1:7" ht="30" x14ac:dyDescent="0.2">
      <c r="A2063" s="136" t="s">
        <v>4202</v>
      </c>
      <c r="B2063" s="137" t="s">
        <v>4203</v>
      </c>
      <c r="C2063" s="138" t="s">
        <v>42</v>
      </c>
      <c r="D2063" s="139">
        <v>1615.1</v>
      </c>
      <c r="E2063" s="139">
        <v>243.85</v>
      </c>
      <c r="F2063" s="139">
        <v>1858.95</v>
      </c>
      <c r="G2063" s="120">
        <f t="shared" si="32"/>
        <v>9</v>
      </c>
    </row>
    <row r="2064" spans="1:7" x14ac:dyDescent="0.2">
      <c r="A2064" s="136" t="s">
        <v>4204</v>
      </c>
      <c r="B2064" s="137" t="s">
        <v>4205</v>
      </c>
      <c r="C2064" s="138"/>
      <c r="D2064" s="139"/>
      <c r="E2064" s="139"/>
      <c r="F2064" s="139"/>
      <c r="G2064" s="120">
        <f t="shared" si="32"/>
        <v>5</v>
      </c>
    </row>
    <row r="2065" spans="1:7" ht="30" x14ac:dyDescent="0.2">
      <c r="A2065" s="136" t="s">
        <v>4206</v>
      </c>
      <c r="B2065" s="137" t="s">
        <v>4207</v>
      </c>
      <c r="C2065" s="138" t="s">
        <v>4208</v>
      </c>
      <c r="D2065" s="139">
        <v>571.53</v>
      </c>
      <c r="E2065" s="139">
        <v>0.63</v>
      </c>
      <c r="F2065" s="139">
        <v>572.16</v>
      </c>
      <c r="G2065" s="120">
        <f t="shared" si="32"/>
        <v>9</v>
      </c>
    </row>
    <row r="2066" spans="1:7" ht="30" x14ac:dyDescent="0.2">
      <c r="A2066" s="136" t="s">
        <v>4209</v>
      </c>
      <c r="B2066" s="137" t="s">
        <v>4210</v>
      </c>
      <c r="C2066" s="138" t="s">
        <v>4208</v>
      </c>
      <c r="D2066" s="139">
        <v>178.4</v>
      </c>
      <c r="E2066" s="139">
        <v>0.63</v>
      </c>
      <c r="F2066" s="139">
        <v>179.03</v>
      </c>
      <c r="G2066" s="120">
        <f t="shared" si="32"/>
        <v>9</v>
      </c>
    </row>
    <row r="2067" spans="1:7" x14ac:dyDescent="0.2">
      <c r="A2067" s="136" t="s">
        <v>4211</v>
      </c>
      <c r="B2067" s="137" t="s">
        <v>4212</v>
      </c>
      <c r="C2067" s="138"/>
      <c r="D2067" s="139"/>
      <c r="E2067" s="139"/>
      <c r="F2067" s="139"/>
      <c r="G2067" s="120">
        <f t="shared" si="32"/>
        <v>5</v>
      </c>
    </row>
    <row r="2068" spans="1:7" x14ac:dyDescent="0.2">
      <c r="A2068" s="136" t="s">
        <v>4213</v>
      </c>
      <c r="B2068" s="137" t="s">
        <v>4214</v>
      </c>
      <c r="C2068" s="138" t="s">
        <v>42</v>
      </c>
      <c r="D2068" s="139">
        <v>210.31</v>
      </c>
      <c r="E2068" s="139">
        <v>12.51</v>
      </c>
      <c r="F2068" s="139">
        <v>222.82</v>
      </c>
      <c r="G2068" s="120">
        <f t="shared" si="32"/>
        <v>9</v>
      </c>
    </row>
    <row r="2069" spans="1:7" x14ac:dyDescent="0.2">
      <c r="A2069" s="136" t="s">
        <v>4215</v>
      </c>
      <c r="B2069" s="137" t="s">
        <v>4216</v>
      </c>
      <c r="C2069" s="138" t="s">
        <v>42</v>
      </c>
      <c r="D2069" s="139">
        <v>242.43</v>
      </c>
      <c r="E2069" s="139">
        <v>12.51</v>
      </c>
      <c r="F2069" s="139">
        <v>254.94</v>
      </c>
      <c r="G2069" s="120">
        <f t="shared" si="32"/>
        <v>9</v>
      </c>
    </row>
    <row r="2070" spans="1:7" x14ac:dyDescent="0.2">
      <c r="A2070" s="136" t="s">
        <v>4217</v>
      </c>
      <c r="B2070" s="137" t="s">
        <v>4218</v>
      </c>
      <c r="C2070" s="138" t="s">
        <v>42</v>
      </c>
      <c r="D2070" s="139">
        <v>310.43</v>
      </c>
      <c r="E2070" s="139">
        <v>12.51</v>
      </c>
      <c r="F2070" s="139">
        <v>322.94</v>
      </c>
      <c r="G2070" s="120">
        <f t="shared" si="32"/>
        <v>9</v>
      </c>
    </row>
    <row r="2071" spans="1:7" x14ac:dyDescent="0.2">
      <c r="A2071" s="136" t="s">
        <v>4219</v>
      </c>
      <c r="B2071" s="137" t="s">
        <v>4220</v>
      </c>
      <c r="C2071" s="138" t="s">
        <v>42</v>
      </c>
      <c r="D2071" s="139">
        <v>310.54000000000002</v>
      </c>
      <c r="E2071" s="139">
        <v>12.51</v>
      </c>
      <c r="F2071" s="139">
        <v>323.05</v>
      </c>
      <c r="G2071" s="120">
        <f t="shared" si="32"/>
        <v>9</v>
      </c>
    </row>
    <row r="2072" spans="1:7" x14ac:dyDescent="0.2">
      <c r="A2072" s="136" t="s">
        <v>4221</v>
      </c>
      <c r="B2072" s="137" t="s">
        <v>4222</v>
      </c>
      <c r="C2072" s="138" t="s">
        <v>42</v>
      </c>
      <c r="D2072" s="139">
        <v>362.49</v>
      </c>
      <c r="E2072" s="139">
        <v>12.51</v>
      </c>
      <c r="F2072" s="139">
        <v>375</v>
      </c>
      <c r="G2072" s="120">
        <f t="shared" si="32"/>
        <v>9</v>
      </c>
    </row>
    <row r="2073" spans="1:7" x14ac:dyDescent="0.2">
      <c r="A2073" s="136" t="s">
        <v>4223</v>
      </c>
      <c r="B2073" s="137" t="s">
        <v>4224</v>
      </c>
      <c r="C2073" s="138" t="s">
        <v>42</v>
      </c>
      <c r="D2073" s="139">
        <v>424.51</v>
      </c>
      <c r="E2073" s="139">
        <v>12.51</v>
      </c>
      <c r="F2073" s="139">
        <v>437.02</v>
      </c>
      <c r="G2073" s="120">
        <f t="shared" si="32"/>
        <v>9</v>
      </c>
    </row>
    <row r="2074" spans="1:7" x14ac:dyDescent="0.2">
      <c r="A2074" s="136" t="s">
        <v>4225</v>
      </c>
      <c r="B2074" s="137" t="s">
        <v>4226</v>
      </c>
      <c r="C2074" s="138" t="s">
        <v>42</v>
      </c>
      <c r="D2074" s="139">
        <v>355.24</v>
      </c>
      <c r="E2074" s="139">
        <v>12.51</v>
      </c>
      <c r="F2074" s="139">
        <v>367.75</v>
      </c>
      <c r="G2074" s="120">
        <f t="shared" si="32"/>
        <v>9</v>
      </c>
    </row>
    <row r="2075" spans="1:7" x14ac:dyDescent="0.2">
      <c r="A2075" s="136" t="s">
        <v>4227</v>
      </c>
      <c r="B2075" s="137" t="s">
        <v>4228</v>
      </c>
      <c r="C2075" s="138" t="s">
        <v>42</v>
      </c>
      <c r="D2075" s="139">
        <v>2058.67</v>
      </c>
      <c r="E2075" s="139">
        <v>12.51</v>
      </c>
      <c r="F2075" s="139">
        <v>2071.1799999999998</v>
      </c>
      <c r="G2075" s="120">
        <f t="shared" si="32"/>
        <v>9</v>
      </c>
    </row>
    <row r="2076" spans="1:7" x14ac:dyDescent="0.2">
      <c r="A2076" s="136" t="s">
        <v>4229</v>
      </c>
      <c r="B2076" s="137" t="s">
        <v>4230</v>
      </c>
      <c r="C2076" s="138" t="s">
        <v>42</v>
      </c>
      <c r="D2076" s="139">
        <v>285.47000000000003</v>
      </c>
      <c r="E2076" s="139">
        <v>12.51</v>
      </c>
      <c r="F2076" s="139">
        <v>297.98</v>
      </c>
      <c r="G2076" s="120">
        <f t="shared" si="32"/>
        <v>9</v>
      </c>
    </row>
    <row r="2077" spans="1:7" x14ac:dyDescent="0.2">
      <c r="A2077" s="136" t="s">
        <v>4231</v>
      </c>
      <c r="B2077" s="137" t="s">
        <v>4232</v>
      </c>
      <c r="C2077" s="138"/>
      <c r="D2077" s="139"/>
      <c r="E2077" s="139"/>
      <c r="F2077" s="139"/>
      <c r="G2077" s="120">
        <f t="shared" si="32"/>
        <v>5</v>
      </c>
    </row>
    <row r="2078" spans="1:7" ht="30" x14ac:dyDescent="0.2">
      <c r="A2078" s="136" t="s">
        <v>4233</v>
      </c>
      <c r="B2078" s="137" t="s">
        <v>4234</v>
      </c>
      <c r="C2078" s="138" t="s">
        <v>42</v>
      </c>
      <c r="D2078" s="139">
        <v>3581.01</v>
      </c>
      <c r="E2078" s="139">
        <v>75.900000000000006</v>
      </c>
      <c r="F2078" s="139">
        <v>3656.91</v>
      </c>
      <c r="G2078" s="120">
        <f t="shared" si="32"/>
        <v>9</v>
      </c>
    </row>
    <row r="2079" spans="1:7" ht="30" x14ac:dyDescent="0.2">
      <c r="A2079" s="136" t="s">
        <v>4235</v>
      </c>
      <c r="B2079" s="137" t="s">
        <v>4236</v>
      </c>
      <c r="C2079" s="138" t="s">
        <v>42</v>
      </c>
      <c r="D2079" s="139">
        <v>4199.26</v>
      </c>
      <c r="E2079" s="139">
        <v>75.900000000000006</v>
      </c>
      <c r="F2079" s="139">
        <v>4275.16</v>
      </c>
      <c r="G2079" s="120">
        <f t="shared" si="32"/>
        <v>9</v>
      </c>
    </row>
    <row r="2080" spans="1:7" ht="30" x14ac:dyDescent="0.2">
      <c r="A2080" s="136" t="s">
        <v>4237</v>
      </c>
      <c r="B2080" s="137" t="s">
        <v>4238</v>
      </c>
      <c r="C2080" s="138" t="s">
        <v>42</v>
      </c>
      <c r="D2080" s="139">
        <v>2726.8</v>
      </c>
      <c r="E2080" s="139">
        <v>75.900000000000006</v>
      </c>
      <c r="F2080" s="139">
        <v>2802.7</v>
      </c>
      <c r="G2080" s="120">
        <f t="shared" si="32"/>
        <v>9</v>
      </c>
    </row>
    <row r="2081" spans="1:7" x14ac:dyDescent="0.2">
      <c r="A2081" s="136" t="s">
        <v>4239</v>
      </c>
      <c r="B2081" s="137" t="s">
        <v>4240</v>
      </c>
      <c r="C2081" s="138"/>
      <c r="D2081" s="139"/>
      <c r="E2081" s="139"/>
      <c r="F2081" s="139"/>
      <c r="G2081" s="120">
        <f t="shared" si="32"/>
        <v>5</v>
      </c>
    </row>
    <row r="2082" spans="1:7" x14ac:dyDescent="0.2">
      <c r="A2082" s="136" t="s">
        <v>4241</v>
      </c>
      <c r="B2082" s="137" t="s">
        <v>4242</v>
      </c>
      <c r="C2082" s="138" t="s">
        <v>42</v>
      </c>
      <c r="D2082" s="139">
        <v>299.87</v>
      </c>
      <c r="E2082" s="139">
        <v>75.900000000000006</v>
      </c>
      <c r="F2082" s="139">
        <v>375.77</v>
      </c>
      <c r="G2082" s="120">
        <f t="shared" si="32"/>
        <v>9</v>
      </c>
    </row>
    <row r="2083" spans="1:7" x14ac:dyDescent="0.2">
      <c r="A2083" s="136" t="s">
        <v>4243</v>
      </c>
      <c r="B2083" s="137" t="s">
        <v>4244</v>
      </c>
      <c r="C2083" s="138" t="s">
        <v>42</v>
      </c>
      <c r="D2083" s="139">
        <v>233.02</v>
      </c>
      <c r="E2083" s="139">
        <v>75.900000000000006</v>
      </c>
      <c r="F2083" s="139">
        <v>308.92</v>
      </c>
      <c r="G2083" s="120">
        <f t="shared" si="32"/>
        <v>9</v>
      </c>
    </row>
    <row r="2084" spans="1:7" x14ac:dyDescent="0.2">
      <c r="A2084" s="136" t="s">
        <v>4245</v>
      </c>
      <c r="B2084" s="137" t="s">
        <v>4246</v>
      </c>
      <c r="C2084" s="138" t="s">
        <v>42</v>
      </c>
      <c r="D2084" s="139">
        <v>546.20000000000005</v>
      </c>
      <c r="E2084" s="139">
        <v>75.900000000000006</v>
      </c>
      <c r="F2084" s="139">
        <v>622.1</v>
      </c>
      <c r="G2084" s="120">
        <f t="shared" si="32"/>
        <v>9</v>
      </c>
    </row>
    <row r="2085" spans="1:7" x14ac:dyDescent="0.2">
      <c r="A2085" s="136" t="s">
        <v>4247</v>
      </c>
      <c r="B2085" s="137" t="s">
        <v>4248</v>
      </c>
      <c r="C2085" s="138" t="s">
        <v>42</v>
      </c>
      <c r="D2085" s="139">
        <v>187.78</v>
      </c>
      <c r="E2085" s="139">
        <v>75.900000000000006</v>
      </c>
      <c r="F2085" s="139">
        <v>263.68</v>
      </c>
      <c r="G2085" s="120">
        <f t="shared" si="32"/>
        <v>9</v>
      </c>
    </row>
    <row r="2086" spans="1:7" x14ac:dyDescent="0.2">
      <c r="A2086" s="136" t="s">
        <v>4249</v>
      </c>
      <c r="B2086" s="137" t="s">
        <v>4250</v>
      </c>
      <c r="C2086" s="138"/>
      <c r="D2086" s="139"/>
      <c r="E2086" s="139"/>
      <c r="F2086" s="139"/>
      <c r="G2086" s="120">
        <f t="shared" si="32"/>
        <v>5</v>
      </c>
    </row>
    <row r="2087" spans="1:7" x14ac:dyDescent="0.2">
      <c r="A2087" s="136" t="s">
        <v>4251</v>
      </c>
      <c r="B2087" s="137" t="s">
        <v>4252</v>
      </c>
      <c r="C2087" s="138" t="s">
        <v>42</v>
      </c>
      <c r="D2087" s="139">
        <v>30.69</v>
      </c>
      <c r="E2087" s="139">
        <v>7.5</v>
      </c>
      <c r="F2087" s="139">
        <v>38.19</v>
      </c>
      <c r="G2087" s="120">
        <f t="shared" si="32"/>
        <v>9</v>
      </c>
    </row>
    <row r="2088" spans="1:7" ht="30" x14ac:dyDescent="0.2">
      <c r="A2088" s="136" t="s">
        <v>4253</v>
      </c>
      <c r="B2088" s="137" t="s">
        <v>4254</v>
      </c>
      <c r="C2088" s="138" t="s">
        <v>42</v>
      </c>
      <c r="D2088" s="139">
        <v>46.21</v>
      </c>
      <c r="E2088" s="139">
        <v>2.5</v>
      </c>
      <c r="F2088" s="139">
        <v>48.71</v>
      </c>
      <c r="G2088" s="120">
        <f t="shared" si="32"/>
        <v>9</v>
      </c>
    </row>
    <row r="2089" spans="1:7" x14ac:dyDescent="0.2">
      <c r="A2089" s="136" t="s">
        <v>4255</v>
      </c>
      <c r="B2089" s="137" t="s">
        <v>4256</v>
      </c>
      <c r="C2089" s="138" t="s">
        <v>42</v>
      </c>
      <c r="D2089" s="139">
        <v>21.09</v>
      </c>
      <c r="E2089" s="139">
        <v>7.5</v>
      </c>
      <c r="F2089" s="139">
        <v>28.59</v>
      </c>
      <c r="G2089" s="120">
        <f t="shared" si="32"/>
        <v>9</v>
      </c>
    </row>
    <row r="2090" spans="1:7" ht="30" x14ac:dyDescent="0.2">
      <c r="A2090" s="136" t="s">
        <v>4257</v>
      </c>
      <c r="B2090" s="137" t="s">
        <v>4258</v>
      </c>
      <c r="C2090" s="138" t="s">
        <v>42</v>
      </c>
      <c r="D2090" s="139"/>
      <c r="E2090" s="139">
        <v>25.03</v>
      </c>
      <c r="F2090" s="139">
        <v>25.03</v>
      </c>
      <c r="G2090" s="120">
        <f t="shared" si="32"/>
        <v>9</v>
      </c>
    </row>
    <row r="2091" spans="1:7" ht="30" x14ac:dyDescent="0.2">
      <c r="A2091" s="136" t="s">
        <v>4259</v>
      </c>
      <c r="B2091" s="137" t="s">
        <v>4260</v>
      </c>
      <c r="C2091" s="138" t="s">
        <v>7</v>
      </c>
      <c r="D2091" s="139"/>
      <c r="E2091" s="139">
        <v>35.21</v>
      </c>
      <c r="F2091" s="139">
        <v>35.21</v>
      </c>
      <c r="G2091" s="120">
        <f t="shared" si="32"/>
        <v>9</v>
      </c>
    </row>
    <row r="2092" spans="1:7" ht="30" x14ac:dyDescent="0.2">
      <c r="A2092" s="136" t="s">
        <v>4261</v>
      </c>
      <c r="B2092" s="137" t="s">
        <v>4262</v>
      </c>
      <c r="C2092" s="138" t="s">
        <v>7</v>
      </c>
      <c r="D2092" s="139"/>
      <c r="E2092" s="139">
        <v>70.41</v>
      </c>
      <c r="F2092" s="139">
        <v>70.41</v>
      </c>
      <c r="G2092" s="120">
        <f t="shared" si="32"/>
        <v>9</v>
      </c>
    </row>
    <row r="2093" spans="1:7" ht="30" x14ac:dyDescent="0.2">
      <c r="A2093" s="136" t="s">
        <v>4263</v>
      </c>
      <c r="B2093" s="137" t="s">
        <v>4264</v>
      </c>
      <c r="C2093" s="138" t="s">
        <v>42</v>
      </c>
      <c r="D2093" s="139">
        <v>1162.0899999999999</v>
      </c>
      <c r="E2093" s="139">
        <v>2.04</v>
      </c>
      <c r="F2093" s="139">
        <v>1164.1300000000001</v>
      </c>
      <c r="G2093" s="120">
        <f t="shared" si="32"/>
        <v>9</v>
      </c>
    </row>
    <row r="2094" spans="1:7" x14ac:dyDescent="0.2">
      <c r="A2094" s="136" t="s">
        <v>4265</v>
      </c>
      <c r="B2094" s="137" t="s">
        <v>4266</v>
      </c>
      <c r="C2094" s="138" t="s">
        <v>42</v>
      </c>
      <c r="D2094" s="139">
        <v>119.62</v>
      </c>
      <c r="E2094" s="139">
        <v>5.09</v>
      </c>
      <c r="F2094" s="139">
        <v>124.71</v>
      </c>
      <c r="G2094" s="120">
        <f t="shared" si="32"/>
        <v>9</v>
      </c>
    </row>
    <row r="2095" spans="1:7" x14ac:dyDescent="0.2">
      <c r="A2095" s="136" t="s">
        <v>4267</v>
      </c>
      <c r="B2095" s="137" t="s">
        <v>4268</v>
      </c>
      <c r="C2095" s="138" t="s">
        <v>7</v>
      </c>
      <c r="D2095" s="139">
        <v>531.97</v>
      </c>
      <c r="E2095" s="139">
        <v>35.21</v>
      </c>
      <c r="F2095" s="139">
        <v>567.17999999999995</v>
      </c>
      <c r="G2095" s="120">
        <f t="shared" si="32"/>
        <v>9</v>
      </c>
    </row>
    <row r="2096" spans="1:7" ht="30" x14ac:dyDescent="0.2">
      <c r="A2096" s="136" t="s">
        <v>4269</v>
      </c>
      <c r="B2096" s="137" t="s">
        <v>4270</v>
      </c>
      <c r="C2096" s="138" t="s">
        <v>42</v>
      </c>
      <c r="D2096" s="139">
        <v>7823.31</v>
      </c>
      <c r="E2096" s="139">
        <v>56.33</v>
      </c>
      <c r="F2096" s="139">
        <v>7879.64</v>
      </c>
      <c r="G2096" s="120">
        <f t="shared" si="32"/>
        <v>9</v>
      </c>
    </row>
    <row r="2097" spans="1:7" ht="30" x14ac:dyDescent="0.2">
      <c r="A2097" s="136" t="s">
        <v>4271</v>
      </c>
      <c r="B2097" s="137" t="s">
        <v>4272</v>
      </c>
      <c r="C2097" s="138" t="s">
        <v>42</v>
      </c>
      <c r="D2097" s="139">
        <v>17197.47</v>
      </c>
      <c r="E2097" s="139">
        <v>56.33</v>
      </c>
      <c r="F2097" s="139">
        <v>17253.8</v>
      </c>
      <c r="G2097" s="120">
        <f t="shared" si="32"/>
        <v>9</v>
      </c>
    </row>
    <row r="2098" spans="1:7" ht="30" x14ac:dyDescent="0.2">
      <c r="A2098" s="136" t="s">
        <v>4273</v>
      </c>
      <c r="B2098" s="137" t="s">
        <v>4274</v>
      </c>
      <c r="C2098" s="138" t="s">
        <v>42</v>
      </c>
      <c r="D2098" s="139">
        <v>31197.87</v>
      </c>
      <c r="E2098" s="139">
        <v>56.33</v>
      </c>
      <c r="F2098" s="139">
        <v>31254.2</v>
      </c>
      <c r="G2098" s="120">
        <f t="shared" si="32"/>
        <v>9</v>
      </c>
    </row>
    <row r="2099" spans="1:7" x14ac:dyDescent="0.2">
      <c r="A2099" s="136" t="s">
        <v>4275</v>
      </c>
      <c r="B2099" s="137" t="s">
        <v>4276</v>
      </c>
      <c r="C2099" s="138" t="s">
        <v>42</v>
      </c>
      <c r="D2099" s="139">
        <v>580.41999999999996</v>
      </c>
      <c r="E2099" s="139">
        <v>25.03</v>
      </c>
      <c r="F2099" s="139">
        <v>605.45000000000005</v>
      </c>
      <c r="G2099" s="120">
        <f t="shared" si="32"/>
        <v>9</v>
      </c>
    </row>
    <row r="2100" spans="1:7" x14ac:dyDescent="0.2">
      <c r="A2100" s="136" t="s">
        <v>4277</v>
      </c>
      <c r="B2100" s="137" t="s">
        <v>4278</v>
      </c>
      <c r="C2100" s="138"/>
      <c r="D2100" s="139"/>
      <c r="E2100" s="139"/>
      <c r="F2100" s="139"/>
      <c r="G2100" s="120">
        <f t="shared" si="32"/>
        <v>5</v>
      </c>
    </row>
    <row r="2101" spans="1:7" ht="30" x14ac:dyDescent="0.2">
      <c r="A2101" s="136" t="s">
        <v>4279</v>
      </c>
      <c r="B2101" s="137" t="s">
        <v>4280</v>
      </c>
      <c r="C2101" s="138" t="s">
        <v>42</v>
      </c>
      <c r="D2101" s="139">
        <v>1015.47</v>
      </c>
      <c r="E2101" s="139">
        <v>25.03</v>
      </c>
      <c r="F2101" s="139">
        <v>1040.5</v>
      </c>
      <c r="G2101" s="120">
        <f t="shared" si="32"/>
        <v>9</v>
      </c>
    </row>
    <row r="2102" spans="1:7" x14ac:dyDescent="0.2">
      <c r="A2102" s="136" t="s">
        <v>4281</v>
      </c>
      <c r="B2102" s="137" t="s">
        <v>4282</v>
      </c>
      <c r="C2102" s="138"/>
      <c r="D2102" s="139"/>
      <c r="E2102" s="139"/>
      <c r="F2102" s="139"/>
      <c r="G2102" s="120">
        <f t="shared" si="32"/>
        <v>5</v>
      </c>
    </row>
    <row r="2103" spans="1:7" x14ac:dyDescent="0.2">
      <c r="A2103" s="136" t="s">
        <v>4283</v>
      </c>
      <c r="B2103" s="137" t="s">
        <v>4284</v>
      </c>
      <c r="C2103" s="138" t="s">
        <v>42</v>
      </c>
      <c r="D2103" s="139">
        <v>538.85</v>
      </c>
      <c r="E2103" s="139">
        <v>75.900000000000006</v>
      </c>
      <c r="F2103" s="139">
        <v>614.75</v>
      </c>
      <c r="G2103" s="120">
        <f t="shared" si="32"/>
        <v>9</v>
      </c>
    </row>
    <row r="2104" spans="1:7" x14ac:dyDescent="0.2">
      <c r="A2104" s="136" t="s">
        <v>4285</v>
      </c>
      <c r="B2104" s="137" t="s">
        <v>4286</v>
      </c>
      <c r="C2104" s="138"/>
      <c r="D2104" s="139"/>
      <c r="E2104" s="139"/>
      <c r="F2104" s="139"/>
      <c r="G2104" s="120">
        <f t="shared" si="32"/>
        <v>5</v>
      </c>
    </row>
    <row r="2105" spans="1:7" ht="30" x14ac:dyDescent="0.2">
      <c r="A2105" s="136" t="s">
        <v>4287</v>
      </c>
      <c r="B2105" s="137" t="s">
        <v>4288</v>
      </c>
      <c r="C2105" s="138" t="s">
        <v>42</v>
      </c>
      <c r="D2105" s="139">
        <v>45.69</v>
      </c>
      <c r="E2105" s="139">
        <v>28.53</v>
      </c>
      <c r="F2105" s="139">
        <v>74.22</v>
      </c>
      <c r="G2105" s="120">
        <f t="shared" si="32"/>
        <v>9</v>
      </c>
    </row>
    <row r="2106" spans="1:7" ht="30" x14ac:dyDescent="0.2">
      <c r="A2106" s="136" t="s">
        <v>4289</v>
      </c>
      <c r="B2106" s="137" t="s">
        <v>4290</v>
      </c>
      <c r="C2106" s="138" t="s">
        <v>42</v>
      </c>
      <c r="D2106" s="139">
        <v>210.72</v>
      </c>
      <c r="E2106" s="139">
        <v>28.53</v>
      </c>
      <c r="F2106" s="139">
        <v>239.25</v>
      </c>
      <c r="G2106" s="120">
        <f t="shared" si="32"/>
        <v>9</v>
      </c>
    </row>
    <row r="2107" spans="1:7" ht="45" x14ac:dyDescent="0.2">
      <c r="A2107" s="136" t="s">
        <v>4291</v>
      </c>
      <c r="B2107" s="137" t="s">
        <v>4292</v>
      </c>
      <c r="C2107" s="138" t="s">
        <v>42</v>
      </c>
      <c r="D2107" s="139">
        <v>664.64</v>
      </c>
      <c r="E2107" s="139">
        <v>31.64</v>
      </c>
      <c r="F2107" s="139">
        <v>696.28</v>
      </c>
      <c r="G2107" s="120">
        <f t="shared" si="32"/>
        <v>9</v>
      </c>
    </row>
    <row r="2108" spans="1:7" ht="45" x14ac:dyDescent="0.2">
      <c r="A2108" s="136" t="s">
        <v>4293</v>
      </c>
      <c r="B2108" s="137" t="s">
        <v>4294</v>
      </c>
      <c r="C2108" s="138" t="s">
        <v>42</v>
      </c>
      <c r="D2108" s="139">
        <v>7734.38</v>
      </c>
      <c r="E2108" s="139">
        <v>31.64</v>
      </c>
      <c r="F2108" s="139">
        <v>7766.02</v>
      </c>
      <c r="G2108" s="120">
        <f t="shared" si="32"/>
        <v>9</v>
      </c>
    </row>
    <row r="2109" spans="1:7" ht="45" x14ac:dyDescent="0.2">
      <c r="A2109" s="136" t="s">
        <v>4295</v>
      </c>
      <c r="B2109" s="137" t="s">
        <v>4296</v>
      </c>
      <c r="C2109" s="138" t="s">
        <v>42</v>
      </c>
      <c r="D2109" s="139">
        <v>2753.33</v>
      </c>
      <c r="E2109" s="139">
        <v>31.64</v>
      </c>
      <c r="F2109" s="139">
        <v>2784.97</v>
      </c>
      <c r="G2109" s="120">
        <f t="shared" si="32"/>
        <v>9</v>
      </c>
    </row>
    <row r="2110" spans="1:7" ht="45" x14ac:dyDescent="0.2">
      <c r="A2110" s="136" t="s">
        <v>4297</v>
      </c>
      <c r="B2110" s="137" t="s">
        <v>4298</v>
      </c>
      <c r="C2110" s="138" t="s">
        <v>42</v>
      </c>
      <c r="D2110" s="139">
        <v>888.6</v>
      </c>
      <c r="E2110" s="139">
        <v>31.64</v>
      </c>
      <c r="F2110" s="139">
        <v>920.24</v>
      </c>
      <c r="G2110" s="120">
        <f t="shared" si="32"/>
        <v>9</v>
      </c>
    </row>
    <row r="2111" spans="1:7" x14ac:dyDescent="0.2">
      <c r="A2111" s="136" t="s">
        <v>4299</v>
      </c>
      <c r="B2111" s="137" t="s">
        <v>4300</v>
      </c>
      <c r="C2111" s="138"/>
      <c r="D2111" s="139"/>
      <c r="E2111" s="139"/>
      <c r="F2111" s="139"/>
      <c r="G2111" s="120">
        <f t="shared" si="32"/>
        <v>5</v>
      </c>
    </row>
    <row r="2112" spans="1:7" ht="30" x14ac:dyDescent="0.2">
      <c r="A2112" s="136" t="s">
        <v>4301</v>
      </c>
      <c r="B2112" s="137" t="s">
        <v>4302</v>
      </c>
      <c r="C2112" s="138" t="s">
        <v>42</v>
      </c>
      <c r="D2112" s="139">
        <v>528.01</v>
      </c>
      <c r="E2112" s="139">
        <v>82.67</v>
      </c>
      <c r="F2112" s="139">
        <v>610.67999999999995</v>
      </c>
      <c r="G2112" s="120">
        <f t="shared" si="32"/>
        <v>9</v>
      </c>
    </row>
    <row r="2113" spans="1:7" ht="30" x14ac:dyDescent="0.2">
      <c r="A2113" s="136" t="s">
        <v>4303</v>
      </c>
      <c r="B2113" s="137" t="s">
        <v>4304</v>
      </c>
      <c r="C2113" s="138" t="s">
        <v>42</v>
      </c>
      <c r="D2113" s="139">
        <v>436.33</v>
      </c>
      <c r="E2113" s="139">
        <v>82.67</v>
      </c>
      <c r="F2113" s="139">
        <v>519</v>
      </c>
      <c r="G2113" s="120">
        <f t="shared" si="32"/>
        <v>9</v>
      </c>
    </row>
    <row r="2114" spans="1:7" ht="30" x14ac:dyDescent="0.2">
      <c r="A2114" s="136" t="s">
        <v>4305</v>
      </c>
      <c r="B2114" s="137" t="s">
        <v>4306</v>
      </c>
      <c r="C2114" s="138" t="s">
        <v>42</v>
      </c>
      <c r="D2114" s="139">
        <v>523.37</v>
      </c>
      <c r="E2114" s="139">
        <v>82.67</v>
      </c>
      <c r="F2114" s="139">
        <v>606.04</v>
      </c>
      <c r="G2114" s="120">
        <f t="shared" si="32"/>
        <v>9</v>
      </c>
    </row>
    <row r="2115" spans="1:7" ht="45" x14ac:dyDescent="0.2">
      <c r="A2115" s="136" t="s">
        <v>4307</v>
      </c>
      <c r="B2115" s="137" t="s">
        <v>4308</v>
      </c>
      <c r="C2115" s="138" t="s">
        <v>42</v>
      </c>
      <c r="D2115" s="139">
        <v>437.93</v>
      </c>
      <c r="E2115" s="139">
        <v>82.67</v>
      </c>
      <c r="F2115" s="139">
        <v>520.6</v>
      </c>
      <c r="G2115" s="120">
        <f t="shared" si="32"/>
        <v>9</v>
      </c>
    </row>
    <row r="2116" spans="1:7" ht="45" x14ac:dyDescent="0.2">
      <c r="A2116" s="136" t="s">
        <v>4309</v>
      </c>
      <c r="B2116" s="137" t="s">
        <v>4310</v>
      </c>
      <c r="C2116" s="138" t="s">
        <v>42</v>
      </c>
      <c r="D2116" s="139">
        <v>671.05</v>
      </c>
      <c r="E2116" s="139">
        <v>82.67</v>
      </c>
      <c r="F2116" s="139">
        <v>753.72</v>
      </c>
      <c r="G2116" s="120">
        <f t="shared" si="32"/>
        <v>9</v>
      </c>
    </row>
    <row r="2117" spans="1:7" ht="30" x14ac:dyDescent="0.2">
      <c r="A2117" s="136" t="s">
        <v>4311</v>
      </c>
      <c r="B2117" s="137" t="s">
        <v>4312</v>
      </c>
      <c r="C2117" s="138" t="s">
        <v>58</v>
      </c>
      <c r="D2117" s="139">
        <v>43308.94</v>
      </c>
      <c r="E2117" s="139">
        <v>115.28</v>
      </c>
      <c r="F2117" s="139">
        <v>43424.22</v>
      </c>
      <c r="G2117" s="120">
        <f t="shared" si="32"/>
        <v>9</v>
      </c>
    </row>
    <row r="2118" spans="1:7" ht="30" x14ac:dyDescent="0.2">
      <c r="A2118" s="136" t="s">
        <v>4313</v>
      </c>
      <c r="B2118" s="137" t="s">
        <v>4314</v>
      </c>
      <c r="C2118" s="138"/>
      <c r="D2118" s="139"/>
      <c r="E2118" s="139"/>
      <c r="F2118" s="139"/>
      <c r="G2118" s="120">
        <f t="shared" si="32"/>
        <v>2</v>
      </c>
    </row>
    <row r="2119" spans="1:7" x14ac:dyDescent="0.2">
      <c r="A2119" s="136" t="s">
        <v>4315</v>
      </c>
      <c r="B2119" s="137" t="s">
        <v>4316</v>
      </c>
      <c r="C2119" s="138"/>
      <c r="D2119" s="139"/>
      <c r="E2119" s="139"/>
      <c r="F2119" s="139"/>
      <c r="G2119" s="120">
        <f t="shared" si="32"/>
        <v>5</v>
      </c>
    </row>
    <row r="2120" spans="1:7" x14ac:dyDescent="0.2">
      <c r="A2120" s="136" t="s">
        <v>4317</v>
      </c>
      <c r="B2120" s="137" t="s">
        <v>4318</v>
      </c>
      <c r="C2120" s="138" t="s">
        <v>18</v>
      </c>
      <c r="D2120" s="139">
        <v>6.69</v>
      </c>
      <c r="E2120" s="139">
        <v>25.03</v>
      </c>
      <c r="F2120" s="139">
        <v>31.72</v>
      </c>
      <c r="G2120" s="120">
        <f t="shared" si="32"/>
        <v>9</v>
      </c>
    </row>
    <row r="2121" spans="1:7" x14ac:dyDescent="0.2">
      <c r="A2121" s="136" t="s">
        <v>4319</v>
      </c>
      <c r="B2121" s="137" t="s">
        <v>4320</v>
      </c>
      <c r="C2121" s="138" t="s">
        <v>18</v>
      </c>
      <c r="D2121" s="139">
        <v>9.7100000000000009</v>
      </c>
      <c r="E2121" s="139">
        <v>30.03</v>
      </c>
      <c r="F2121" s="139">
        <v>39.74</v>
      </c>
      <c r="G2121" s="120">
        <f t="shared" si="32"/>
        <v>9</v>
      </c>
    </row>
    <row r="2122" spans="1:7" x14ac:dyDescent="0.2">
      <c r="A2122" s="136" t="s">
        <v>4321</v>
      </c>
      <c r="B2122" s="137" t="s">
        <v>4322</v>
      </c>
      <c r="C2122" s="138" t="s">
        <v>18</v>
      </c>
      <c r="D2122" s="139">
        <v>14.33</v>
      </c>
      <c r="E2122" s="139">
        <v>35.03</v>
      </c>
      <c r="F2122" s="139">
        <v>49.36</v>
      </c>
      <c r="G2122" s="120">
        <f t="shared" ref="G2122:G2185" si="33">LEN(A2122)</f>
        <v>9</v>
      </c>
    </row>
    <row r="2123" spans="1:7" x14ac:dyDescent="0.2">
      <c r="A2123" s="136" t="s">
        <v>4323</v>
      </c>
      <c r="B2123" s="137" t="s">
        <v>4324</v>
      </c>
      <c r="C2123" s="138" t="s">
        <v>18</v>
      </c>
      <c r="D2123" s="139">
        <v>13.75</v>
      </c>
      <c r="E2123" s="139">
        <v>40.04</v>
      </c>
      <c r="F2123" s="139">
        <v>53.79</v>
      </c>
      <c r="G2123" s="120">
        <f t="shared" si="33"/>
        <v>9</v>
      </c>
    </row>
    <row r="2124" spans="1:7" x14ac:dyDescent="0.2">
      <c r="A2124" s="136" t="s">
        <v>4325</v>
      </c>
      <c r="B2124" s="137" t="s">
        <v>4326</v>
      </c>
      <c r="C2124" s="138" t="s">
        <v>18</v>
      </c>
      <c r="D2124" s="139">
        <v>18.28</v>
      </c>
      <c r="E2124" s="139">
        <v>45.04</v>
      </c>
      <c r="F2124" s="139">
        <v>63.32</v>
      </c>
      <c r="G2124" s="120">
        <f t="shared" si="33"/>
        <v>9</v>
      </c>
    </row>
    <row r="2125" spans="1:7" x14ac:dyDescent="0.2">
      <c r="A2125" s="136" t="s">
        <v>4327</v>
      </c>
      <c r="B2125" s="137" t="s">
        <v>4328</v>
      </c>
      <c r="C2125" s="138" t="s">
        <v>18</v>
      </c>
      <c r="D2125" s="139">
        <v>30.14</v>
      </c>
      <c r="E2125" s="139">
        <v>50.05</v>
      </c>
      <c r="F2125" s="139">
        <v>80.19</v>
      </c>
      <c r="G2125" s="120">
        <f t="shared" si="33"/>
        <v>9</v>
      </c>
    </row>
    <row r="2126" spans="1:7" x14ac:dyDescent="0.2">
      <c r="A2126" s="136" t="s">
        <v>4329</v>
      </c>
      <c r="B2126" s="137" t="s">
        <v>4330</v>
      </c>
      <c r="C2126" s="138" t="s">
        <v>18</v>
      </c>
      <c r="D2126" s="139">
        <v>42.15</v>
      </c>
      <c r="E2126" s="139">
        <v>55.06</v>
      </c>
      <c r="F2126" s="139">
        <v>97.21</v>
      </c>
      <c r="G2126" s="120">
        <f t="shared" si="33"/>
        <v>9</v>
      </c>
    </row>
    <row r="2127" spans="1:7" x14ac:dyDescent="0.2">
      <c r="A2127" s="136" t="s">
        <v>4331</v>
      </c>
      <c r="B2127" s="137" t="s">
        <v>4332</v>
      </c>
      <c r="C2127" s="138" t="s">
        <v>18</v>
      </c>
      <c r="D2127" s="139">
        <v>61.62</v>
      </c>
      <c r="E2127" s="139">
        <v>65.069999999999993</v>
      </c>
      <c r="F2127" s="139">
        <v>126.69</v>
      </c>
      <c r="G2127" s="120">
        <f t="shared" si="33"/>
        <v>9</v>
      </c>
    </row>
    <row r="2128" spans="1:7" ht="30" x14ac:dyDescent="0.2">
      <c r="A2128" s="136" t="s">
        <v>4333</v>
      </c>
      <c r="B2128" s="137" t="s">
        <v>4334</v>
      </c>
      <c r="C2128" s="138"/>
      <c r="D2128" s="139"/>
      <c r="E2128" s="139"/>
      <c r="F2128" s="139"/>
      <c r="G2128" s="120">
        <f t="shared" si="33"/>
        <v>5</v>
      </c>
    </row>
    <row r="2129" spans="1:7" ht="30" x14ac:dyDescent="0.2">
      <c r="A2129" s="136" t="s">
        <v>4335</v>
      </c>
      <c r="B2129" s="137" t="s">
        <v>4336</v>
      </c>
      <c r="C2129" s="138" t="s">
        <v>18</v>
      </c>
      <c r="D2129" s="139">
        <v>14.28</v>
      </c>
      <c r="E2129" s="139">
        <v>30.03</v>
      </c>
      <c r="F2129" s="139">
        <v>44.31</v>
      </c>
      <c r="G2129" s="120">
        <f t="shared" si="33"/>
        <v>9</v>
      </c>
    </row>
    <row r="2130" spans="1:7" ht="30" x14ac:dyDescent="0.2">
      <c r="A2130" s="136" t="s">
        <v>99</v>
      </c>
      <c r="B2130" s="137" t="s">
        <v>4337</v>
      </c>
      <c r="C2130" s="138" t="s">
        <v>18</v>
      </c>
      <c r="D2130" s="139">
        <v>17.5</v>
      </c>
      <c r="E2130" s="139">
        <v>35.03</v>
      </c>
      <c r="F2130" s="139">
        <v>52.53</v>
      </c>
      <c r="G2130" s="120">
        <f t="shared" si="33"/>
        <v>9</v>
      </c>
    </row>
    <row r="2131" spans="1:7" ht="30" x14ac:dyDescent="0.2">
      <c r="A2131" s="136" t="s">
        <v>4338</v>
      </c>
      <c r="B2131" s="137" t="s">
        <v>4339</v>
      </c>
      <c r="C2131" s="138" t="s">
        <v>18</v>
      </c>
      <c r="D2131" s="139">
        <v>36.71</v>
      </c>
      <c r="E2131" s="139">
        <v>40.04</v>
      </c>
      <c r="F2131" s="139">
        <v>76.75</v>
      </c>
      <c r="G2131" s="120">
        <f t="shared" si="33"/>
        <v>9</v>
      </c>
    </row>
    <row r="2132" spans="1:7" ht="30" x14ac:dyDescent="0.2">
      <c r="A2132" s="136" t="s">
        <v>4340</v>
      </c>
      <c r="B2132" s="137" t="s">
        <v>4341</v>
      </c>
      <c r="C2132" s="138" t="s">
        <v>18</v>
      </c>
      <c r="D2132" s="139">
        <v>38.590000000000003</v>
      </c>
      <c r="E2132" s="139">
        <v>45.04</v>
      </c>
      <c r="F2132" s="139">
        <v>83.63</v>
      </c>
      <c r="G2132" s="120">
        <f t="shared" si="33"/>
        <v>9</v>
      </c>
    </row>
    <row r="2133" spans="1:7" ht="30" x14ac:dyDescent="0.2">
      <c r="A2133" s="136" t="s">
        <v>98</v>
      </c>
      <c r="B2133" s="137" t="s">
        <v>4342</v>
      </c>
      <c r="C2133" s="138" t="s">
        <v>18</v>
      </c>
      <c r="D2133" s="139">
        <v>46.45</v>
      </c>
      <c r="E2133" s="139">
        <v>50.05</v>
      </c>
      <c r="F2133" s="139">
        <v>96.5</v>
      </c>
      <c r="G2133" s="120">
        <f t="shared" si="33"/>
        <v>9</v>
      </c>
    </row>
    <row r="2134" spans="1:7" ht="30" x14ac:dyDescent="0.2">
      <c r="A2134" s="136" t="s">
        <v>4343</v>
      </c>
      <c r="B2134" s="137" t="s">
        <v>4344</v>
      </c>
      <c r="C2134" s="138" t="s">
        <v>18</v>
      </c>
      <c r="D2134" s="139">
        <v>74.94</v>
      </c>
      <c r="E2134" s="139">
        <v>60.06</v>
      </c>
      <c r="F2134" s="139">
        <v>135</v>
      </c>
      <c r="G2134" s="120">
        <f t="shared" si="33"/>
        <v>9</v>
      </c>
    </row>
    <row r="2135" spans="1:7" ht="30" x14ac:dyDescent="0.2">
      <c r="A2135" s="136" t="s">
        <v>4345</v>
      </c>
      <c r="B2135" s="137" t="s">
        <v>4346</v>
      </c>
      <c r="C2135" s="138" t="s">
        <v>18</v>
      </c>
      <c r="D2135" s="139">
        <v>78.349999999999994</v>
      </c>
      <c r="E2135" s="139">
        <v>75.08</v>
      </c>
      <c r="F2135" s="139">
        <v>153.43</v>
      </c>
      <c r="G2135" s="120">
        <f t="shared" si="33"/>
        <v>9</v>
      </c>
    </row>
    <row r="2136" spans="1:7" ht="30" x14ac:dyDescent="0.2">
      <c r="A2136" s="136" t="s">
        <v>4347</v>
      </c>
      <c r="B2136" s="137" t="s">
        <v>4348</v>
      </c>
      <c r="C2136" s="138" t="s">
        <v>18</v>
      </c>
      <c r="D2136" s="139">
        <v>110.52</v>
      </c>
      <c r="E2136" s="139">
        <v>90.09</v>
      </c>
      <c r="F2136" s="139">
        <v>200.61</v>
      </c>
      <c r="G2136" s="120">
        <f t="shared" si="33"/>
        <v>9</v>
      </c>
    </row>
    <row r="2137" spans="1:7" ht="30" x14ac:dyDescent="0.2">
      <c r="A2137" s="136" t="s">
        <v>4349</v>
      </c>
      <c r="B2137" s="137" t="s">
        <v>4350</v>
      </c>
      <c r="C2137" s="138"/>
      <c r="D2137" s="139"/>
      <c r="E2137" s="139"/>
      <c r="F2137" s="139"/>
      <c r="G2137" s="120">
        <f t="shared" si="33"/>
        <v>5</v>
      </c>
    </row>
    <row r="2138" spans="1:7" ht="30" x14ac:dyDescent="0.2">
      <c r="A2138" s="136" t="s">
        <v>4351</v>
      </c>
      <c r="B2138" s="137" t="s">
        <v>4352</v>
      </c>
      <c r="C2138" s="138" t="s">
        <v>18</v>
      </c>
      <c r="D2138" s="139">
        <v>22.04</v>
      </c>
      <c r="E2138" s="139">
        <v>30.03</v>
      </c>
      <c r="F2138" s="139">
        <v>52.07</v>
      </c>
      <c r="G2138" s="120">
        <f t="shared" si="33"/>
        <v>9</v>
      </c>
    </row>
    <row r="2139" spans="1:7" ht="30" x14ac:dyDescent="0.2">
      <c r="A2139" s="136" t="s">
        <v>4353</v>
      </c>
      <c r="B2139" s="137" t="s">
        <v>4354</v>
      </c>
      <c r="C2139" s="138" t="s">
        <v>18</v>
      </c>
      <c r="D2139" s="139">
        <v>28.28</v>
      </c>
      <c r="E2139" s="139">
        <v>35.03</v>
      </c>
      <c r="F2139" s="139">
        <v>63.31</v>
      </c>
      <c r="G2139" s="120">
        <f t="shared" si="33"/>
        <v>9</v>
      </c>
    </row>
    <row r="2140" spans="1:7" ht="30" x14ac:dyDescent="0.2">
      <c r="A2140" s="136" t="s">
        <v>4355</v>
      </c>
      <c r="B2140" s="137" t="s">
        <v>4356</v>
      </c>
      <c r="C2140" s="138" t="s">
        <v>18</v>
      </c>
      <c r="D2140" s="139">
        <v>43.84</v>
      </c>
      <c r="E2140" s="139">
        <v>40.04</v>
      </c>
      <c r="F2140" s="139">
        <v>83.88</v>
      </c>
      <c r="G2140" s="120">
        <f t="shared" si="33"/>
        <v>9</v>
      </c>
    </row>
    <row r="2141" spans="1:7" ht="30" x14ac:dyDescent="0.2">
      <c r="A2141" s="136" t="s">
        <v>4357</v>
      </c>
      <c r="B2141" s="137" t="s">
        <v>4358</v>
      </c>
      <c r="C2141" s="138" t="s">
        <v>18</v>
      </c>
      <c r="D2141" s="139">
        <v>52.48</v>
      </c>
      <c r="E2141" s="139">
        <v>45.04</v>
      </c>
      <c r="F2141" s="139">
        <v>97.52</v>
      </c>
      <c r="G2141" s="120">
        <f t="shared" si="33"/>
        <v>9</v>
      </c>
    </row>
    <row r="2142" spans="1:7" ht="30" x14ac:dyDescent="0.2">
      <c r="A2142" s="136" t="s">
        <v>4359</v>
      </c>
      <c r="B2142" s="137" t="s">
        <v>4360</v>
      </c>
      <c r="C2142" s="138" t="s">
        <v>18</v>
      </c>
      <c r="D2142" s="139">
        <v>66.22</v>
      </c>
      <c r="E2142" s="139">
        <v>50.05</v>
      </c>
      <c r="F2142" s="139">
        <v>116.27</v>
      </c>
      <c r="G2142" s="120">
        <f t="shared" si="33"/>
        <v>9</v>
      </c>
    </row>
    <row r="2143" spans="1:7" ht="30" x14ac:dyDescent="0.2">
      <c r="A2143" s="136" t="s">
        <v>4361</v>
      </c>
      <c r="B2143" s="137" t="s">
        <v>4362</v>
      </c>
      <c r="C2143" s="138" t="s">
        <v>18</v>
      </c>
      <c r="D2143" s="139">
        <v>92.32</v>
      </c>
      <c r="E2143" s="139">
        <v>60.06</v>
      </c>
      <c r="F2143" s="139">
        <v>152.38</v>
      </c>
      <c r="G2143" s="120">
        <f t="shared" si="33"/>
        <v>9</v>
      </c>
    </row>
    <row r="2144" spans="1:7" ht="30" x14ac:dyDescent="0.2">
      <c r="A2144" s="136" t="s">
        <v>4363</v>
      </c>
      <c r="B2144" s="137" t="s">
        <v>4364</v>
      </c>
      <c r="C2144" s="138" t="s">
        <v>18</v>
      </c>
      <c r="D2144" s="139">
        <v>98</v>
      </c>
      <c r="E2144" s="139">
        <v>75.08</v>
      </c>
      <c r="F2144" s="139">
        <v>173.08</v>
      </c>
      <c r="G2144" s="120">
        <f t="shared" si="33"/>
        <v>9</v>
      </c>
    </row>
    <row r="2145" spans="1:7" ht="30" x14ac:dyDescent="0.2">
      <c r="A2145" s="136" t="s">
        <v>4365</v>
      </c>
      <c r="B2145" s="137" t="s">
        <v>4366</v>
      </c>
      <c r="C2145" s="138" t="s">
        <v>18</v>
      </c>
      <c r="D2145" s="139">
        <v>128.18</v>
      </c>
      <c r="E2145" s="139">
        <v>90.09</v>
      </c>
      <c r="F2145" s="139">
        <v>218.27</v>
      </c>
      <c r="G2145" s="120">
        <f t="shared" si="33"/>
        <v>9</v>
      </c>
    </row>
    <row r="2146" spans="1:7" ht="30" x14ac:dyDescent="0.2">
      <c r="A2146" s="136" t="s">
        <v>4367</v>
      </c>
      <c r="B2146" s="137" t="s">
        <v>4368</v>
      </c>
      <c r="C2146" s="138"/>
      <c r="D2146" s="139"/>
      <c r="E2146" s="139"/>
      <c r="F2146" s="139"/>
      <c r="G2146" s="120">
        <f t="shared" si="33"/>
        <v>5</v>
      </c>
    </row>
    <row r="2147" spans="1:7" ht="30" x14ac:dyDescent="0.2">
      <c r="A2147" s="136" t="s">
        <v>4369</v>
      </c>
      <c r="B2147" s="137" t="s">
        <v>4370</v>
      </c>
      <c r="C2147" s="138" t="s">
        <v>18</v>
      </c>
      <c r="D2147" s="139">
        <v>21.59</v>
      </c>
      <c r="E2147" s="139">
        <v>25.03</v>
      </c>
      <c r="F2147" s="139">
        <v>46.62</v>
      </c>
      <c r="G2147" s="120">
        <f t="shared" si="33"/>
        <v>9</v>
      </c>
    </row>
    <row r="2148" spans="1:7" ht="30" x14ac:dyDescent="0.2">
      <c r="A2148" s="136" t="s">
        <v>4371</v>
      </c>
      <c r="B2148" s="137" t="s">
        <v>4372</v>
      </c>
      <c r="C2148" s="138" t="s">
        <v>18</v>
      </c>
      <c r="D2148" s="139">
        <v>27.68</v>
      </c>
      <c r="E2148" s="139">
        <v>30.03</v>
      </c>
      <c r="F2148" s="139">
        <v>57.71</v>
      </c>
      <c r="G2148" s="120">
        <f t="shared" si="33"/>
        <v>9</v>
      </c>
    </row>
    <row r="2149" spans="1:7" ht="30" x14ac:dyDescent="0.2">
      <c r="A2149" s="136" t="s">
        <v>4373</v>
      </c>
      <c r="B2149" s="137" t="s">
        <v>4374</v>
      </c>
      <c r="C2149" s="138" t="s">
        <v>18</v>
      </c>
      <c r="D2149" s="139">
        <v>36.909999999999997</v>
      </c>
      <c r="E2149" s="139">
        <v>35.03</v>
      </c>
      <c r="F2149" s="139">
        <v>71.94</v>
      </c>
      <c r="G2149" s="120">
        <f t="shared" si="33"/>
        <v>9</v>
      </c>
    </row>
    <row r="2150" spans="1:7" ht="30" x14ac:dyDescent="0.2">
      <c r="A2150" s="136" t="s">
        <v>4375</v>
      </c>
      <c r="B2150" s="137" t="s">
        <v>4376</v>
      </c>
      <c r="C2150" s="138" t="s">
        <v>18</v>
      </c>
      <c r="D2150" s="139">
        <v>48.45</v>
      </c>
      <c r="E2150" s="139">
        <v>40.04</v>
      </c>
      <c r="F2150" s="139">
        <v>88.49</v>
      </c>
      <c r="G2150" s="120">
        <f t="shared" si="33"/>
        <v>9</v>
      </c>
    </row>
    <row r="2151" spans="1:7" ht="30" x14ac:dyDescent="0.2">
      <c r="A2151" s="136" t="s">
        <v>4377</v>
      </c>
      <c r="B2151" s="137" t="s">
        <v>4378</v>
      </c>
      <c r="C2151" s="138" t="s">
        <v>18</v>
      </c>
      <c r="D2151" s="139">
        <v>60.78</v>
      </c>
      <c r="E2151" s="139">
        <v>45.04</v>
      </c>
      <c r="F2151" s="139">
        <v>105.82</v>
      </c>
      <c r="G2151" s="120">
        <f t="shared" si="33"/>
        <v>9</v>
      </c>
    </row>
    <row r="2152" spans="1:7" ht="30" x14ac:dyDescent="0.2">
      <c r="A2152" s="136" t="s">
        <v>4379</v>
      </c>
      <c r="B2152" s="137" t="s">
        <v>4380</v>
      </c>
      <c r="C2152" s="138" t="s">
        <v>18</v>
      </c>
      <c r="D2152" s="139">
        <v>77.13</v>
      </c>
      <c r="E2152" s="139">
        <v>50.05</v>
      </c>
      <c r="F2152" s="139">
        <v>127.18</v>
      </c>
      <c r="G2152" s="120">
        <f t="shared" si="33"/>
        <v>9</v>
      </c>
    </row>
    <row r="2153" spans="1:7" ht="30" x14ac:dyDescent="0.2">
      <c r="A2153" s="136" t="s">
        <v>4381</v>
      </c>
      <c r="B2153" s="137" t="s">
        <v>4382</v>
      </c>
      <c r="C2153" s="138" t="s">
        <v>18</v>
      </c>
      <c r="D2153" s="139">
        <v>111.12</v>
      </c>
      <c r="E2153" s="139">
        <v>60.06</v>
      </c>
      <c r="F2153" s="139">
        <v>171.18</v>
      </c>
      <c r="G2153" s="120">
        <f t="shared" si="33"/>
        <v>9</v>
      </c>
    </row>
    <row r="2154" spans="1:7" ht="30" x14ac:dyDescent="0.2">
      <c r="A2154" s="136" t="s">
        <v>4383</v>
      </c>
      <c r="B2154" s="137" t="s">
        <v>4384</v>
      </c>
      <c r="C2154" s="138" t="s">
        <v>18</v>
      </c>
      <c r="D2154" s="139">
        <v>135.4</v>
      </c>
      <c r="E2154" s="139">
        <v>75.08</v>
      </c>
      <c r="F2154" s="139">
        <v>210.48</v>
      </c>
      <c r="G2154" s="120">
        <f t="shared" si="33"/>
        <v>9</v>
      </c>
    </row>
    <row r="2155" spans="1:7" ht="30" x14ac:dyDescent="0.2">
      <c r="A2155" s="136" t="s">
        <v>4385</v>
      </c>
      <c r="B2155" s="137" t="s">
        <v>4386</v>
      </c>
      <c r="C2155" s="138" t="s">
        <v>18</v>
      </c>
      <c r="D2155" s="139">
        <v>216</v>
      </c>
      <c r="E2155" s="139">
        <v>90.09</v>
      </c>
      <c r="F2155" s="139">
        <v>306.08999999999997</v>
      </c>
      <c r="G2155" s="120">
        <f t="shared" si="33"/>
        <v>9</v>
      </c>
    </row>
    <row r="2156" spans="1:7" x14ac:dyDescent="0.2">
      <c r="A2156" s="136" t="s">
        <v>4387</v>
      </c>
      <c r="B2156" s="137" t="s">
        <v>4388</v>
      </c>
      <c r="C2156" s="138"/>
      <c r="D2156" s="139"/>
      <c r="E2156" s="139"/>
      <c r="F2156" s="139"/>
      <c r="G2156" s="120">
        <f t="shared" si="33"/>
        <v>5</v>
      </c>
    </row>
    <row r="2157" spans="1:7" x14ac:dyDescent="0.2">
      <c r="A2157" s="136" t="s">
        <v>4389</v>
      </c>
      <c r="B2157" s="137" t="s">
        <v>4390</v>
      </c>
      <c r="C2157" s="138" t="s">
        <v>58</v>
      </c>
      <c r="D2157" s="139">
        <v>8.5399999999999991</v>
      </c>
      <c r="E2157" s="139">
        <v>12.51</v>
      </c>
      <c r="F2157" s="139">
        <v>21.05</v>
      </c>
      <c r="G2157" s="120">
        <f t="shared" si="33"/>
        <v>9</v>
      </c>
    </row>
    <row r="2158" spans="1:7" x14ac:dyDescent="0.2">
      <c r="A2158" s="136" t="s">
        <v>4391</v>
      </c>
      <c r="B2158" s="137" t="s">
        <v>4392</v>
      </c>
      <c r="C2158" s="138" t="s">
        <v>18</v>
      </c>
      <c r="D2158" s="139">
        <v>6.29</v>
      </c>
      <c r="E2158" s="139">
        <v>2.5</v>
      </c>
      <c r="F2158" s="139">
        <v>8.7899999999999991</v>
      </c>
      <c r="G2158" s="120">
        <f t="shared" si="33"/>
        <v>9</v>
      </c>
    </row>
    <row r="2159" spans="1:7" x14ac:dyDescent="0.2">
      <c r="A2159" s="136" t="s">
        <v>4393</v>
      </c>
      <c r="B2159" s="137" t="s">
        <v>4394</v>
      </c>
      <c r="C2159" s="138" t="s">
        <v>42</v>
      </c>
      <c r="D2159" s="139">
        <v>0.86</v>
      </c>
      <c r="E2159" s="139">
        <v>7.5</v>
      </c>
      <c r="F2159" s="139">
        <v>8.36</v>
      </c>
      <c r="G2159" s="120">
        <f t="shared" si="33"/>
        <v>9</v>
      </c>
    </row>
    <row r="2160" spans="1:7" x14ac:dyDescent="0.2">
      <c r="A2160" s="136" t="s">
        <v>4395</v>
      </c>
      <c r="B2160" s="137" t="s">
        <v>4396</v>
      </c>
      <c r="C2160" s="138" t="s">
        <v>42</v>
      </c>
      <c r="D2160" s="139">
        <v>2.4900000000000002</v>
      </c>
      <c r="E2160" s="139">
        <v>8.99</v>
      </c>
      <c r="F2160" s="139">
        <v>11.48</v>
      </c>
      <c r="G2160" s="120">
        <f t="shared" si="33"/>
        <v>9</v>
      </c>
    </row>
    <row r="2161" spans="1:7" x14ac:dyDescent="0.2">
      <c r="A2161" s="136" t="s">
        <v>4397</v>
      </c>
      <c r="B2161" s="137" t="s">
        <v>4398</v>
      </c>
      <c r="C2161" s="138" t="s">
        <v>42</v>
      </c>
      <c r="D2161" s="139">
        <v>2.57</v>
      </c>
      <c r="E2161" s="139">
        <v>8.99</v>
      </c>
      <c r="F2161" s="139">
        <v>11.56</v>
      </c>
      <c r="G2161" s="120">
        <f t="shared" si="33"/>
        <v>9</v>
      </c>
    </row>
    <row r="2162" spans="1:7" x14ac:dyDescent="0.2">
      <c r="A2162" s="136" t="s">
        <v>4399</v>
      </c>
      <c r="B2162" s="137" t="s">
        <v>4400</v>
      </c>
      <c r="C2162" s="138" t="s">
        <v>42</v>
      </c>
      <c r="D2162" s="139">
        <v>2.63</v>
      </c>
      <c r="E2162" s="139">
        <v>7.5</v>
      </c>
      <c r="F2162" s="139">
        <v>10.130000000000001</v>
      </c>
      <c r="G2162" s="120">
        <f t="shared" si="33"/>
        <v>9</v>
      </c>
    </row>
    <row r="2163" spans="1:7" x14ac:dyDescent="0.2">
      <c r="A2163" s="136" t="s">
        <v>4401</v>
      </c>
      <c r="B2163" s="137" t="s">
        <v>4402</v>
      </c>
      <c r="C2163" s="138" t="s">
        <v>18</v>
      </c>
      <c r="D2163" s="139">
        <v>6.54</v>
      </c>
      <c r="E2163" s="139">
        <v>15.02</v>
      </c>
      <c r="F2163" s="139">
        <v>21.56</v>
      </c>
      <c r="G2163" s="120">
        <f t="shared" si="33"/>
        <v>9</v>
      </c>
    </row>
    <row r="2164" spans="1:7" ht="30" x14ac:dyDescent="0.2">
      <c r="A2164" s="136" t="s">
        <v>4403</v>
      </c>
      <c r="B2164" s="137" t="s">
        <v>4404</v>
      </c>
      <c r="C2164" s="138" t="s">
        <v>18</v>
      </c>
      <c r="D2164" s="139">
        <v>10.18</v>
      </c>
      <c r="E2164" s="139">
        <v>7.04</v>
      </c>
      <c r="F2164" s="139">
        <v>17.22</v>
      </c>
      <c r="G2164" s="120">
        <f t="shared" si="33"/>
        <v>9</v>
      </c>
    </row>
    <row r="2165" spans="1:7" ht="30" x14ac:dyDescent="0.2">
      <c r="A2165" s="136" t="s">
        <v>103</v>
      </c>
      <c r="B2165" s="137" t="s">
        <v>102</v>
      </c>
      <c r="C2165" s="138" t="s">
        <v>18</v>
      </c>
      <c r="D2165" s="139">
        <v>5.32</v>
      </c>
      <c r="E2165" s="139">
        <v>7.04</v>
      </c>
      <c r="F2165" s="139">
        <v>12.36</v>
      </c>
      <c r="G2165" s="120">
        <f t="shared" si="33"/>
        <v>9</v>
      </c>
    </row>
    <row r="2166" spans="1:7" ht="30" x14ac:dyDescent="0.2">
      <c r="A2166" s="136" t="s">
        <v>4405</v>
      </c>
      <c r="B2166" s="137" t="s">
        <v>4406</v>
      </c>
      <c r="C2166" s="138" t="s">
        <v>18</v>
      </c>
      <c r="D2166" s="139">
        <v>9.7799999999999994</v>
      </c>
      <c r="E2166" s="139">
        <v>7.04</v>
      </c>
      <c r="F2166" s="139">
        <v>16.82</v>
      </c>
      <c r="G2166" s="120">
        <f t="shared" si="33"/>
        <v>9</v>
      </c>
    </row>
    <row r="2167" spans="1:7" ht="30" x14ac:dyDescent="0.2">
      <c r="A2167" s="136" t="s">
        <v>100</v>
      </c>
      <c r="B2167" s="137" t="s">
        <v>4407</v>
      </c>
      <c r="C2167" s="138" t="s">
        <v>18</v>
      </c>
      <c r="D2167" s="139">
        <v>37.04</v>
      </c>
      <c r="E2167" s="139">
        <v>12.51</v>
      </c>
      <c r="F2167" s="139">
        <v>49.55</v>
      </c>
      <c r="G2167" s="120">
        <f t="shared" si="33"/>
        <v>9</v>
      </c>
    </row>
    <row r="2168" spans="1:7" ht="30" x14ac:dyDescent="0.2">
      <c r="A2168" s="136" t="s">
        <v>101</v>
      </c>
      <c r="B2168" s="137" t="s">
        <v>4408</v>
      </c>
      <c r="C2168" s="138" t="s">
        <v>18</v>
      </c>
      <c r="D2168" s="139">
        <v>67.11</v>
      </c>
      <c r="E2168" s="139">
        <v>12.51</v>
      </c>
      <c r="F2168" s="139">
        <v>79.62</v>
      </c>
      <c r="G2168" s="120">
        <f t="shared" si="33"/>
        <v>9</v>
      </c>
    </row>
    <row r="2169" spans="1:7" x14ac:dyDescent="0.2">
      <c r="A2169" s="136" t="s">
        <v>4409</v>
      </c>
      <c r="B2169" s="137" t="s">
        <v>4410</v>
      </c>
      <c r="C2169" s="138" t="s">
        <v>18</v>
      </c>
      <c r="D2169" s="139">
        <v>38.74</v>
      </c>
      <c r="E2169" s="139">
        <v>12.51</v>
      </c>
      <c r="F2169" s="139">
        <v>51.25</v>
      </c>
      <c r="G2169" s="120">
        <f t="shared" si="33"/>
        <v>9</v>
      </c>
    </row>
    <row r="2170" spans="1:7" ht="30" x14ac:dyDescent="0.2">
      <c r="A2170" s="136" t="s">
        <v>4411</v>
      </c>
      <c r="B2170" s="137" t="s">
        <v>4412</v>
      </c>
      <c r="C2170" s="138" t="s">
        <v>18</v>
      </c>
      <c r="D2170" s="139">
        <v>59.11</v>
      </c>
      <c r="E2170" s="139">
        <v>15.02</v>
      </c>
      <c r="F2170" s="139">
        <v>74.13</v>
      </c>
      <c r="G2170" s="120">
        <f t="shared" si="33"/>
        <v>9</v>
      </c>
    </row>
    <row r="2171" spans="1:7" ht="30" x14ac:dyDescent="0.2">
      <c r="A2171" s="136" t="s">
        <v>4413</v>
      </c>
      <c r="B2171" s="137" t="s">
        <v>4414</v>
      </c>
      <c r="C2171" s="138" t="s">
        <v>18</v>
      </c>
      <c r="D2171" s="139">
        <v>97.62</v>
      </c>
      <c r="E2171" s="139">
        <v>17.52</v>
      </c>
      <c r="F2171" s="139">
        <v>115.14</v>
      </c>
      <c r="G2171" s="120">
        <f t="shared" si="33"/>
        <v>9</v>
      </c>
    </row>
    <row r="2172" spans="1:7" ht="30" x14ac:dyDescent="0.2">
      <c r="A2172" s="136" t="s">
        <v>4415</v>
      </c>
      <c r="B2172" s="137" t="s">
        <v>4416</v>
      </c>
      <c r="C2172" s="138" t="s">
        <v>18</v>
      </c>
      <c r="D2172" s="139">
        <v>108.21</v>
      </c>
      <c r="E2172" s="139">
        <v>20.02</v>
      </c>
      <c r="F2172" s="139">
        <v>128.22999999999999</v>
      </c>
      <c r="G2172" s="120">
        <f t="shared" si="33"/>
        <v>9</v>
      </c>
    </row>
    <row r="2173" spans="1:7" ht="30" x14ac:dyDescent="0.2">
      <c r="A2173" s="136" t="s">
        <v>4417</v>
      </c>
      <c r="B2173" s="137" t="s">
        <v>4418</v>
      </c>
      <c r="C2173" s="138" t="s">
        <v>42</v>
      </c>
      <c r="D2173" s="139">
        <v>9.1300000000000008</v>
      </c>
      <c r="E2173" s="139">
        <v>2.04</v>
      </c>
      <c r="F2173" s="139">
        <v>11.17</v>
      </c>
      <c r="G2173" s="120">
        <f t="shared" si="33"/>
        <v>9</v>
      </c>
    </row>
    <row r="2174" spans="1:7" ht="30" x14ac:dyDescent="0.2">
      <c r="A2174" s="136" t="s">
        <v>4419</v>
      </c>
      <c r="B2174" s="137" t="s">
        <v>4420</v>
      </c>
      <c r="C2174" s="138" t="s">
        <v>42</v>
      </c>
      <c r="D2174" s="139">
        <v>10.56</v>
      </c>
      <c r="E2174" s="139">
        <v>2.04</v>
      </c>
      <c r="F2174" s="139">
        <v>12.6</v>
      </c>
      <c r="G2174" s="120">
        <f t="shared" si="33"/>
        <v>9</v>
      </c>
    </row>
    <row r="2175" spans="1:7" ht="30" x14ac:dyDescent="0.2">
      <c r="A2175" s="136" t="s">
        <v>4421</v>
      </c>
      <c r="B2175" s="137" t="s">
        <v>4422</v>
      </c>
      <c r="C2175" s="138" t="s">
        <v>42</v>
      </c>
      <c r="D2175" s="139">
        <v>10.56</v>
      </c>
      <c r="E2175" s="139">
        <v>2.04</v>
      </c>
      <c r="F2175" s="139">
        <v>12.6</v>
      </c>
      <c r="G2175" s="120">
        <f t="shared" si="33"/>
        <v>9</v>
      </c>
    </row>
    <row r="2176" spans="1:7" x14ac:dyDescent="0.2">
      <c r="A2176" s="136" t="s">
        <v>4423</v>
      </c>
      <c r="B2176" s="137" t="s">
        <v>4424</v>
      </c>
      <c r="C2176" s="138" t="s">
        <v>42</v>
      </c>
      <c r="D2176" s="139">
        <v>4.3899999999999997</v>
      </c>
      <c r="E2176" s="139">
        <v>5.01</v>
      </c>
      <c r="F2176" s="139">
        <v>9.4</v>
      </c>
      <c r="G2176" s="120">
        <f t="shared" si="33"/>
        <v>9</v>
      </c>
    </row>
    <row r="2177" spans="1:7" x14ac:dyDescent="0.2">
      <c r="A2177" s="136" t="s">
        <v>4425</v>
      </c>
      <c r="B2177" s="137" t="s">
        <v>4426</v>
      </c>
      <c r="C2177" s="138" t="s">
        <v>42</v>
      </c>
      <c r="D2177" s="139">
        <v>10.54</v>
      </c>
      <c r="E2177" s="139">
        <v>5.01</v>
      </c>
      <c r="F2177" s="139">
        <v>15.55</v>
      </c>
      <c r="G2177" s="120">
        <f t="shared" si="33"/>
        <v>9</v>
      </c>
    </row>
    <row r="2178" spans="1:7" x14ac:dyDescent="0.2">
      <c r="A2178" s="136" t="s">
        <v>4427</v>
      </c>
      <c r="B2178" s="137" t="s">
        <v>4428</v>
      </c>
      <c r="C2178" s="138"/>
      <c r="D2178" s="139"/>
      <c r="E2178" s="139"/>
      <c r="F2178" s="139"/>
      <c r="G2178" s="120">
        <f t="shared" si="33"/>
        <v>5</v>
      </c>
    </row>
    <row r="2179" spans="1:7" ht="30" x14ac:dyDescent="0.2">
      <c r="A2179" s="136" t="s">
        <v>4429</v>
      </c>
      <c r="B2179" s="137" t="s">
        <v>4430</v>
      </c>
      <c r="C2179" s="138" t="s">
        <v>18</v>
      </c>
      <c r="D2179" s="139">
        <v>60</v>
      </c>
      <c r="E2179" s="139">
        <v>15.02</v>
      </c>
      <c r="F2179" s="139">
        <v>75.02</v>
      </c>
      <c r="G2179" s="120">
        <f t="shared" si="33"/>
        <v>9</v>
      </c>
    </row>
    <row r="2180" spans="1:7" ht="30" x14ac:dyDescent="0.2">
      <c r="A2180" s="136" t="s">
        <v>4431</v>
      </c>
      <c r="B2180" s="137" t="s">
        <v>4432</v>
      </c>
      <c r="C2180" s="138" t="s">
        <v>18</v>
      </c>
      <c r="D2180" s="139">
        <v>86.04</v>
      </c>
      <c r="E2180" s="139">
        <v>15.02</v>
      </c>
      <c r="F2180" s="139">
        <v>101.06</v>
      </c>
      <c r="G2180" s="120">
        <f t="shared" si="33"/>
        <v>9</v>
      </c>
    </row>
    <row r="2181" spans="1:7" ht="30" x14ac:dyDescent="0.2">
      <c r="A2181" s="136" t="s">
        <v>4433</v>
      </c>
      <c r="B2181" s="137" t="s">
        <v>4434</v>
      </c>
      <c r="C2181" s="138" t="s">
        <v>42</v>
      </c>
      <c r="D2181" s="139">
        <v>48.97</v>
      </c>
      <c r="E2181" s="139">
        <v>15.51</v>
      </c>
      <c r="F2181" s="139">
        <v>64.48</v>
      </c>
      <c r="G2181" s="120">
        <f t="shared" si="33"/>
        <v>9</v>
      </c>
    </row>
    <row r="2182" spans="1:7" ht="30" x14ac:dyDescent="0.2">
      <c r="A2182" s="136" t="s">
        <v>4435</v>
      </c>
      <c r="B2182" s="137" t="s">
        <v>4436</v>
      </c>
      <c r="C2182" s="138" t="s">
        <v>42</v>
      </c>
      <c r="D2182" s="139">
        <v>140.91</v>
      </c>
      <c r="E2182" s="139">
        <v>30.03</v>
      </c>
      <c r="F2182" s="139">
        <v>170.94</v>
      </c>
      <c r="G2182" s="120">
        <f t="shared" si="33"/>
        <v>9</v>
      </c>
    </row>
    <row r="2183" spans="1:7" ht="30" x14ac:dyDescent="0.2">
      <c r="A2183" s="136" t="s">
        <v>4437</v>
      </c>
      <c r="B2183" s="137" t="s">
        <v>4438</v>
      </c>
      <c r="C2183" s="138" t="s">
        <v>42</v>
      </c>
      <c r="D2183" s="139">
        <v>201.22</v>
      </c>
      <c r="E2183" s="139">
        <v>30.03</v>
      </c>
      <c r="F2183" s="139">
        <v>231.25</v>
      </c>
      <c r="G2183" s="120">
        <f t="shared" si="33"/>
        <v>9</v>
      </c>
    </row>
    <row r="2184" spans="1:7" ht="30" x14ac:dyDescent="0.2">
      <c r="A2184" s="136" t="s">
        <v>4439</v>
      </c>
      <c r="B2184" s="137" t="s">
        <v>4440</v>
      </c>
      <c r="C2184" s="138" t="s">
        <v>42</v>
      </c>
      <c r="D2184" s="139">
        <v>196.44</v>
      </c>
      <c r="E2184" s="139">
        <v>9.5399999999999991</v>
      </c>
      <c r="F2184" s="139">
        <v>205.98</v>
      </c>
      <c r="G2184" s="120">
        <f t="shared" si="33"/>
        <v>9</v>
      </c>
    </row>
    <row r="2185" spans="1:7" ht="30" x14ac:dyDescent="0.2">
      <c r="A2185" s="136" t="s">
        <v>4441</v>
      </c>
      <c r="B2185" s="137" t="s">
        <v>4442</v>
      </c>
      <c r="C2185" s="138" t="s">
        <v>42</v>
      </c>
      <c r="D2185" s="139">
        <v>228.37</v>
      </c>
      <c r="E2185" s="139">
        <v>9.5399999999999991</v>
      </c>
      <c r="F2185" s="139">
        <v>237.91</v>
      </c>
      <c r="G2185" s="120">
        <f t="shared" si="33"/>
        <v>9</v>
      </c>
    </row>
    <row r="2186" spans="1:7" ht="30" x14ac:dyDescent="0.2">
      <c r="A2186" s="136" t="s">
        <v>4443</v>
      </c>
      <c r="B2186" s="137" t="s">
        <v>4444</v>
      </c>
      <c r="C2186" s="138" t="s">
        <v>42</v>
      </c>
      <c r="D2186" s="139">
        <v>404.2</v>
      </c>
      <c r="E2186" s="139">
        <v>9.5399999999999991</v>
      </c>
      <c r="F2186" s="139">
        <v>413.74</v>
      </c>
      <c r="G2186" s="120">
        <f t="shared" ref="G2186:G2249" si="34">LEN(A2186)</f>
        <v>9</v>
      </c>
    </row>
    <row r="2187" spans="1:7" x14ac:dyDescent="0.2">
      <c r="A2187" s="136" t="s">
        <v>4445</v>
      </c>
      <c r="B2187" s="137" t="s">
        <v>4446</v>
      </c>
      <c r="C2187" s="138" t="s">
        <v>42</v>
      </c>
      <c r="D2187" s="139">
        <v>8.4600000000000009</v>
      </c>
      <c r="E2187" s="139">
        <v>1.02</v>
      </c>
      <c r="F2187" s="139">
        <v>9.48</v>
      </c>
      <c r="G2187" s="120">
        <f t="shared" si="34"/>
        <v>9</v>
      </c>
    </row>
    <row r="2188" spans="1:7" x14ac:dyDescent="0.2">
      <c r="A2188" s="136" t="s">
        <v>4447</v>
      </c>
      <c r="B2188" s="137" t="s">
        <v>4448</v>
      </c>
      <c r="C2188" s="138"/>
      <c r="D2188" s="139"/>
      <c r="E2188" s="139"/>
      <c r="F2188" s="139"/>
      <c r="G2188" s="120">
        <f t="shared" si="34"/>
        <v>5</v>
      </c>
    </row>
    <row r="2189" spans="1:7" ht="30" x14ac:dyDescent="0.2">
      <c r="A2189" s="136" t="s">
        <v>4449</v>
      </c>
      <c r="B2189" s="137" t="s">
        <v>4450</v>
      </c>
      <c r="C2189" s="138" t="s">
        <v>18</v>
      </c>
      <c r="D2189" s="139">
        <v>283.48</v>
      </c>
      <c r="E2189" s="139">
        <v>15.02</v>
      </c>
      <c r="F2189" s="139">
        <v>298.5</v>
      </c>
      <c r="G2189" s="120">
        <f t="shared" si="34"/>
        <v>9</v>
      </c>
    </row>
    <row r="2190" spans="1:7" ht="30" x14ac:dyDescent="0.2">
      <c r="A2190" s="136" t="s">
        <v>4451</v>
      </c>
      <c r="B2190" s="137" t="s">
        <v>4452</v>
      </c>
      <c r="C2190" s="138" t="s">
        <v>18</v>
      </c>
      <c r="D2190" s="139">
        <v>320.3</v>
      </c>
      <c r="E2190" s="139">
        <v>15.02</v>
      </c>
      <c r="F2190" s="139">
        <v>335.32</v>
      </c>
      <c r="G2190" s="120">
        <f t="shared" si="34"/>
        <v>9</v>
      </c>
    </row>
    <row r="2191" spans="1:7" ht="30" x14ac:dyDescent="0.2">
      <c r="A2191" s="136" t="s">
        <v>4453</v>
      </c>
      <c r="B2191" s="137" t="s">
        <v>4454</v>
      </c>
      <c r="C2191" s="138" t="s">
        <v>18</v>
      </c>
      <c r="D2191" s="139">
        <v>379.39</v>
      </c>
      <c r="E2191" s="139">
        <v>15.02</v>
      </c>
      <c r="F2191" s="139">
        <v>394.41</v>
      </c>
      <c r="G2191" s="120">
        <f t="shared" si="34"/>
        <v>9</v>
      </c>
    </row>
    <row r="2192" spans="1:7" ht="30" x14ac:dyDescent="0.2">
      <c r="A2192" s="136" t="s">
        <v>4455</v>
      </c>
      <c r="B2192" s="137" t="s">
        <v>4456</v>
      </c>
      <c r="C2192" s="138" t="s">
        <v>18</v>
      </c>
      <c r="D2192" s="139">
        <v>346.86</v>
      </c>
      <c r="E2192" s="139">
        <v>15.02</v>
      </c>
      <c r="F2192" s="139">
        <v>361.88</v>
      </c>
      <c r="G2192" s="120">
        <f t="shared" si="34"/>
        <v>9</v>
      </c>
    </row>
    <row r="2193" spans="1:7" ht="30" x14ac:dyDescent="0.2">
      <c r="A2193" s="136" t="s">
        <v>4457</v>
      </c>
      <c r="B2193" s="137" t="s">
        <v>4458</v>
      </c>
      <c r="C2193" s="138" t="s">
        <v>18</v>
      </c>
      <c r="D2193" s="139">
        <v>438.45</v>
      </c>
      <c r="E2193" s="139">
        <v>15.02</v>
      </c>
      <c r="F2193" s="139">
        <v>453.47</v>
      </c>
      <c r="G2193" s="120">
        <f t="shared" si="34"/>
        <v>9</v>
      </c>
    </row>
    <row r="2194" spans="1:7" x14ac:dyDescent="0.2">
      <c r="A2194" s="136" t="s">
        <v>4459</v>
      </c>
      <c r="B2194" s="137" t="s">
        <v>4460</v>
      </c>
      <c r="C2194" s="138"/>
      <c r="D2194" s="139"/>
      <c r="E2194" s="139"/>
      <c r="F2194" s="139"/>
      <c r="G2194" s="120">
        <f t="shared" si="34"/>
        <v>5</v>
      </c>
    </row>
    <row r="2195" spans="1:7" ht="30" x14ac:dyDescent="0.2">
      <c r="A2195" s="136" t="s">
        <v>105</v>
      </c>
      <c r="B2195" s="137" t="s">
        <v>4461</v>
      </c>
      <c r="C2195" s="138" t="s">
        <v>18</v>
      </c>
      <c r="D2195" s="139">
        <v>6.87</v>
      </c>
      <c r="E2195" s="139">
        <v>2</v>
      </c>
      <c r="F2195" s="139">
        <v>8.8699999999999992</v>
      </c>
      <c r="G2195" s="120">
        <f t="shared" si="34"/>
        <v>9</v>
      </c>
    </row>
    <row r="2196" spans="1:7" ht="30" x14ac:dyDescent="0.2">
      <c r="A2196" s="136" t="s">
        <v>104</v>
      </c>
      <c r="B2196" s="137" t="s">
        <v>4462</v>
      </c>
      <c r="C2196" s="138" t="s">
        <v>18</v>
      </c>
      <c r="D2196" s="139">
        <v>7.03</v>
      </c>
      <c r="E2196" s="139">
        <v>2</v>
      </c>
      <c r="F2196" s="139">
        <v>9.0299999999999994</v>
      </c>
      <c r="G2196" s="120">
        <f t="shared" si="34"/>
        <v>9</v>
      </c>
    </row>
    <row r="2197" spans="1:7" ht="30" x14ac:dyDescent="0.2">
      <c r="A2197" s="136" t="s">
        <v>4463</v>
      </c>
      <c r="B2197" s="137" t="s">
        <v>4464</v>
      </c>
      <c r="C2197" s="138" t="s">
        <v>18</v>
      </c>
      <c r="D2197" s="139">
        <v>8.44</v>
      </c>
      <c r="E2197" s="139">
        <v>2</v>
      </c>
      <c r="F2197" s="139">
        <v>10.44</v>
      </c>
      <c r="G2197" s="120">
        <f t="shared" si="34"/>
        <v>9</v>
      </c>
    </row>
    <row r="2198" spans="1:7" ht="30" x14ac:dyDescent="0.2">
      <c r="A2198" s="136" t="s">
        <v>4465</v>
      </c>
      <c r="B2198" s="137" t="s">
        <v>4466</v>
      </c>
      <c r="C2198" s="138" t="s">
        <v>18</v>
      </c>
      <c r="D2198" s="139">
        <v>15.14</v>
      </c>
      <c r="E2198" s="139">
        <v>2</v>
      </c>
      <c r="F2198" s="139">
        <v>17.14</v>
      </c>
      <c r="G2198" s="120">
        <f t="shared" si="34"/>
        <v>9</v>
      </c>
    </row>
    <row r="2199" spans="1:7" ht="30" x14ac:dyDescent="0.2">
      <c r="A2199" s="136" t="s">
        <v>4467</v>
      </c>
      <c r="B2199" s="137" t="s">
        <v>4468</v>
      </c>
      <c r="C2199" s="138" t="s">
        <v>18</v>
      </c>
      <c r="D2199" s="139">
        <v>18.86</v>
      </c>
      <c r="E2199" s="139">
        <v>2</v>
      </c>
      <c r="F2199" s="139">
        <v>20.86</v>
      </c>
      <c r="G2199" s="120">
        <f t="shared" si="34"/>
        <v>9</v>
      </c>
    </row>
    <row r="2200" spans="1:7" ht="30" x14ac:dyDescent="0.2">
      <c r="A2200" s="136" t="s">
        <v>4469</v>
      </c>
      <c r="B2200" s="137" t="s">
        <v>4470</v>
      </c>
      <c r="C2200" s="138" t="s">
        <v>18</v>
      </c>
      <c r="D2200" s="139">
        <v>21.88</v>
      </c>
      <c r="E2200" s="139">
        <v>2</v>
      </c>
      <c r="F2200" s="139">
        <v>23.88</v>
      </c>
      <c r="G2200" s="120">
        <f t="shared" si="34"/>
        <v>9</v>
      </c>
    </row>
    <row r="2201" spans="1:7" ht="30" x14ac:dyDescent="0.2">
      <c r="A2201" s="136" t="s">
        <v>4471</v>
      </c>
      <c r="B2201" s="137" t="s">
        <v>4472</v>
      </c>
      <c r="C2201" s="138" t="s">
        <v>18</v>
      </c>
      <c r="D2201" s="139">
        <v>41.14</v>
      </c>
      <c r="E2201" s="139">
        <v>2</v>
      </c>
      <c r="F2201" s="139">
        <v>43.14</v>
      </c>
      <c r="G2201" s="120">
        <f t="shared" si="34"/>
        <v>9</v>
      </c>
    </row>
    <row r="2202" spans="1:7" x14ac:dyDescent="0.2">
      <c r="A2202" s="136" t="s">
        <v>4473</v>
      </c>
      <c r="B2202" s="137" t="s">
        <v>4474</v>
      </c>
      <c r="C2202" s="138"/>
      <c r="D2202" s="139"/>
      <c r="E2202" s="139"/>
      <c r="F2202" s="139"/>
      <c r="G2202" s="120">
        <f t="shared" si="34"/>
        <v>5</v>
      </c>
    </row>
    <row r="2203" spans="1:7" x14ac:dyDescent="0.2">
      <c r="A2203" s="136" t="s">
        <v>4475</v>
      </c>
      <c r="B2203" s="137" t="s">
        <v>4476</v>
      </c>
      <c r="C2203" s="138" t="s">
        <v>18</v>
      </c>
      <c r="D2203" s="139">
        <v>10.199999999999999</v>
      </c>
      <c r="E2203" s="139">
        <v>17.600000000000001</v>
      </c>
      <c r="F2203" s="139">
        <v>27.8</v>
      </c>
      <c r="G2203" s="120">
        <f t="shared" si="34"/>
        <v>9</v>
      </c>
    </row>
    <row r="2204" spans="1:7" x14ac:dyDescent="0.2">
      <c r="A2204" s="136" t="s">
        <v>4477</v>
      </c>
      <c r="B2204" s="137" t="s">
        <v>4478</v>
      </c>
      <c r="C2204" s="138" t="s">
        <v>18</v>
      </c>
      <c r="D2204" s="139">
        <v>11.96</v>
      </c>
      <c r="E2204" s="139">
        <v>17.600000000000001</v>
      </c>
      <c r="F2204" s="139">
        <v>29.56</v>
      </c>
      <c r="G2204" s="120">
        <f t="shared" si="34"/>
        <v>9</v>
      </c>
    </row>
    <row r="2205" spans="1:7" x14ac:dyDescent="0.2">
      <c r="A2205" s="136" t="s">
        <v>4479</v>
      </c>
      <c r="B2205" s="137" t="s">
        <v>4480</v>
      </c>
      <c r="C2205" s="138" t="s">
        <v>18</v>
      </c>
      <c r="D2205" s="139">
        <v>29.57</v>
      </c>
      <c r="E2205" s="139">
        <v>17.600000000000001</v>
      </c>
      <c r="F2205" s="139">
        <v>47.17</v>
      </c>
      <c r="G2205" s="120">
        <f t="shared" si="34"/>
        <v>9</v>
      </c>
    </row>
    <row r="2206" spans="1:7" x14ac:dyDescent="0.2">
      <c r="A2206" s="136" t="s">
        <v>4481</v>
      </c>
      <c r="B2206" s="137" t="s">
        <v>4482</v>
      </c>
      <c r="C2206" s="138" t="s">
        <v>42</v>
      </c>
      <c r="D2206" s="139">
        <v>13.81</v>
      </c>
      <c r="E2206" s="139">
        <v>3.39</v>
      </c>
      <c r="F2206" s="139">
        <v>17.2</v>
      </c>
      <c r="G2206" s="120">
        <f t="shared" si="34"/>
        <v>9</v>
      </c>
    </row>
    <row r="2207" spans="1:7" x14ac:dyDescent="0.2">
      <c r="A2207" s="136" t="s">
        <v>4483</v>
      </c>
      <c r="B2207" s="137" t="s">
        <v>4484</v>
      </c>
      <c r="C2207" s="138" t="s">
        <v>42</v>
      </c>
      <c r="D2207" s="139">
        <v>18.36</v>
      </c>
      <c r="E2207" s="139">
        <v>3.39</v>
      </c>
      <c r="F2207" s="139">
        <v>21.75</v>
      </c>
      <c r="G2207" s="120">
        <f t="shared" si="34"/>
        <v>9</v>
      </c>
    </row>
    <row r="2208" spans="1:7" x14ac:dyDescent="0.2">
      <c r="A2208" s="136" t="s">
        <v>4485</v>
      </c>
      <c r="B2208" s="137" t="s">
        <v>4486</v>
      </c>
      <c r="C2208" s="138" t="s">
        <v>42</v>
      </c>
      <c r="D2208" s="139">
        <v>59.87</v>
      </c>
      <c r="E2208" s="139">
        <v>3.39</v>
      </c>
      <c r="F2208" s="139">
        <v>63.26</v>
      </c>
      <c r="G2208" s="120">
        <f t="shared" si="34"/>
        <v>9</v>
      </c>
    </row>
    <row r="2209" spans="1:7" x14ac:dyDescent="0.2">
      <c r="A2209" s="136" t="s">
        <v>4487</v>
      </c>
      <c r="B2209" s="137" t="s">
        <v>4488</v>
      </c>
      <c r="C2209" s="138" t="s">
        <v>42</v>
      </c>
      <c r="D2209" s="139">
        <v>19.45</v>
      </c>
      <c r="E2209" s="139">
        <v>3.39</v>
      </c>
      <c r="F2209" s="139">
        <v>22.84</v>
      </c>
      <c r="G2209" s="120">
        <f t="shared" si="34"/>
        <v>9</v>
      </c>
    </row>
    <row r="2210" spans="1:7" x14ac:dyDescent="0.2">
      <c r="A2210" s="136" t="s">
        <v>4489</v>
      </c>
      <c r="B2210" s="137" t="s">
        <v>4490</v>
      </c>
      <c r="C2210" s="138" t="s">
        <v>42</v>
      </c>
      <c r="D2210" s="139">
        <v>39.5</v>
      </c>
      <c r="E2210" s="139">
        <v>3.39</v>
      </c>
      <c r="F2210" s="139">
        <v>42.89</v>
      </c>
      <c r="G2210" s="120">
        <f t="shared" si="34"/>
        <v>9</v>
      </c>
    </row>
    <row r="2211" spans="1:7" x14ac:dyDescent="0.2">
      <c r="A2211" s="136" t="s">
        <v>4491</v>
      </c>
      <c r="B2211" s="137" t="s">
        <v>4492</v>
      </c>
      <c r="C2211" s="138" t="s">
        <v>42</v>
      </c>
      <c r="D2211" s="139">
        <v>87.04</v>
      </c>
      <c r="E2211" s="139">
        <v>3.39</v>
      </c>
      <c r="F2211" s="139">
        <v>90.43</v>
      </c>
      <c r="G2211" s="120">
        <f t="shared" si="34"/>
        <v>9</v>
      </c>
    </row>
    <row r="2212" spans="1:7" x14ac:dyDescent="0.2">
      <c r="A2212" s="136" t="s">
        <v>4493</v>
      </c>
      <c r="B2212" s="137" t="s">
        <v>4494</v>
      </c>
      <c r="C2212" s="138"/>
      <c r="D2212" s="139"/>
      <c r="E2212" s="139"/>
      <c r="F2212" s="139"/>
      <c r="G2212" s="120">
        <f t="shared" si="34"/>
        <v>5</v>
      </c>
    </row>
    <row r="2213" spans="1:7" x14ac:dyDescent="0.2">
      <c r="A2213" s="136" t="s">
        <v>4495</v>
      </c>
      <c r="B2213" s="137" t="s">
        <v>4496</v>
      </c>
      <c r="C2213" s="138" t="s">
        <v>18</v>
      </c>
      <c r="D2213" s="139">
        <v>96.83</v>
      </c>
      <c r="E2213" s="139">
        <v>15.02</v>
      </c>
      <c r="F2213" s="139">
        <v>111.85</v>
      </c>
      <c r="G2213" s="120">
        <f t="shared" si="34"/>
        <v>9</v>
      </c>
    </row>
    <row r="2214" spans="1:7" ht="30" x14ac:dyDescent="0.2">
      <c r="A2214" s="136" t="s">
        <v>4497</v>
      </c>
      <c r="B2214" s="137" t="s">
        <v>4498</v>
      </c>
      <c r="C2214" s="138" t="s">
        <v>42</v>
      </c>
      <c r="D2214" s="139">
        <v>113.21</v>
      </c>
      <c r="E2214" s="139">
        <v>25.03</v>
      </c>
      <c r="F2214" s="139">
        <v>138.24</v>
      </c>
      <c r="G2214" s="120">
        <f t="shared" si="34"/>
        <v>9</v>
      </c>
    </row>
    <row r="2215" spans="1:7" ht="30" x14ac:dyDescent="0.2">
      <c r="A2215" s="136" t="s">
        <v>4499</v>
      </c>
      <c r="B2215" s="137" t="s">
        <v>4500</v>
      </c>
      <c r="C2215" s="138" t="s">
        <v>42</v>
      </c>
      <c r="D2215" s="139">
        <v>147.13999999999999</v>
      </c>
      <c r="E2215" s="139">
        <v>25.03</v>
      </c>
      <c r="F2215" s="139">
        <v>172.17</v>
      </c>
      <c r="G2215" s="120">
        <f t="shared" si="34"/>
        <v>9</v>
      </c>
    </row>
    <row r="2216" spans="1:7" ht="45" x14ac:dyDescent="0.2">
      <c r="A2216" s="136" t="s">
        <v>4501</v>
      </c>
      <c r="B2216" s="137" t="s">
        <v>4502</v>
      </c>
      <c r="C2216" s="138" t="s">
        <v>42</v>
      </c>
      <c r="D2216" s="139">
        <v>31.29</v>
      </c>
      <c r="E2216" s="139">
        <v>9.5399999999999991</v>
      </c>
      <c r="F2216" s="139">
        <v>40.83</v>
      </c>
      <c r="G2216" s="120">
        <f t="shared" si="34"/>
        <v>9</v>
      </c>
    </row>
    <row r="2217" spans="1:7" ht="45" x14ac:dyDescent="0.2">
      <c r="A2217" s="136" t="s">
        <v>4503</v>
      </c>
      <c r="B2217" s="137" t="s">
        <v>4504</v>
      </c>
      <c r="C2217" s="138" t="s">
        <v>42</v>
      </c>
      <c r="D2217" s="139">
        <v>26.16</v>
      </c>
      <c r="E2217" s="139">
        <v>9.5399999999999991</v>
      </c>
      <c r="F2217" s="139">
        <v>35.700000000000003</v>
      </c>
      <c r="G2217" s="120">
        <f t="shared" si="34"/>
        <v>9</v>
      </c>
    </row>
    <row r="2218" spans="1:7" ht="30" x14ac:dyDescent="0.2">
      <c r="A2218" s="136" t="s">
        <v>4505</v>
      </c>
      <c r="B2218" s="137" t="s">
        <v>4506</v>
      </c>
      <c r="C2218" s="138" t="s">
        <v>42</v>
      </c>
      <c r="D2218" s="139">
        <v>16.55</v>
      </c>
      <c r="E2218" s="139">
        <v>7.5</v>
      </c>
      <c r="F2218" s="139">
        <v>24.05</v>
      </c>
      <c r="G2218" s="120">
        <f t="shared" si="34"/>
        <v>9</v>
      </c>
    </row>
    <row r="2219" spans="1:7" x14ac:dyDescent="0.2">
      <c r="A2219" s="136" t="s">
        <v>4507</v>
      </c>
      <c r="B2219" s="137" t="s">
        <v>4508</v>
      </c>
      <c r="C2219" s="138" t="s">
        <v>18</v>
      </c>
      <c r="D2219" s="139">
        <v>78.97</v>
      </c>
      <c r="E2219" s="139">
        <v>15.02</v>
      </c>
      <c r="F2219" s="139">
        <v>93.99</v>
      </c>
      <c r="G2219" s="120">
        <f t="shared" si="34"/>
        <v>9</v>
      </c>
    </row>
    <row r="2220" spans="1:7" ht="30" x14ac:dyDescent="0.2">
      <c r="A2220" s="136" t="s">
        <v>4509</v>
      </c>
      <c r="B2220" s="137" t="s">
        <v>4510</v>
      </c>
      <c r="C2220" s="138" t="s">
        <v>42</v>
      </c>
      <c r="D2220" s="139">
        <v>93.63</v>
      </c>
      <c r="E2220" s="139">
        <v>25.03</v>
      </c>
      <c r="F2220" s="139">
        <v>118.66</v>
      </c>
      <c r="G2220" s="120">
        <f t="shared" si="34"/>
        <v>9</v>
      </c>
    </row>
    <row r="2221" spans="1:7" ht="30" x14ac:dyDescent="0.2">
      <c r="A2221" s="136" t="s">
        <v>4511</v>
      </c>
      <c r="B2221" s="137" t="s">
        <v>4512</v>
      </c>
      <c r="C2221" s="138" t="s">
        <v>42</v>
      </c>
      <c r="D2221" s="139">
        <v>14.88</v>
      </c>
      <c r="E2221" s="139">
        <v>7.5</v>
      </c>
      <c r="F2221" s="139">
        <v>22.38</v>
      </c>
      <c r="G2221" s="120">
        <f t="shared" si="34"/>
        <v>9</v>
      </c>
    </row>
    <row r="2222" spans="1:7" ht="30" x14ac:dyDescent="0.2">
      <c r="A2222" s="136" t="s">
        <v>4513</v>
      </c>
      <c r="B2222" s="137" t="s">
        <v>4514</v>
      </c>
      <c r="C2222" s="138" t="s">
        <v>42</v>
      </c>
      <c r="D2222" s="139">
        <v>84.59</v>
      </c>
      <c r="E2222" s="139">
        <v>25.03</v>
      </c>
      <c r="F2222" s="139">
        <v>109.62</v>
      </c>
      <c r="G2222" s="120">
        <f t="shared" si="34"/>
        <v>9</v>
      </c>
    </row>
    <row r="2223" spans="1:7" ht="30" x14ac:dyDescent="0.2">
      <c r="A2223" s="136" t="s">
        <v>4515</v>
      </c>
      <c r="B2223" s="137" t="s">
        <v>4516</v>
      </c>
      <c r="C2223" s="138" t="s">
        <v>42</v>
      </c>
      <c r="D2223" s="139">
        <v>108.83</v>
      </c>
      <c r="E2223" s="139">
        <v>25.03</v>
      </c>
      <c r="F2223" s="139">
        <v>133.86000000000001</v>
      </c>
      <c r="G2223" s="120">
        <f t="shared" si="34"/>
        <v>9</v>
      </c>
    </row>
    <row r="2224" spans="1:7" ht="45" x14ac:dyDescent="0.2">
      <c r="A2224" s="136" t="s">
        <v>4517</v>
      </c>
      <c r="B2224" s="137" t="s">
        <v>4518</v>
      </c>
      <c r="C2224" s="138" t="s">
        <v>42</v>
      </c>
      <c r="D2224" s="139">
        <v>532.52</v>
      </c>
      <c r="E2224" s="139">
        <v>33.72</v>
      </c>
      <c r="F2224" s="139">
        <v>566.24</v>
      </c>
      <c r="G2224" s="120">
        <f t="shared" si="34"/>
        <v>9</v>
      </c>
    </row>
    <row r="2225" spans="1:7" ht="30" x14ac:dyDescent="0.2">
      <c r="A2225" s="136" t="s">
        <v>4519</v>
      </c>
      <c r="B2225" s="137" t="s">
        <v>4520</v>
      </c>
      <c r="C2225" s="138" t="s">
        <v>42</v>
      </c>
      <c r="D2225" s="139">
        <v>43.32</v>
      </c>
      <c r="E2225" s="139">
        <v>25.03</v>
      </c>
      <c r="F2225" s="139">
        <v>68.349999999999994</v>
      </c>
      <c r="G2225" s="120">
        <f t="shared" si="34"/>
        <v>9</v>
      </c>
    </row>
    <row r="2226" spans="1:7" x14ac:dyDescent="0.2">
      <c r="A2226" s="136" t="s">
        <v>4521</v>
      </c>
      <c r="B2226" s="137" t="s">
        <v>4522</v>
      </c>
      <c r="C2226" s="138"/>
      <c r="D2226" s="139"/>
      <c r="E2226" s="139"/>
      <c r="F2226" s="139"/>
      <c r="G2226" s="120">
        <f t="shared" si="34"/>
        <v>5</v>
      </c>
    </row>
    <row r="2227" spans="1:7" ht="30" x14ac:dyDescent="0.2">
      <c r="A2227" s="136" t="s">
        <v>4523</v>
      </c>
      <c r="B2227" s="137" t="s">
        <v>4524</v>
      </c>
      <c r="C2227" s="138" t="s">
        <v>18</v>
      </c>
      <c r="D2227" s="139">
        <v>2.78</v>
      </c>
      <c r="E2227" s="139">
        <v>15.02</v>
      </c>
      <c r="F2227" s="139">
        <v>17.8</v>
      </c>
      <c r="G2227" s="120">
        <f t="shared" si="34"/>
        <v>9</v>
      </c>
    </row>
    <row r="2228" spans="1:7" ht="30" x14ac:dyDescent="0.2">
      <c r="A2228" s="136" t="s">
        <v>4525</v>
      </c>
      <c r="B2228" s="137" t="s">
        <v>4526</v>
      </c>
      <c r="C2228" s="138" t="s">
        <v>18</v>
      </c>
      <c r="D2228" s="139">
        <v>2.58</v>
      </c>
      <c r="E2228" s="139">
        <v>15.02</v>
      </c>
      <c r="F2228" s="139">
        <v>17.600000000000001</v>
      </c>
      <c r="G2228" s="120">
        <f t="shared" si="34"/>
        <v>9</v>
      </c>
    </row>
    <row r="2229" spans="1:7" ht="30" x14ac:dyDescent="0.2">
      <c r="A2229" s="136" t="s">
        <v>4527</v>
      </c>
      <c r="B2229" s="137" t="s">
        <v>4528</v>
      </c>
      <c r="C2229" s="138" t="s">
        <v>18</v>
      </c>
      <c r="D2229" s="139">
        <v>4.38</v>
      </c>
      <c r="E2229" s="139">
        <v>15.02</v>
      </c>
      <c r="F2229" s="139">
        <v>19.399999999999999</v>
      </c>
      <c r="G2229" s="120">
        <f t="shared" si="34"/>
        <v>9</v>
      </c>
    </row>
    <row r="2230" spans="1:7" ht="30" x14ac:dyDescent="0.2">
      <c r="A2230" s="136" t="s">
        <v>4529</v>
      </c>
      <c r="B2230" s="137" t="s">
        <v>4530</v>
      </c>
      <c r="C2230" s="138" t="s">
        <v>18</v>
      </c>
      <c r="D2230" s="139">
        <v>3.01</v>
      </c>
      <c r="E2230" s="139">
        <v>15.02</v>
      </c>
      <c r="F2230" s="139">
        <v>18.03</v>
      </c>
      <c r="G2230" s="120">
        <f t="shared" si="34"/>
        <v>9</v>
      </c>
    </row>
    <row r="2231" spans="1:7" ht="30" x14ac:dyDescent="0.2">
      <c r="A2231" s="136" t="s">
        <v>4531</v>
      </c>
      <c r="B2231" s="137" t="s">
        <v>4532</v>
      </c>
      <c r="C2231" s="138" t="s">
        <v>18</v>
      </c>
      <c r="D2231" s="139">
        <v>4.16</v>
      </c>
      <c r="E2231" s="139">
        <v>15.02</v>
      </c>
      <c r="F2231" s="139">
        <v>19.18</v>
      </c>
      <c r="G2231" s="120">
        <f t="shared" si="34"/>
        <v>9</v>
      </c>
    </row>
    <row r="2232" spans="1:7" x14ac:dyDescent="0.2">
      <c r="A2232" s="136" t="s">
        <v>4533</v>
      </c>
      <c r="B2232" s="137" t="s">
        <v>4534</v>
      </c>
      <c r="C2232" s="138"/>
      <c r="D2232" s="139"/>
      <c r="E2232" s="139"/>
      <c r="F2232" s="139"/>
      <c r="G2232" s="120">
        <f t="shared" si="34"/>
        <v>5</v>
      </c>
    </row>
    <row r="2233" spans="1:7" x14ac:dyDescent="0.2">
      <c r="A2233" s="136" t="s">
        <v>4535</v>
      </c>
      <c r="B2233" s="137" t="s">
        <v>4536</v>
      </c>
      <c r="C2233" s="138" t="s">
        <v>18</v>
      </c>
      <c r="D2233" s="139"/>
      <c r="E2233" s="139">
        <v>12.51</v>
      </c>
      <c r="F2233" s="139">
        <v>12.51</v>
      </c>
      <c r="G2233" s="120">
        <f t="shared" si="34"/>
        <v>9</v>
      </c>
    </row>
    <row r="2234" spans="1:7" x14ac:dyDescent="0.2">
      <c r="A2234" s="136" t="s">
        <v>4537</v>
      </c>
      <c r="B2234" s="137" t="s">
        <v>4538</v>
      </c>
      <c r="C2234" s="138" t="s">
        <v>18</v>
      </c>
      <c r="D2234" s="139"/>
      <c r="E2234" s="139">
        <v>20.02</v>
      </c>
      <c r="F2234" s="139">
        <v>20.02</v>
      </c>
      <c r="G2234" s="120">
        <f t="shared" si="34"/>
        <v>9</v>
      </c>
    </row>
    <row r="2235" spans="1:7" x14ac:dyDescent="0.2">
      <c r="A2235" s="136" t="s">
        <v>4539</v>
      </c>
      <c r="B2235" s="137" t="s">
        <v>4540</v>
      </c>
      <c r="C2235" s="138" t="s">
        <v>42</v>
      </c>
      <c r="D2235" s="139"/>
      <c r="E2235" s="139">
        <v>15.02</v>
      </c>
      <c r="F2235" s="139">
        <v>15.02</v>
      </c>
      <c r="G2235" s="120">
        <f t="shared" si="34"/>
        <v>9</v>
      </c>
    </row>
    <row r="2236" spans="1:7" x14ac:dyDescent="0.2">
      <c r="A2236" s="136" t="s">
        <v>4541</v>
      </c>
      <c r="B2236" s="137" t="s">
        <v>4542</v>
      </c>
      <c r="C2236" s="138" t="s">
        <v>18</v>
      </c>
      <c r="D2236" s="139"/>
      <c r="E2236" s="139">
        <v>50.05</v>
      </c>
      <c r="F2236" s="139">
        <v>50.05</v>
      </c>
      <c r="G2236" s="120">
        <f t="shared" si="34"/>
        <v>9</v>
      </c>
    </row>
    <row r="2237" spans="1:7" x14ac:dyDescent="0.2">
      <c r="A2237" s="136" t="s">
        <v>4543</v>
      </c>
      <c r="B2237" s="137" t="s">
        <v>4544</v>
      </c>
      <c r="C2237" s="138"/>
      <c r="D2237" s="139"/>
      <c r="E2237" s="139"/>
      <c r="F2237" s="139"/>
      <c r="G2237" s="120">
        <f t="shared" si="34"/>
        <v>5</v>
      </c>
    </row>
    <row r="2238" spans="1:7" x14ac:dyDescent="0.2">
      <c r="A2238" s="136" t="s">
        <v>4545</v>
      </c>
      <c r="B2238" s="137" t="s">
        <v>4546</v>
      </c>
      <c r="C2238" s="138" t="s">
        <v>18</v>
      </c>
      <c r="D2238" s="139">
        <v>51.35</v>
      </c>
      <c r="E2238" s="139">
        <v>25.03</v>
      </c>
      <c r="F2238" s="139">
        <v>76.38</v>
      </c>
      <c r="G2238" s="120">
        <f t="shared" si="34"/>
        <v>9</v>
      </c>
    </row>
    <row r="2239" spans="1:7" ht="30" x14ac:dyDescent="0.2">
      <c r="A2239" s="136" t="s">
        <v>4547</v>
      </c>
      <c r="B2239" s="137" t="s">
        <v>4548</v>
      </c>
      <c r="C2239" s="138" t="s">
        <v>18</v>
      </c>
      <c r="D2239" s="139">
        <v>68.459999999999994</v>
      </c>
      <c r="E2239" s="139">
        <v>25.03</v>
      </c>
      <c r="F2239" s="139">
        <v>93.49</v>
      </c>
      <c r="G2239" s="120">
        <f t="shared" si="34"/>
        <v>9</v>
      </c>
    </row>
    <row r="2240" spans="1:7" ht="30" x14ac:dyDescent="0.2">
      <c r="A2240" s="136" t="s">
        <v>4549</v>
      </c>
      <c r="B2240" s="137" t="s">
        <v>4550</v>
      </c>
      <c r="C2240" s="138" t="s">
        <v>18</v>
      </c>
      <c r="D2240" s="139">
        <v>85.55</v>
      </c>
      <c r="E2240" s="139">
        <v>25.03</v>
      </c>
      <c r="F2240" s="139">
        <v>110.58</v>
      </c>
      <c r="G2240" s="120">
        <f t="shared" si="34"/>
        <v>9</v>
      </c>
    </row>
    <row r="2241" spans="1:7" ht="30" x14ac:dyDescent="0.2">
      <c r="A2241" s="136" t="s">
        <v>4551</v>
      </c>
      <c r="B2241" s="137" t="s">
        <v>4552</v>
      </c>
      <c r="C2241" s="138" t="s">
        <v>18</v>
      </c>
      <c r="D2241" s="139">
        <v>99.1</v>
      </c>
      <c r="E2241" s="139">
        <v>25.03</v>
      </c>
      <c r="F2241" s="139">
        <v>124.13</v>
      </c>
      <c r="G2241" s="120">
        <f t="shared" si="34"/>
        <v>9</v>
      </c>
    </row>
    <row r="2242" spans="1:7" ht="30" x14ac:dyDescent="0.2">
      <c r="A2242" s="136" t="s">
        <v>4553</v>
      </c>
      <c r="B2242" s="137" t="s">
        <v>4554</v>
      </c>
      <c r="C2242" s="138" t="s">
        <v>18</v>
      </c>
      <c r="D2242" s="139">
        <v>105.83</v>
      </c>
      <c r="E2242" s="139">
        <v>25.03</v>
      </c>
      <c r="F2242" s="139">
        <v>130.86000000000001</v>
      </c>
      <c r="G2242" s="120">
        <f t="shared" si="34"/>
        <v>9</v>
      </c>
    </row>
    <row r="2243" spans="1:7" ht="30" x14ac:dyDescent="0.2">
      <c r="A2243" s="136" t="s">
        <v>4555</v>
      </c>
      <c r="B2243" s="137" t="s">
        <v>4556</v>
      </c>
      <c r="C2243" s="138" t="s">
        <v>18</v>
      </c>
      <c r="D2243" s="139">
        <v>89</v>
      </c>
      <c r="E2243" s="139">
        <v>37.54</v>
      </c>
      <c r="F2243" s="139">
        <v>126.54</v>
      </c>
      <c r="G2243" s="120">
        <f t="shared" si="34"/>
        <v>9</v>
      </c>
    </row>
    <row r="2244" spans="1:7" ht="30" x14ac:dyDescent="0.2">
      <c r="A2244" s="136" t="s">
        <v>4557</v>
      </c>
      <c r="B2244" s="137" t="s">
        <v>4558</v>
      </c>
      <c r="C2244" s="138" t="s">
        <v>18</v>
      </c>
      <c r="D2244" s="139">
        <v>110.64</v>
      </c>
      <c r="E2244" s="139">
        <v>37.54</v>
      </c>
      <c r="F2244" s="139">
        <v>148.18</v>
      </c>
      <c r="G2244" s="120">
        <f t="shared" si="34"/>
        <v>9</v>
      </c>
    </row>
    <row r="2245" spans="1:7" ht="30" x14ac:dyDescent="0.2">
      <c r="A2245" s="136" t="s">
        <v>4559</v>
      </c>
      <c r="B2245" s="137" t="s">
        <v>4560</v>
      </c>
      <c r="C2245" s="138" t="s">
        <v>18</v>
      </c>
      <c r="D2245" s="139">
        <v>137.88999999999999</v>
      </c>
      <c r="E2245" s="139">
        <v>37.54</v>
      </c>
      <c r="F2245" s="139">
        <v>175.43</v>
      </c>
      <c r="G2245" s="120">
        <f t="shared" si="34"/>
        <v>9</v>
      </c>
    </row>
    <row r="2246" spans="1:7" ht="30" x14ac:dyDescent="0.2">
      <c r="A2246" s="136" t="s">
        <v>4561</v>
      </c>
      <c r="B2246" s="137" t="s">
        <v>4562</v>
      </c>
      <c r="C2246" s="138" t="s">
        <v>18</v>
      </c>
      <c r="D2246" s="139">
        <v>156.38999999999999</v>
      </c>
      <c r="E2246" s="139">
        <v>37.54</v>
      </c>
      <c r="F2246" s="139">
        <v>193.93</v>
      </c>
      <c r="G2246" s="120">
        <f t="shared" si="34"/>
        <v>9</v>
      </c>
    </row>
    <row r="2247" spans="1:7" ht="30" x14ac:dyDescent="0.2">
      <c r="A2247" s="136" t="s">
        <v>4563</v>
      </c>
      <c r="B2247" s="137" t="s">
        <v>4564</v>
      </c>
      <c r="C2247" s="138" t="s">
        <v>18</v>
      </c>
      <c r="D2247" s="139">
        <v>159.56</v>
      </c>
      <c r="E2247" s="139">
        <v>50.05</v>
      </c>
      <c r="F2247" s="139">
        <v>209.61</v>
      </c>
      <c r="G2247" s="120">
        <f t="shared" si="34"/>
        <v>9</v>
      </c>
    </row>
    <row r="2248" spans="1:7" ht="30" x14ac:dyDescent="0.2">
      <c r="A2248" s="136" t="s">
        <v>4565</v>
      </c>
      <c r="B2248" s="137" t="s">
        <v>4566</v>
      </c>
      <c r="C2248" s="138" t="s">
        <v>18</v>
      </c>
      <c r="D2248" s="139">
        <v>270.83999999999997</v>
      </c>
      <c r="E2248" s="139">
        <v>50.05</v>
      </c>
      <c r="F2248" s="139">
        <v>320.89</v>
      </c>
      <c r="G2248" s="120">
        <f t="shared" si="34"/>
        <v>9</v>
      </c>
    </row>
    <row r="2249" spans="1:7" ht="30" x14ac:dyDescent="0.2">
      <c r="A2249" s="136" t="s">
        <v>4567</v>
      </c>
      <c r="B2249" s="137" t="s">
        <v>4568</v>
      </c>
      <c r="C2249" s="138" t="s">
        <v>18</v>
      </c>
      <c r="D2249" s="139">
        <v>63.14</v>
      </c>
      <c r="E2249" s="139">
        <v>25.03</v>
      </c>
      <c r="F2249" s="139">
        <v>88.17</v>
      </c>
      <c r="G2249" s="120">
        <f t="shared" si="34"/>
        <v>9</v>
      </c>
    </row>
    <row r="2250" spans="1:7" ht="30" x14ac:dyDescent="0.2">
      <c r="A2250" s="136" t="s">
        <v>4569</v>
      </c>
      <c r="B2250" s="137" t="s">
        <v>4570</v>
      </c>
      <c r="C2250" s="138" t="s">
        <v>18</v>
      </c>
      <c r="D2250" s="139">
        <v>82.51</v>
      </c>
      <c r="E2250" s="139">
        <v>25.03</v>
      </c>
      <c r="F2250" s="139">
        <v>107.54</v>
      </c>
      <c r="G2250" s="120">
        <f t="shared" ref="G2250:G2313" si="35">LEN(A2250)</f>
        <v>9</v>
      </c>
    </row>
    <row r="2251" spans="1:7" ht="30" x14ac:dyDescent="0.2">
      <c r="A2251" s="136" t="s">
        <v>4571</v>
      </c>
      <c r="B2251" s="137" t="s">
        <v>4572</v>
      </c>
      <c r="C2251" s="138" t="s">
        <v>18</v>
      </c>
      <c r="D2251" s="139">
        <v>94.72</v>
      </c>
      <c r="E2251" s="139">
        <v>25.03</v>
      </c>
      <c r="F2251" s="139">
        <v>119.75</v>
      </c>
      <c r="G2251" s="120">
        <f t="shared" si="35"/>
        <v>9</v>
      </c>
    </row>
    <row r="2252" spans="1:7" ht="30" x14ac:dyDescent="0.2">
      <c r="A2252" s="136" t="s">
        <v>4573</v>
      </c>
      <c r="B2252" s="137" t="s">
        <v>4574</v>
      </c>
      <c r="C2252" s="138" t="s">
        <v>18</v>
      </c>
      <c r="D2252" s="139">
        <v>110.16</v>
      </c>
      <c r="E2252" s="139">
        <v>25.03</v>
      </c>
      <c r="F2252" s="139">
        <v>135.19</v>
      </c>
      <c r="G2252" s="120">
        <f t="shared" si="35"/>
        <v>9</v>
      </c>
    </row>
    <row r="2253" spans="1:7" x14ac:dyDescent="0.2">
      <c r="A2253" s="136" t="s">
        <v>4575</v>
      </c>
      <c r="B2253" s="137" t="s">
        <v>4576</v>
      </c>
      <c r="C2253" s="138"/>
      <c r="D2253" s="139"/>
      <c r="E2253" s="139"/>
      <c r="F2253" s="139"/>
      <c r="G2253" s="120">
        <f t="shared" si="35"/>
        <v>5</v>
      </c>
    </row>
    <row r="2254" spans="1:7" ht="30" x14ac:dyDescent="0.2">
      <c r="A2254" s="136" t="s">
        <v>106</v>
      </c>
      <c r="B2254" s="137" t="s">
        <v>4577</v>
      </c>
      <c r="C2254" s="138" t="s">
        <v>18</v>
      </c>
      <c r="D2254" s="139">
        <v>110.5</v>
      </c>
      <c r="E2254" s="139">
        <v>37.54</v>
      </c>
      <c r="F2254" s="139">
        <v>148.04</v>
      </c>
      <c r="G2254" s="120">
        <f t="shared" si="35"/>
        <v>9</v>
      </c>
    </row>
    <row r="2255" spans="1:7" ht="30" x14ac:dyDescent="0.2">
      <c r="A2255" s="136" t="s">
        <v>4578</v>
      </c>
      <c r="B2255" s="137" t="s">
        <v>4579</v>
      </c>
      <c r="C2255" s="138" t="s">
        <v>18</v>
      </c>
      <c r="D2255" s="139">
        <v>126.69</v>
      </c>
      <c r="E2255" s="139">
        <v>37.54</v>
      </c>
      <c r="F2255" s="139">
        <v>164.23</v>
      </c>
      <c r="G2255" s="120">
        <f t="shared" si="35"/>
        <v>9</v>
      </c>
    </row>
    <row r="2256" spans="1:7" ht="30" x14ac:dyDescent="0.2">
      <c r="A2256" s="136" t="s">
        <v>107</v>
      </c>
      <c r="B2256" s="137" t="s">
        <v>4580</v>
      </c>
      <c r="C2256" s="138" t="s">
        <v>18</v>
      </c>
      <c r="D2256" s="139">
        <v>141.62</v>
      </c>
      <c r="E2256" s="139">
        <v>37.54</v>
      </c>
      <c r="F2256" s="139">
        <v>179.16</v>
      </c>
      <c r="G2256" s="120">
        <f t="shared" si="35"/>
        <v>9</v>
      </c>
    </row>
    <row r="2257" spans="1:7" ht="30" x14ac:dyDescent="0.2">
      <c r="A2257" s="136" t="s">
        <v>4581</v>
      </c>
      <c r="B2257" s="137" t="s">
        <v>4582</v>
      </c>
      <c r="C2257" s="138" t="s">
        <v>18</v>
      </c>
      <c r="D2257" s="139">
        <v>157.86000000000001</v>
      </c>
      <c r="E2257" s="139">
        <v>50.05</v>
      </c>
      <c r="F2257" s="139">
        <v>207.91</v>
      </c>
      <c r="G2257" s="120">
        <f t="shared" si="35"/>
        <v>9</v>
      </c>
    </row>
    <row r="2258" spans="1:7" ht="30" x14ac:dyDescent="0.2">
      <c r="A2258" s="136" t="s">
        <v>4583</v>
      </c>
      <c r="B2258" s="137" t="s">
        <v>4584</v>
      </c>
      <c r="C2258" s="138" t="s">
        <v>18</v>
      </c>
      <c r="D2258" s="139">
        <v>225.34</v>
      </c>
      <c r="E2258" s="139">
        <v>50.05</v>
      </c>
      <c r="F2258" s="139">
        <v>275.39</v>
      </c>
      <c r="G2258" s="120">
        <f t="shared" si="35"/>
        <v>9</v>
      </c>
    </row>
    <row r="2259" spans="1:7" ht="30" x14ac:dyDescent="0.2">
      <c r="A2259" s="136" t="s">
        <v>4585</v>
      </c>
      <c r="B2259" s="137" t="s">
        <v>4586</v>
      </c>
      <c r="C2259" s="138" t="s">
        <v>18</v>
      </c>
      <c r="D2259" s="139">
        <v>21.61</v>
      </c>
      <c r="E2259" s="139">
        <v>2.5</v>
      </c>
      <c r="F2259" s="139">
        <v>24.11</v>
      </c>
      <c r="G2259" s="120">
        <f t="shared" si="35"/>
        <v>9</v>
      </c>
    </row>
    <row r="2260" spans="1:7" ht="30" x14ac:dyDescent="0.2">
      <c r="A2260" s="136" t="s">
        <v>4587</v>
      </c>
      <c r="B2260" s="137" t="s">
        <v>4588</v>
      </c>
      <c r="C2260" s="138" t="s">
        <v>18</v>
      </c>
      <c r="D2260" s="139">
        <v>46.97</v>
      </c>
      <c r="E2260" s="139">
        <v>2.5</v>
      </c>
      <c r="F2260" s="139">
        <v>49.47</v>
      </c>
      <c r="G2260" s="120">
        <f t="shared" si="35"/>
        <v>9</v>
      </c>
    </row>
    <row r="2261" spans="1:7" ht="30" x14ac:dyDescent="0.2">
      <c r="A2261" s="136" t="s">
        <v>4589</v>
      </c>
      <c r="B2261" s="137" t="s">
        <v>4590</v>
      </c>
      <c r="C2261" s="138" t="s">
        <v>18</v>
      </c>
      <c r="D2261" s="139">
        <v>65.47</v>
      </c>
      <c r="E2261" s="139">
        <v>2.5</v>
      </c>
      <c r="F2261" s="139">
        <v>67.97</v>
      </c>
      <c r="G2261" s="120">
        <f t="shared" si="35"/>
        <v>9</v>
      </c>
    </row>
    <row r="2262" spans="1:7" ht="30" x14ac:dyDescent="0.2">
      <c r="A2262" s="136" t="s">
        <v>4591</v>
      </c>
      <c r="B2262" s="137" t="s">
        <v>4592</v>
      </c>
      <c r="C2262" s="138" t="s">
        <v>18</v>
      </c>
      <c r="D2262" s="139">
        <v>78.53</v>
      </c>
      <c r="E2262" s="139">
        <v>2.5</v>
      </c>
      <c r="F2262" s="139">
        <v>81.03</v>
      </c>
      <c r="G2262" s="120">
        <f t="shared" si="35"/>
        <v>9</v>
      </c>
    </row>
    <row r="2263" spans="1:7" ht="30" x14ac:dyDescent="0.2">
      <c r="A2263" s="136" t="s">
        <v>4593</v>
      </c>
      <c r="B2263" s="137" t="s">
        <v>4594</v>
      </c>
      <c r="C2263" s="138" t="s">
        <v>18</v>
      </c>
      <c r="D2263" s="139">
        <v>93.33</v>
      </c>
      <c r="E2263" s="139">
        <v>2.5</v>
      </c>
      <c r="F2263" s="139">
        <v>95.83</v>
      </c>
      <c r="G2263" s="120">
        <f t="shared" si="35"/>
        <v>9</v>
      </c>
    </row>
    <row r="2264" spans="1:7" ht="30" x14ac:dyDescent="0.2">
      <c r="A2264" s="136" t="s">
        <v>4595</v>
      </c>
      <c r="B2264" s="137" t="s">
        <v>4596</v>
      </c>
      <c r="C2264" s="138" t="s">
        <v>18</v>
      </c>
      <c r="D2264" s="139">
        <v>113.82</v>
      </c>
      <c r="E2264" s="139">
        <v>2.5</v>
      </c>
      <c r="F2264" s="139">
        <v>116.32</v>
      </c>
      <c r="G2264" s="120">
        <f t="shared" si="35"/>
        <v>9</v>
      </c>
    </row>
    <row r="2265" spans="1:7" ht="30" x14ac:dyDescent="0.2">
      <c r="A2265" s="136" t="s">
        <v>4597</v>
      </c>
      <c r="B2265" s="137" t="s">
        <v>4598</v>
      </c>
      <c r="C2265" s="138" t="s">
        <v>18</v>
      </c>
      <c r="D2265" s="139">
        <v>155.82</v>
      </c>
      <c r="E2265" s="139">
        <v>2.5</v>
      </c>
      <c r="F2265" s="139">
        <v>158.32</v>
      </c>
      <c r="G2265" s="120">
        <f t="shared" si="35"/>
        <v>9</v>
      </c>
    </row>
    <row r="2266" spans="1:7" x14ac:dyDescent="0.2">
      <c r="A2266" s="136" t="s">
        <v>4599</v>
      </c>
      <c r="B2266" s="137" t="s">
        <v>4600</v>
      </c>
      <c r="C2266" s="138"/>
      <c r="D2266" s="139"/>
      <c r="E2266" s="139"/>
      <c r="F2266" s="139"/>
      <c r="G2266" s="120">
        <f t="shared" si="35"/>
        <v>5</v>
      </c>
    </row>
    <row r="2267" spans="1:7" x14ac:dyDescent="0.2">
      <c r="A2267" s="136" t="s">
        <v>4601</v>
      </c>
      <c r="B2267" s="137" t="s">
        <v>4602</v>
      </c>
      <c r="C2267" s="138" t="s">
        <v>42</v>
      </c>
      <c r="D2267" s="139">
        <v>8.9600000000000009</v>
      </c>
      <c r="E2267" s="139">
        <v>12.51</v>
      </c>
      <c r="F2267" s="139">
        <v>21.47</v>
      </c>
      <c r="G2267" s="120">
        <f t="shared" si="35"/>
        <v>9</v>
      </c>
    </row>
    <row r="2268" spans="1:7" x14ac:dyDescent="0.2">
      <c r="A2268" s="136" t="s">
        <v>4603</v>
      </c>
      <c r="B2268" s="137" t="s">
        <v>4604</v>
      </c>
      <c r="C2268" s="138" t="s">
        <v>42</v>
      </c>
      <c r="D2268" s="139">
        <v>11.51</v>
      </c>
      <c r="E2268" s="139">
        <v>12.51</v>
      </c>
      <c r="F2268" s="139">
        <v>24.02</v>
      </c>
      <c r="G2268" s="120">
        <f t="shared" si="35"/>
        <v>9</v>
      </c>
    </row>
    <row r="2269" spans="1:7" x14ac:dyDescent="0.2">
      <c r="A2269" s="136" t="s">
        <v>4605</v>
      </c>
      <c r="B2269" s="137" t="s">
        <v>4606</v>
      </c>
      <c r="C2269" s="138" t="s">
        <v>42</v>
      </c>
      <c r="D2269" s="139">
        <v>14.05</v>
      </c>
      <c r="E2269" s="139">
        <v>12.51</v>
      </c>
      <c r="F2269" s="139">
        <v>26.56</v>
      </c>
      <c r="G2269" s="120">
        <f t="shared" si="35"/>
        <v>9</v>
      </c>
    </row>
    <row r="2270" spans="1:7" x14ac:dyDescent="0.2">
      <c r="A2270" s="136" t="s">
        <v>4607</v>
      </c>
      <c r="B2270" s="137" t="s">
        <v>4608</v>
      </c>
      <c r="C2270" s="138" t="s">
        <v>42</v>
      </c>
      <c r="D2270" s="139">
        <v>16.59</v>
      </c>
      <c r="E2270" s="139">
        <v>12.51</v>
      </c>
      <c r="F2270" s="139">
        <v>29.1</v>
      </c>
      <c r="G2270" s="120">
        <f t="shared" si="35"/>
        <v>9</v>
      </c>
    </row>
    <row r="2271" spans="1:7" x14ac:dyDescent="0.2">
      <c r="A2271" s="136" t="s">
        <v>4609</v>
      </c>
      <c r="B2271" s="137" t="s">
        <v>4610</v>
      </c>
      <c r="C2271" s="138" t="s">
        <v>42</v>
      </c>
      <c r="D2271" s="139">
        <v>19.12</v>
      </c>
      <c r="E2271" s="139">
        <v>12.51</v>
      </c>
      <c r="F2271" s="139">
        <v>31.63</v>
      </c>
      <c r="G2271" s="120">
        <f t="shared" si="35"/>
        <v>9</v>
      </c>
    </row>
    <row r="2272" spans="1:7" x14ac:dyDescent="0.2">
      <c r="A2272" s="136" t="s">
        <v>4611</v>
      </c>
      <c r="B2272" s="137" t="s">
        <v>4612</v>
      </c>
      <c r="C2272" s="138" t="s">
        <v>42</v>
      </c>
      <c r="D2272" s="139">
        <v>22.81</v>
      </c>
      <c r="E2272" s="139">
        <v>12.51</v>
      </c>
      <c r="F2272" s="139">
        <v>35.32</v>
      </c>
      <c r="G2272" s="120">
        <f t="shared" si="35"/>
        <v>9</v>
      </c>
    </row>
    <row r="2273" spans="1:7" x14ac:dyDescent="0.2">
      <c r="A2273" s="136" t="s">
        <v>4613</v>
      </c>
      <c r="B2273" s="137" t="s">
        <v>4614</v>
      </c>
      <c r="C2273" s="138" t="s">
        <v>42</v>
      </c>
      <c r="D2273" s="139">
        <v>16.38</v>
      </c>
      <c r="E2273" s="139">
        <v>12.51</v>
      </c>
      <c r="F2273" s="139">
        <v>28.89</v>
      </c>
      <c r="G2273" s="120">
        <f t="shared" si="35"/>
        <v>9</v>
      </c>
    </row>
    <row r="2274" spans="1:7" x14ac:dyDescent="0.2">
      <c r="A2274" s="136" t="s">
        <v>109</v>
      </c>
      <c r="B2274" s="137" t="s">
        <v>108</v>
      </c>
      <c r="C2274" s="138" t="s">
        <v>42</v>
      </c>
      <c r="D2274" s="139">
        <v>18.16</v>
      </c>
      <c r="E2274" s="139">
        <v>12.51</v>
      </c>
      <c r="F2274" s="139">
        <v>30.67</v>
      </c>
      <c r="G2274" s="120">
        <f t="shared" si="35"/>
        <v>9</v>
      </c>
    </row>
    <row r="2275" spans="1:7" x14ac:dyDescent="0.2">
      <c r="A2275" s="136" t="s">
        <v>4615</v>
      </c>
      <c r="B2275" s="137" t="s">
        <v>4616</v>
      </c>
      <c r="C2275" s="138" t="s">
        <v>42</v>
      </c>
      <c r="D2275" s="139">
        <v>21.42</v>
      </c>
      <c r="E2275" s="139">
        <v>12.51</v>
      </c>
      <c r="F2275" s="139">
        <v>33.93</v>
      </c>
      <c r="G2275" s="120">
        <f t="shared" si="35"/>
        <v>9</v>
      </c>
    </row>
    <row r="2276" spans="1:7" x14ac:dyDescent="0.2">
      <c r="A2276" s="136" t="s">
        <v>111</v>
      </c>
      <c r="B2276" s="137" t="s">
        <v>110</v>
      </c>
      <c r="C2276" s="138" t="s">
        <v>42</v>
      </c>
      <c r="D2276" s="139">
        <v>22.78</v>
      </c>
      <c r="E2276" s="139">
        <v>12.51</v>
      </c>
      <c r="F2276" s="139">
        <v>35.29</v>
      </c>
      <c r="G2276" s="120">
        <f t="shared" si="35"/>
        <v>9</v>
      </c>
    </row>
    <row r="2277" spans="1:7" x14ac:dyDescent="0.2">
      <c r="A2277" s="136" t="s">
        <v>4617</v>
      </c>
      <c r="B2277" s="137" t="s">
        <v>4618</v>
      </c>
      <c r="C2277" s="138" t="s">
        <v>42</v>
      </c>
      <c r="D2277" s="139">
        <v>26.71</v>
      </c>
      <c r="E2277" s="139">
        <v>12.51</v>
      </c>
      <c r="F2277" s="139">
        <v>39.22</v>
      </c>
      <c r="G2277" s="120">
        <f t="shared" si="35"/>
        <v>9</v>
      </c>
    </row>
    <row r="2278" spans="1:7" x14ac:dyDescent="0.2">
      <c r="A2278" s="136" t="s">
        <v>4619</v>
      </c>
      <c r="B2278" s="137" t="s">
        <v>4620</v>
      </c>
      <c r="C2278" s="138" t="s">
        <v>42</v>
      </c>
      <c r="D2278" s="139">
        <v>31.77</v>
      </c>
      <c r="E2278" s="139">
        <v>12.51</v>
      </c>
      <c r="F2278" s="139">
        <v>44.28</v>
      </c>
      <c r="G2278" s="120">
        <f t="shared" si="35"/>
        <v>9</v>
      </c>
    </row>
    <row r="2279" spans="1:7" x14ac:dyDescent="0.2">
      <c r="A2279" s="136" t="s">
        <v>4621</v>
      </c>
      <c r="B2279" s="137" t="s">
        <v>4622</v>
      </c>
      <c r="C2279" s="138" t="s">
        <v>42</v>
      </c>
      <c r="D2279" s="139">
        <v>14.46</v>
      </c>
      <c r="E2279" s="139">
        <v>12.51</v>
      </c>
      <c r="F2279" s="139">
        <v>26.97</v>
      </c>
      <c r="G2279" s="120">
        <f t="shared" si="35"/>
        <v>9</v>
      </c>
    </row>
    <row r="2280" spans="1:7" x14ac:dyDescent="0.2">
      <c r="A2280" s="136" t="s">
        <v>4623</v>
      </c>
      <c r="B2280" s="137" t="s">
        <v>4624</v>
      </c>
      <c r="C2280" s="138" t="s">
        <v>42</v>
      </c>
      <c r="D2280" s="139">
        <v>15.59</v>
      </c>
      <c r="E2280" s="139">
        <v>12.51</v>
      </c>
      <c r="F2280" s="139">
        <v>28.1</v>
      </c>
      <c r="G2280" s="120">
        <f t="shared" si="35"/>
        <v>9</v>
      </c>
    </row>
    <row r="2281" spans="1:7" x14ac:dyDescent="0.2">
      <c r="A2281" s="136" t="s">
        <v>4625</v>
      </c>
      <c r="B2281" s="137" t="s">
        <v>4626</v>
      </c>
      <c r="C2281" s="138" t="s">
        <v>42</v>
      </c>
      <c r="D2281" s="139">
        <v>22.43</v>
      </c>
      <c r="E2281" s="139">
        <v>12.51</v>
      </c>
      <c r="F2281" s="139">
        <v>34.94</v>
      </c>
      <c r="G2281" s="120">
        <f t="shared" si="35"/>
        <v>9</v>
      </c>
    </row>
    <row r="2282" spans="1:7" x14ac:dyDescent="0.2">
      <c r="A2282" s="136" t="s">
        <v>4627</v>
      </c>
      <c r="B2282" s="137" t="s">
        <v>4628</v>
      </c>
      <c r="C2282" s="138" t="s">
        <v>42</v>
      </c>
      <c r="D2282" s="139">
        <v>27.26</v>
      </c>
      <c r="E2282" s="139">
        <v>12.51</v>
      </c>
      <c r="F2282" s="139">
        <v>39.770000000000003</v>
      </c>
      <c r="G2282" s="120">
        <f t="shared" si="35"/>
        <v>9</v>
      </c>
    </row>
    <row r="2283" spans="1:7" x14ac:dyDescent="0.2">
      <c r="A2283" s="136" t="s">
        <v>4629</v>
      </c>
      <c r="B2283" s="137" t="s">
        <v>4630</v>
      </c>
      <c r="C2283" s="138" t="s">
        <v>42</v>
      </c>
      <c r="D2283" s="139">
        <v>30.05</v>
      </c>
      <c r="E2283" s="139">
        <v>17.52</v>
      </c>
      <c r="F2283" s="139">
        <v>47.57</v>
      </c>
      <c r="G2283" s="120">
        <f t="shared" si="35"/>
        <v>9</v>
      </c>
    </row>
    <row r="2284" spans="1:7" x14ac:dyDescent="0.2">
      <c r="A2284" s="136" t="s">
        <v>4631</v>
      </c>
      <c r="B2284" s="137" t="s">
        <v>4632</v>
      </c>
      <c r="C2284" s="138" t="s">
        <v>42</v>
      </c>
      <c r="D2284" s="139">
        <v>36.369999999999997</v>
      </c>
      <c r="E2284" s="139">
        <v>17.52</v>
      </c>
      <c r="F2284" s="139">
        <v>53.89</v>
      </c>
      <c r="G2284" s="120">
        <f t="shared" si="35"/>
        <v>9</v>
      </c>
    </row>
    <row r="2285" spans="1:7" x14ac:dyDescent="0.2">
      <c r="A2285" s="136" t="s">
        <v>4633</v>
      </c>
      <c r="B2285" s="137" t="s">
        <v>4634</v>
      </c>
      <c r="C2285" s="138" t="s">
        <v>42</v>
      </c>
      <c r="D2285" s="139">
        <v>47.53</v>
      </c>
      <c r="E2285" s="139">
        <v>17.52</v>
      </c>
      <c r="F2285" s="139">
        <v>65.05</v>
      </c>
      <c r="G2285" s="120">
        <f t="shared" si="35"/>
        <v>9</v>
      </c>
    </row>
    <row r="2286" spans="1:7" x14ac:dyDescent="0.2">
      <c r="A2286" s="136" t="s">
        <v>4635</v>
      </c>
      <c r="B2286" s="137" t="s">
        <v>4636</v>
      </c>
      <c r="C2286" s="138"/>
      <c r="D2286" s="139"/>
      <c r="E2286" s="139"/>
      <c r="F2286" s="139"/>
      <c r="G2286" s="120">
        <f t="shared" si="35"/>
        <v>2</v>
      </c>
    </row>
    <row r="2287" spans="1:7" x14ac:dyDescent="0.2">
      <c r="A2287" s="136" t="s">
        <v>4637</v>
      </c>
      <c r="B2287" s="137" t="s">
        <v>4638</v>
      </c>
      <c r="C2287" s="138"/>
      <c r="D2287" s="139"/>
      <c r="E2287" s="139"/>
      <c r="F2287" s="139"/>
      <c r="G2287" s="120">
        <f t="shared" si="35"/>
        <v>5</v>
      </c>
    </row>
    <row r="2288" spans="1:7" ht="30" x14ac:dyDescent="0.2">
      <c r="A2288" s="136" t="s">
        <v>4639</v>
      </c>
      <c r="B2288" s="137" t="s">
        <v>4640</v>
      </c>
      <c r="C2288" s="138" t="s">
        <v>18</v>
      </c>
      <c r="D2288" s="139">
        <v>1.3</v>
      </c>
      <c r="E2288" s="139">
        <v>2</v>
      </c>
      <c r="F2288" s="139">
        <v>3.3</v>
      </c>
      <c r="G2288" s="120">
        <f t="shared" si="35"/>
        <v>9</v>
      </c>
    </row>
    <row r="2289" spans="1:7" ht="30" x14ac:dyDescent="0.2">
      <c r="A2289" s="136" t="s">
        <v>36</v>
      </c>
      <c r="B2289" s="137" t="s">
        <v>4641</v>
      </c>
      <c r="C2289" s="138" t="s">
        <v>18</v>
      </c>
      <c r="D2289" s="139">
        <v>2.02</v>
      </c>
      <c r="E2289" s="139">
        <v>2</v>
      </c>
      <c r="F2289" s="139">
        <v>4.0199999999999996</v>
      </c>
      <c r="G2289" s="120">
        <f t="shared" si="35"/>
        <v>9</v>
      </c>
    </row>
    <row r="2290" spans="1:7" ht="30" x14ac:dyDescent="0.2">
      <c r="A2290" s="136" t="s">
        <v>37</v>
      </c>
      <c r="B2290" s="137" t="s">
        <v>4642</v>
      </c>
      <c r="C2290" s="138" t="s">
        <v>18</v>
      </c>
      <c r="D2290" s="139">
        <v>3.25</v>
      </c>
      <c r="E2290" s="139">
        <v>3</v>
      </c>
      <c r="F2290" s="139">
        <v>6.25</v>
      </c>
      <c r="G2290" s="120">
        <f t="shared" si="35"/>
        <v>9</v>
      </c>
    </row>
    <row r="2291" spans="1:7" ht="30" x14ac:dyDescent="0.2">
      <c r="A2291" s="136" t="s">
        <v>112</v>
      </c>
      <c r="B2291" s="137" t="s">
        <v>4643</v>
      </c>
      <c r="C2291" s="138" t="s">
        <v>18</v>
      </c>
      <c r="D2291" s="139">
        <v>4.87</v>
      </c>
      <c r="E2291" s="139">
        <v>3.51</v>
      </c>
      <c r="F2291" s="139">
        <v>8.3800000000000008</v>
      </c>
      <c r="G2291" s="120">
        <f t="shared" si="35"/>
        <v>9</v>
      </c>
    </row>
    <row r="2292" spans="1:7" ht="30" x14ac:dyDescent="0.2">
      <c r="A2292" s="136" t="s">
        <v>113</v>
      </c>
      <c r="B2292" s="137" t="s">
        <v>4644</v>
      </c>
      <c r="C2292" s="138" t="s">
        <v>18</v>
      </c>
      <c r="D2292" s="139">
        <v>8.23</v>
      </c>
      <c r="E2292" s="139">
        <v>4.01</v>
      </c>
      <c r="F2292" s="139">
        <v>12.24</v>
      </c>
      <c r="G2292" s="120">
        <f t="shared" si="35"/>
        <v>9</v>
      </c>
    </row>
    <row r="2293" spans="1:7" x14ac:dyDescent="0.2">
      <c r="A2293" s="136" t="s">
        <v>4645</v>
      </c>
      <c r="B2293" s="137" t="s">
        <v>4646</v>
      </c>
      <c r="C2293" s="138"/>
      <c r="D2293" s="139"/>
      <c r="E2293" s="139"/>
      <c r="F2293" s="139"/>
      <c r="G2293" s="120">
        <f t="shared" si="35"/>
        <v>5</v>
      </c>
    </row>
    <row r="2294" spans="1:7" ht="30" x14ac:dyDescent="0.2">
      <c r="A2294" s="136" t="s">
        <v>4647</v>
      </c>
      <c r="B2294" s="137" t="s">
        <v>4648</v>
      </c>
      <c r="C2294" s="138" t="s">
        <v>18</v>
      </c>
      <c r="D2294" s="139">
        <v>1</v>
      </c>
      <c r="E2294" s="139">
        <v>2</v>
      </c>
      <c r="F2294" s="139">
        <v>3</v>
      </c>
      <c r="G2294" s="120">
        <f t="shared" si="35"/>
        <v>9</v>
      </c>
    </row>
    <row r="2295" spans="1:7" ht="30" x14ac:dyDescent="0.2">
      <c r="A2295" s="136" t="s">
        <v>4649</v>
      </c>
      <c r="B2295" s="137" t="s">
        <v>4650</v>
      </c>
      <c r="C2295" s="138" t="s">
        <v>18</v>
      </c>
      <c r="D2295" s="139">
        <v>2.42</v>
      </c>
      <c r="E2295" s="139">
        <v>2.5</v>
      </c>
      <c r="F2295" s="139">
        <v>4.92</v>
      </c>
      <c r="G2295" s="120">
        <f t="shared" si="35"/>
        <v>9</v>
      </c>
    </row>
    <row r="2296" spans="1:7" ht="30" x14ac:dyDescent="0.2">
      <c r="A2296" s="136" t="s">
        <v>4651</v>
      </c>
      <c r="B2296" s="137" t="s">
        <v>4652</v>
      </c>
      <c r="C2296" s="138" t="s">
        <v>18</v>
      </c>
      <c r="D2296" s="139">
        <v>3.63</v>
      </c>
      <c r="E2296" s="139">
        <v>3</v>
      </c>
      <c r="F2296" s="139">
        <v>6.63</v>
      </c>
      <c r="G2296" s="120">
        <f t="shared" si="35"/>
        <v>9</v>
      </c>
    </row>
    <row r="2297" spans="1:7" ht="30" x14ac:dyDescent="0.2">
      <c r="A2297" s="136" t="s">
        <v>4653</v>
      </c>
      <c r="B2297" s="137" t="s">
        <v>4654</v>
      </c>
      <c r="C2297" s="138" t="s">
        <v>18</v>
      </c>
      <c r="D2297" s="139">
        <v>4.97</v>
      </c>
      <c r="E2297" s="139">
        <v>3.51</v>
      </c>
      <c r="F2297" s="139">
        <v>8.48</v>
      </c>
      <c r="G2297" s="120">
        <f t="shared" si="35"/>
        <v>9</v>
      </c>
    </row>
    <row r="2298" spans="1:7" ht="30" x14ac:dyDescent="0.2">
      <c r="A2298" s="136" t="s">
        <v>4655</v>
      </c>
      <c r="B2298" s="137" t="s">
        <v>4656</v>
      </c>
      <c r="C2298" s="138" t="s">
        <v>18</v>
      </c>
      <c r="D2298" s="139">
        <v>7.67</v>
      </c>
      <c r="E2298" s="139">
        <v>4.01</v>
      </c>
      <c r="F2298" s="139">
        <v>11.68</v>
      </c>
      <c r="G2298" s="120">
        <f t="shared" si="35"/>
        <v>9</v>
      </c>
    </row>
    <row r="2299" spans="1:7" x14ac:dyDescent="0.2">
      <c r="A2299" s="136" t="s">
        <v>4657</v>
      </c>
      <c r="B2299" s="137" t="s">
        <v>4658</v>
      </c>
      <c r="C2299" s="138"/>
      <c r="D2299" s="139"/>
      <c r="E2299" s="139"/>
      <c r="F2299" s="139"/>
      <c r="G2299" s="120">
        <f t="shared" si="35"/>
        <v>5</v>
      </c>
    </row>
    <row r="2300" spans="1:7" x14ac:dyDescent="0.2">
      <c r="A2300" s="136" t="s">
        <v>4659</v>
      </c>
      <c r="B2300" s="137" t="s">
        <v>4660</v>
      </c>
      <c r="C2300" s="138" t="s">
        <v>18</v>
      </c>
      <c r="D2300" s="139">
        <v>8.2799999999999994</v>
      </c>
      <c r="E2300" s="139">
        <v>2.5</v>
      </c>
      <c r="F2300" s="139">
        <v>10.78</v>
      </c>
      <c r="G2300" s="120">
        <f t="shared" si="35"/>
        <v>9</v>
      </c>
    </row>
    <row r="2301" spans="1:7" x14ac:dyDescent="0.2">
      <c r="A2301" s="136" t="s">
        <v>4661</v>
      </c>
      <c r="B2301" s="137" t="s">
        <v>4662</v>
      </c>
      <c r="C2301" s="138" t="s">
        <v>18</v>
      </c>
      <c r="D2301" s="139">
        <v>13.23</v>
      </c>
      <c r="E2301" s="139">
        <v>2.5</v>
      </c>
      <c r="F2301" s="139">
        <v>15.73</v>
      </c>
      <c r="G2301" s="120">
        <f t="shared" si="35"/>
        <v>9</v>
      </c>
    </row>
    <row r="2302" spans="1:7" x14ac:dyDescent="0.2">
      <c r="A2302" s="136" t="s">
        <v>4663</v>
      </c>
      <c r="B2302" s="137" t="s">
        <v>4664</v>
      </c>
      <c r="C2302" s="138" t="s">
        <v>18</v>
      </c>
      <c r="D2302" s="139">
        <v>18.88</v>
      </c>
      <c r="E2302" s="139">
        <v>5.01</v>
      </c>
      <c r="F2302" s="139">
        <v>23.89</v>
      </c>
      <c r="G2302" s="120">
        <f t="shared" si="35"/>
        <v>9</v>
      </c>
    </row>
    <row r="2303" spans="1:7" x14ac:dyDescent="0.2">
      <c r="A2303" s="136" t="s">
        <v>4665</v>
      </c>
      <c r="B2303" s="137" t="s">
        <v>4666</v>
      </c>
      <c r="C2303" s="138" t="s">
        <v>18</v>
      </c>
      <c r="D2303" s="139">
        <v>28.34</v>
      </c>
      <c r="E2303" s="139">
        <v>7.5</v>
      </c>
      <c r="F2303" s="139">
        <v>35.840000000000003</v>
      </c>
      <c r="G2303" s="120">
        <f t="shared" si="35"/>
        <v>9</v>
      </c>
    </row>
    <row r="2304" spans="1:7" x14ac:dyDescent="0.2">
      <c r="A2304" s="136" t="s">
        <v>4667</v>
      </c>
      <c r="B2304" s="137" t="s">
        <v>4668</v>
      </c>
      <c r="C2304" s="138" t="s">
        <v>18</v>
      </c>
      <c r="D2304" s="139">
        <v>40.119999999999997</v>
      </c>
      <c r="E2304" s="139">
        <v>10.01</v>
      </c>
      <c r="F2304" s="139">
        <v>50.13</v>
      </c>
      <c r="G2304" s="120">
        <f t="shared" si="35"/>
        <v>9</v>
      </c>
    </row>
    <row r="2305" spans="1:7" x14ac:dyDescent="0.2">
      <c r="A2305" s="136" t="s">
        <v>4669</v>
      </c>
      <c r="B2305" s="137" t="s">
        <v>4670</v>
      </c>
      <c r="C2305" s="138" t="s">
        <v>18</v>
      </c>
      <c r="D2305" s="139">
        <v>55.19</v>
      </c>
      <c r="E2305" s="139">
        <v>12.51</v>
      </c>
      <c r="F2305" s="139">
        <v>67.7</v>
      </c>
      <c r="G2305" s="120">
        <f t="shared" si="35"/>
        <v>9</v>
      </c>
    </row>
    <row r="2306" spans="1:7" x14ac:dyDescent="0.2">
      <c r="A2306" s="136" t="s">
        <v>4671</v>
      </c>
      <c r="B2306" s="137" t="s">
        <v>4672</v>
      </c>
      <c r="C2306" s="138" t="s">
        <v>18</v>
      </c>
      <c r="D2306" s="139">
        <v>79.819999999999993</v>
      </c>
      <c r="E2306" s="139">
        <v>15.02</v>
      </c>
      <c r="F2306" s="139">
        <v>94.84</v>
      </c>
      <c r="G2306" s="120">
        <f t="shared" si="35"/>
        <v>9</v>
      </c>
    </row>
    <row r="2307" spans="1:7" x14ac:dyDescent="0.2">
      <c r="A2307" s="136" t="s">
        <v>4673</v>
      </c>
      <c r="B2307" s="137" t="s">
        <v>4674</v>
      </c>
      <c r="C2307" s="138" t="s">
        <v>18</v>
      </c>
      <c r="D2307" s="139">
        <v>175.5</v>
      </c>
      <c r="E2307" s="139">
        <v>22.52</v>
      </c>
      <c r="F2307" s="139">
        <v>198.02</v>
      </c>
      <c r="G2307" s="120">
        <f t="shared" si="35"/>
        <v>9</v>
      </c>
    </row>
    <row r="2308" spans="1:7" ht="30" x14ac:dyDescent="0.2">
      <c r="A2308" s="136" t="s">
        <v>4675</v>
      </c>
      <c r="B2308" s="137" t="s">
        <v>4676</v>
      </c>
      <c r="C2308" s="138"/>
      <c r="D2308" s="139"/>
      <c r="E2308" s="139"/>
      <c r="F2308" s="139"/>
      <c r="G2308" s="120">
        <f t="shared" si="35"/>
        <v>5</v>
      </c>
    </row>
    <row r="2309" spans="1:7" ht="30" x14ac:dyDescent="0.2">
      <c r="A2309" s="136" t="s">
        <v>4677</v>
      </c>
      <c r="B2309" s="137" t="s">
        <v>4678</v>
      </c>
      <c r="C2309" s="138" t="s">
        <v>18</v>
      </c>
      <c r="D2309" s="139">
        <v>180.85</v>
      </c>
      <c r="E2309" s="139">
        <v>45.39</v>
      </c>
      <c r="F2309" s="139">
        <v>226.24</v>
      </c>
      <c r="G2309" s="120">
        <f t="shared" si="35"/>
        <v>9</v>
      </c>
    </row>
    <row r="2310" spans="1:7" ht="30" x14ac:dyDescent="0.2">
      <c r="A2310" s="136" t="s">
        <v>4679</v>
      </c>
      <c r="B2310" s="137" t="s">
        <v>4680</v>
      </c>
      <c r="C2310" s="138"/>
      <c r="D2310" s="139"/>
      <c r="E2310" s="139"/>
      <c r="F2310" s="139"/>
      <c r="G2310" s="120">
        <f t="shared" si="35"/>
        <v>5</v>
      </c>
    </row>
    <row r="2311" spans="1:7" ht="30" x14ac:dyDescent="0.2">
      <c r="A2311" s="136" t="s">
        <v>4681</v>
      </c>
      <c r="B2311" s="137" t="s">
        <v>4682</v>
      </c>
      <c r="C2311" s="138" t="s">
        <v>18</v>
      </c>
      <c r="D2311" s="139">
        <v>48.51</v>
      </c>
      <c r="E2311" s="139">
        <v>27.23</v>
      </c>
      <c r="F2311" s="139">
        <v>75.739999999999995</v>
      </c>
      <c r="G2311" s="120">
        <f t="shared" si="35"/>
        <v>9</v>
      </c>
    </row>
    <row r="2312" spans="1:7" ht="30" x14ac:dyDescent="0.2">
      <c r="A2312" s="136" t="s">
        <v>4683</v>
      </c>
      <c r="B2312" s="137" t="s">
        <v>4684</v>
      </c>
      <c r="C2312" s="138" t="s">
        <v>18</v>
      </c>
      <c r="D2312" s="139">
        <v>60.81</v>
      </c>
      <c r="E2312" s="139">
        <v>32.79</v>
      </c>
      <c r="F2312" s="139">
        <v>93.6</v>
      </c>
      <c r="G2312" s="120">
        <f t="shared" si="35"/>
        <v>9</v>
      </c>
    </row>
    <row r="2313" spans="1:7" ht="30" x14ac:dyDescent="0.2">
      <c r="A2313" s="136" t="s">
        <v>4685</v>
      </c>
      <c r="B2313" s="137" t="s">
        <v>4686</v>
      </c>
      <c r="C2313" s="138" t="s">
        <v>18</v>
      </c>
      <c r="D2313" s="139">
        <v>68.489999999999995</v>
      </c>
      <c r="E2313" s="139">
        <v>45.39</v>
      </c>
      <c r="F2313" s="139">
        <v>113.88</v>
      </c>
      <c r="G2313" s="120">
        <f t="shared" si="35"/>
        <v>9</v>
      </c>
    </row>
    <row r="2314" spans="1:7" ht="30" x14ac:dyDescent="0.2">
      <c r="A2314" s="136" t="s">
        <v>4687</v>
      </c>
      <c r="B2314" s="137" t="s">
        <v>4688</v>
      </c>
      <c r="C2314" s="138" t="s">
        <v>18</v>
      </c>
      <c r="D2314" s="139">
        <v>141.02000000000001</v>
      </c>
      <c r="E2314" s="139">
        <v>54.46</v>
      </c>
      <c r="F2314" s="139">
        <v>195.48</v>
      </c>
      <c r="G2314" s="120">
        <f t="shared" ref="G2314:G2377" si="36">LEN(A2314)</f>
        <v>9</v>
      </c>
    </row>
    <row r="2315" spans="1:7" x14ac:dyDescent="0.2">
      <c r="A2315" s="136" t="s">
        <v>4689</v>
      </c>
      <c r="B2315" s="137" t="s">
        <v>4690</v>
      </c>
      <c r="C2315" s="138"/>
      <c r="D2315" s="139"/>
      <c r="E2315" s="139"/>
      <c r="F2315" s="139"/>
      <c r="G2315" s="120">
        <f t="shared" si="36"/>
        <v>5</v>
      </c>
    </row>
    <row r="2316" spans="1:7" x14ac:dyDescent="0.2">
      <c r="A2316" s="136" t="s">
        <v>4691</v>
      </c>
      <c r="B2316" s="137" t="s">
        <v>4692</v>
      </c>
      <c r="C2316" s="138" t="s">
        <v>42</v>
      </c>
      <c r="D2316" s="139">
        <v>9.58</v>
      </c>
      <c r="E2316" s="139">
        <v>5.01</v>
      </c>
      <c r="F2316" s="139">
        <v>14.59</v>
      </c>
      <c r="G2316" s="120">
        <f t="shared" si="36"/>
        <v>9</v>
      </c>
    </row>
    <row r="2317" spans="1:7" x14ac:dyDescent="0.2">
      <c r="A2317" s="136" t="s">
        <v>4693</v>
      </c>
      <c r="B2317" s="137" t="s">
        <v>4694</v>
      </c>
      <c r="C2317" s="138" t="s">
        <v>42</v>
      </c>
      <c r="D2317" s="139">
        <v>6.64</v>
      </c>
      <c r="E2317" s="139">
        <v>5.01</v>
      </c>
      <c r="F2317" s="139">
        <v>11.65</v>
      </c>
      <c r="G2317" s="120">
        <f t="shared" si="36"/>
        <v>9</v>
      </c>
    </row>
    <row r="2318" spans="1:7" x14ac:dyDescent="0.2">
      <c r="A2318" s="136" t="s">
        <v>126</v>
      </c>
      <c r="B2318" s="137" t="s">
        <v>4695</v>
      </c>
      <c r="C2318" s="138" t="s">
        <v>42</v>
      </c>
      <c r="D2318" s="139">
        <v>8.8800000000000008</v>
      </c>
      <c r="E2318" s="139">
        <v>5.01</v>
      </c>
      <c r="F2318" s="139">
        <v>13.89</v>
      </c>
      <c r="G2318" s="120">
        <f t="shared" si="36"/>
        <v>9</v>
      </c>
    </row>
    <row r="2319" spans="1:7" x14ac:dyDescent="0.2">
      <c r="A2319" s="136" t="s">
        <v>4696</v>
      </c>
      <c r="B2319" s="137" t="s">
        <v>4697</v>
      </c>
      <c r="C2319" s="138" t="s">
        <v>42</v>
      </c>
      <c r="D2319" s="139">
        <v>11.09</v>
      </c>
      <c r="E2319" s="139">
        <v>5.01</v>
      </c>
      <c r="F2319" s="139">
        <v>16.100000000000001</v>
      </c>
      <c r="G2319" s="120">
        <f t="shared" si="36"/>
        <v>9</v>
      </c>
    </row>
    <row r="2320" spans="1:7" x14ac:dyDescent="0.2">
      <c r="A2320" s="136" t="s">
        <v>4698</v>
      </c>
      <c r="B2320" s="137" t="s">
        <v>4699</v>
      </c>
      <c r="C2320" s="138" t="s">
        <v>42</v>
      </c>
      <c r="D2320" s="139">
        <v>12.25</v>
      </c>
      <c r="E2320" s="139">
        <v>5.01</v>
      </c>
      <c r="F2320" s="139">
        <v>17.260000000000002</v>
      </c>
      <c r="G2320" s="120">
        <f t="shared" si="36"/>
        <v>9</v>
      </c>
    </row>
    <row r="2321" spans="1:7" x14ac:dyDescent="0.2">
      <c r="A2321" s="136" t="s">
        <v>4700</v>
      </c>
      <c r="B2321" s="137" t="s">
        <v>4701</v>
      </c>
      <c r="C2321" s="138" t="s">
        <v>42</v>
      </c>
      <c r="D2321" s="139">
        <v>13.7</v>
      </c>
      <c r="E2321" s="139">
        <v>5.01</v>
      </c>
      <c r="F2321" s="139">
        <v>18.71</v>
      </c>
      <c r="G2321" s="120">
        <f t="shared" si="36"/>
        <v>9</v>
      </c>
    </row>
    <row r="2322" spans="1:7" x14ac:dyDescent="0.2">
      <c r="A2322" s="136" t="s">
        <v>4702</v>
      </c>
      <c r="B2322" s="137" t="s">
        <v>4703</v>
      </c>
      <c r="C2322" s="138" t="s">
        <v>42</v>
      </c>
      <c r="D2322" s="139">
        <v>16.14</v>
      </c>
      <c r="E2322" s="139">
        <v>5.01</v>
      </c>
      <c r="F2322" s="139">
        <v>21.15</v>
      </c>
      <c r="G2322" s="120">
        <f t="shared" si="36"/>
        <v>9</v>
      </c>
    </row>
    <row r="2323" spans="1:7" x14ac:dyDescent="0.2">
      <c r="A2323" s="136" t="s">
        <v>4704</v>
      </c>
      <c r="B2323" s="137" t="s">
        <v>4705</v>
      </c>
      <c r="C2323" s="138" t="s">
        <v>42</v>
      </c>
      <c r="D2323" s="139">
        <v>18.920000000000002</v>
      </c>
      <c r="E2323" s="139">
        <v>5.01</v>
      </c>
      <c r="F2323" s="139">
        <v>23.93</v>
      </c>
      <c r="G2323" s="120">
        <f t="shared" si="36"/>
        <v>9</v>
      </c>
    </row>
    <row r="2324" spans="1:7" x14ac:dyDescent="0.2">
      <c r="A2324" s="136" t="s">
        <v>4706</v>
      </c>
      <c r="B2324" s="137" t="s">
        <v>4707</v>
      </c>
      <c r="C2324" s="138"/>
      <c r="D2324" s="139"/>
      <c r="E2324" s="139"/>
      <c r="F2324" s="139"/>
      <c r="G2324" s="120">
        <f t="shared" si="36"/>
        <v>5</v>
      </c>
    </row>
    <row r="2325" spans="1:7" x14ac:dyDescent="0.2">
      <c r="A2325" s="136" t="s">
        <v>120</v>
      </c>
      <c r="B2325" s="137" t="s">
        <v>119</v>
      </c>
      <c r="C2325" s="138" t="s">
        <v>42</v>
      </c>
      <c r="D2325" s="139">
        <v>0.85</v>
      </c>
      <c r="E2325" s="139">
        <v>4.01</v>
      </c>
      <c r="F2325" s="139">
        <v>4.8600000000000003</v>
      </c>
      <c r="G2325" s="120">
        <f t="shared" si="36"/>
        <v>9</v>
      </c>
    </row>
    <row r="2326" spans="1:7" x14ac:dyDescent="0.2">
      <c r="A2326" s="136" t="s">
        <v>121</v>
      </c>
      <c r="B2326" s="137" t="s">
        <v>116</v>
      </c>
      <c r="C2326" s="138" t="s">
        <v>42</v>
      </c>
      <c r="D2326" s="139">
        <v>6.52</v>
      </c>
      <c r="E2326" s="139">
        <v>7.5</v>
      </c>
      <c r="F2326" s="139">
        <v>14.02</v>
      </c>
      <c r="G2326" s="120">
        <f t="shared" si="36"/>
        <v>9</v>
      </c>
    </row>
    <row r="2327" spans="1:7" x14ac:dyDescent="0.2">
      <c r="A2327" s="136" t="s">
        <v>122</v>
      </c>
      <c r="B2327" s="137" t="s">
        <v>117</v>
      </c>
      <c r="C2327" s="138" t="s">
        <v>42</v>
      </c>
      <c r="D2327" s="139">
        <v>9.9499999999999993</v>
      </c>
      <c r="E2327" s="139">
        <v>7.5</v>
      </c>
      <c r="F2327" s="139">
        <v>17.45</v>
      </c>
      <c r="G2327" s="120">
        <f t="shared" si="36"/>
        <v>9</v>
      </c>
    </row>
    <row r="2328" spans="1:7" x14ac:dyDescent="0.2">
      <c r="A2328" s="136" t="s">
        <v>123</v>
      </c>
      <c r="B2328" s="137" t="s">
        <v>118</v>
      </c>
      <c r="C2328" s="138" t="s">
        <v>42</v>
      </c>
      <c r="D2328" s="139">
        <v>8.89</v>
      </c>
      <c r="E2328" s="139">
        <v>7.5</v>
      </c>
      <c r="F2328" s="139">
        <v>16.39</v>
      </c>
      <c r="G2328" s="120">
        <f t="shared" si="36"/>
        <v>9</v>
      </c>
    </row>
    <row r="2329" spans="1:7" x14ac:dyDescent="0.2">
      <c r="A2329" s="136" t="s">
        <v>4708</v>
      </c>
      <c r="B2329" s="137" t="s">
        <v>4709</v>
      </c>
      <c r="C2329" s="138" t="s">
        <v>42</v>
      </c>
      <c r="D2329" s="139">
        <v>9.9700000000000006</v>
      </c>
      <c r="E2329" s="139">
        <v>7.5</v>
      </c>
      <c r="F2329" s="139">
        <v>17.47</v>
      </c>
      <c r="G2329" s="120">
        <f t="shared" si="36"/>
        <v>9</v>
      </c>
    </row>
    <row r="2330" spans="1:7" x14ac:dyDescent="0.2">
      <c r="A2330" s="136" t="s">
        <v>4710</v>
      </c>
      <c r="B2330" s="137" t="s">
        <v>4711</v>
      </c>
      <c r="C2330" s="138" t="s">
        <v>42</v>
      </c>
      <c r="D2330" s="139">
        <v>14.48</v>
      </c>
      <c r="E2330" s="139">
        <v>7.5</v>
      </c>
      <c r="F2330" s="139">
        <v>21.98</v>
      </c>
      <c r="G2330" s="120">
        <f t="shared" si="36"/>
        <v>9</v>
      </c>
    </row>
    <row r="2331" spans="1:7" x14ac:dyDescent="0.2">
      <c r="A2331" s="136" t="s">
        <v>4712</v>
      </c>
      <c r="B2331" s="137" t="s">
        <v>4713</v>
      </c>
      <c r="C2331" s="138" t="s">
        <v>42</v>
      </c>
      <c r="D2331" s="139">
        <v>14.32</v>
      </c>
      <c r="E2331" s="139">
        <v>7.5</v>
      </c>
      <c r="F2331" s="139">
        <v>21.82</v>
      </c>
      <c r="G2331" s="120">
        <f t="shared" si="36"/>
        <v>9</v>
      </c>
    </row>
    <row r="2332" spans="1:7" x14ac:dyDescent="0.2">
      <c r="A2332" s="136" t="s">
        <v>4714</v>
      </c>
      <c r="B2332" s="137" t="s">
        <v>4715</v>
      </c>
      <c r="C2332" s="138" t="s">
        <v>42</v>
      </c>
      <c r="D2332" s="139">
        <v>20.89</v>
      </c>
      <c r="E2332" s="139">
        <v>7.5</v>
      </c>
      <c r="F2332" s="139">
        <v>28.39</v>
      </c>
      <c r="G2332" s="120">
        <f t="shared" si="36"/>
        <v>9</v>
      </c>
    </row>
    <row r="2333" spans="1:7" x14ac:dyDescent="0.2">
      <c r="A2333" s="136" t="s">
        <v>4716</v>
      </c>
      <c r="B2333" s="137" t="s">
        <v>4717</v>
      </c>
      <c r="C2333" s="138" t="s">
        <v>42</v>
      </c>
      <c r="D2333" s="139">
        <v>29.63</v>
      </c>
      <c r="E2333" s="139">
        <v>10.01</v>
      </c>
      <c r="F2333" s="139">
        <v>39.64</v>
      </c>
      <c r="G2333" s="120">
        <f t="shared" si="36"/>
        <v>9</v>
      </c>
    </row>
    <row r="2334" spans="1:7" x14ac:dyDescent="0.2">
      <c r="A2334" s="136" t="s">
        <v>4718</v>
      </c>
      <c r="B2334" s="137" t="s">
        <v>4719</v>
      </c>
      <c r="C2334" s="138" t="s">
        <v>42</v>
      </c>
      <c r="D2334" s="139">
        <v>30.97</v>
      </c>
      <c r="E2334" s="139">
        <v>10.01</v>
      </c>
      <c r="F2334" s="139">
        <v>40.98</v>
      </c>
      <c r="G2334" s="120">
        <f t="shared" si="36"/>
        <v>9</v>
      </c>
    </row>
    <row r="2335" spans="1:7" x14ac:dyDescent="0.2">
      <c r="A2335" s="136" t="s">
        <v>4720</v>
      </c>
      <c r="B2335" s="137" t="s">
        <v>4721</v>
      </c>
      <c r="C2335" s="138" t="s">
        <v>42</v>
      </c>
      <c r="D2335" s="139">
        <v>42.4</v>
      </c>
      <c r="E2335" s="139">
        <v>10.01</v>
      </c>
      <c r="F2335" s="139">
        <v>52.41</v>
      </c>
      <c r="G2335" s="120">
        <f t="shared" si="36"/>
        <v>9</v>
      </c>
    </row>
    <row r="2336" spans="1:7" x14ac:dyDescent="0.2">
      <c r="A2336" s="136" t="s">
        <v>4722</v>
      </c>
      <c r="B2336" s="137" t="s">
        <v>4723</v>
      </c>
      <c r="C2336" s="138" t="s">
        <v>42</v>
      </c>
      <c r="D2336" s="139">
        <v>44.7</v>
      </c>
      <c r="E2336" s="139">
        <v>10.01</v>
      </c>
      <c r="F2336" s="139">
        <v>54.71</v>
      </c>
      <c r="G2336" s="120">
        <f t="shared" si="36"/>
        <v>9</v>
      </c>
    </row>
    <row r="2337" spans="1:7" x14ac:dyDescent="0.2">
      <c r="A2337" s="136" t="s">
        <v>4724</v>
      </c>
      <c r="B2337" s="137" t="s">
        <v>4725</v>
      </c>
      <c r="C2337" s="138"/>
      <c r="D2337" s="139"/>
      <c r="E2337" s="139"/>
      <c r="F2337" s="139"/>
      <c r="G2337" s="120">
        <f t="shared" si="36"/>
        <v>5</v>
      </c>
    </row>
    <row r="2338" spans="1:7" ht="30" x14ac:dyDescent="0.2">
      <c r="A2338" s="136" t="s">
        <v>4726</v>
      </c>
      <c r="B2338" s="137" t="s">
        <v>4727</v>
      </c>
      <c r="C2338" s="138" t="s">
        <v>18</v>
      </c>
      <c r="D2338" s="139">
        <v>5.69</v>
      </c>
      <c r="E2338" s="139">
        <v>7.5</v>
      </c>
      <c r="F2338" s="139">
        <v>13.19</v>
      </c>
      <c r="G2338" s="120">
        <f t="shared" si="36"/>
        <v>9</v>
      </c>
    </row>
    <row r="2339" spans="1:7" ht="30" x14ac:dyDescent="0.2">
      <c r="A2339" s="136" t="s">
        <v>4728</v>
      </c>
      <c r="B2339" s="137" t="s">
        <v>4729</v>
      </c>
      <c r="C2339" s="138" t="s">
        <v>18</v>
      </c>
      <c r="D2339" s="139">
        <v>10.37</v>
      </c>
      <c r="E2339" s="139">
        <v>7.5</v>
      </c>
      <c r="F2339" s="139">
        <v>17.87</v>
      </c>
      <c r="G2339" s="120">
        <f t="shared" si="36"/>
        <v>9</v>
      </c>
    </row>
    <row r="2340" spans="1:7" ht="30" x14ac:dyDescent="0.2">
      <c r="A2340" s="136" t="s">
        <v>4730</v>
      </c>
      <c r="B2340" s="137" t="s">
        <v>4731</v>
      </c>
      <c r="C2340" s="138" t="s">
        <v>18</v>
      </c>
      <c r="D2340" s="139">
        <v>25.67</v>
      </c>
      <c r="E2340" s="139">
        <v>7.5</v>
      </c>
      <c r="F2340" s="139">
        <v>33.17</v>
      </c>
      <c r="G2340" s="120">
        <f t="shared" si="36"/>
        <v>9</v>
      </c>
    </row>
    <row r="2341" spans="1:7" x14ac:dyDescent="0.2">
      <c r="A2341" s="136" t="s">
        <v>4732</v>
      </c>
      <c r="B2341" s="137" t="s">
        <v>4733</v>
      </c>
      <c r="C2341" s="138" t="s">
        <v>18</v>
      </c>
      <c r="D2341" s="139">
        <v>0.43</v>
      </c>
      <c r="E2341" s="139">
        <v>4.01</v>
      </c>
      <c r="F2341" s="139">
        <v>4.4400000000000004</v>
      </c>
      <c r="G2341" s="120">
        <f t="shared" si="36"/>
        <v>9</v>
      </c>
    </row>
    <row r="2342" spans="1:7" ht="30" x14ac:dyDescent="0.2">
      <c r="A2342" s="136" t="s">
        <v>124</v>
      </c>
      <c r="B2342" s="137" t="s">
        <v>4734</v>
      </c>
      <c r="C2342" s="138" t="s">
        <v>18</v>
      </c>
      <c r="D2342" s="139">
        <v>0.7</v>
      </c>
      <c r="E2342" s="139">
        <v>4.01</v>
      </c>
      <c r="F2342" s="139">
        <v>4.71</v>
      </c>
      <c r="G2342" s="120">
        <f t="shared" si="36"/>
        <v>9</v>
      </c>
    </row>
    <row r="2343" spans="1:7" x14ac:dyDescent="0.2">
      <c r="A2343" s="136" t="s">
        <v>4735</v>
      </c>
      <c r="B2343" s="137" t="s">
        <v>4736</v>
      </c>
      <c r="C2343" s="138" t="s">
        <v>18</v>
      </c>
      <c r="D2343" s="139">
        <v>2.11</v>
      </c>
      <c r="E2343" s="139">
        <v>15.02</v>
      </c>
      <c r="F2343" s="139">
        <v>17.13</v>
      </c>
      <c r="G2343" s="120">
        <f t="shared" si="36"/>
        <v>9</v>
      </c>
    </row>
    <row r="2344" spans="1:7" ht="30" x14ac:dyDescent="0.2">
      <c r="A2344" s="136" t="s">
        <v>4737</v>
      </c>
      <c r="B2344" s="137" t="s">
        <v>4738</v>
      </c>
      <c r="C2344" s="138" t="s">
        <v>18</v>
      </c>
      <c r="D2344" s="139">
        <v>5.95</v>
      </c>
      <c r="E2344" s="139">
        <v>6</v>
      </c>
      <c r="F2344" s="139">
        <v>11.95</v>
      </c>
      <c r="G2344" s="120">
        <f t="shared" si="36"/>
        <v>9</v>
      </c>
    </row>
    <row r="2345" spans="1:7" ht="30" x14ac:dyDescent="0.2">
      <c r="A2345" s="136" t="s">
        <v>4739</v>
      </c>
      <c r="B2345" s="137" t="s">
        <v>4740</v>
      </c>
      <c r="C2345" s="138" t="s">
        <v>18</v>
      </c>
      <c r="D2345" s="139">
        <v>3.13</v>
      </c>
      <c r="E2345" s="139">
        <v>5.01</v>
      </c>
      <c r="F2345" s="139">
        <v>8.14</v>
      </c>
      <c r="G2345" s="120">
        <f t="shared" si="36"/>
        <v>9</v>
      </c>
    </row>
    <row r="2346" spans="1:7" ht="30" x14ac:dyDescent="0.2">
      <c r="A2346" s="136" t="s">
        <v>4741</v>
      </c>
      <c r="B2346" s="137" t="s">
        <v>4742</v>
      </c>
      <c r="C2346" s="138" t="s">
        <v>18</v>
      </c>
      <c r="D2346" s="139">
        <v>12.52</v>
      </c>
      <c r="E2346" s="139">
        <v>6.51</v>
      </c>
      <c r="F2346" s="139">
        <v>19.03</v>
      </c>
      <c r="G2346" s="120">
        <f t="shared" si="36"/>
        <v>9</v>
      </c>
    </row>
    <row r="2347" spans="1:7" ht="30" x14ac:dyDescent="0.2">
      <c r="A2347" s="136" t="s">
        <v>4743</v>
      </c>
      <c r="B2347" s="137" t="s">
        <v>4744</v>
      </c>
      <c r="C2347" s="138" t="s">
        <v>18</v>
      </c>
      <c r="D2347" s="139">
        <v>27.56</v>
      </c>
      <c r="E2347" s="139">
        <v>8.01</v>
      </c>
      <c r="F2347" s="139">
        <v>35.57</v>
      </c>
      <c r="G2347" s="120">
        <f t="shared" si="36"/>
        <v>9</v>
      </c>
    </row>
    <row r="2348" spans="1:7" ht="30" x14ac:dyDescent="0.2">
      <c r="A2348" s="136" t="s">
        <v>4745</v>
      </c>
      <c r="B2348" s="137" t="s">
        <v>4746</v>
      </c>
      <c r="C2348" s="138" t="s">
        <v>18</v>
      </c>
      <c r="D2348" s="139">
        <v>55.4</v>
      </c>
      <c r="E2348" s="139">
        <v>10.51</v>
      </c>
      <c r="F2348" s="139">
        <v>65.91</v>
      </c>
      <c r="G2348" s="120">
        <f t="shared" si="36"/>
        <v>9</v>
      </c>
    </row>
    <row r="2349" spans="1:7" ht="30" x14ac:dyDescent="0.2">
      <c r="A2349" s="136" t="s">
        <v>4747</v>
      </c>
      <c r="B2349" s="137" t="s">
        <v>4748</v>
      </c>
      <c r="C2349" s="138" t="s">
        <v>18</v>
      </c>
      <c r="D2349" s="139">
        <v>9.1999999999999993</v>
      </c>
      <c r="E2349" s="139">
        <v>6</v>
      </c>
      <c r="F2349" s="139">
        <v>15.2</v>
      </c>
      <c r="G2349" s="120">
        <f t="shared" si="36"/>
        <v>9</v>
      </c>
    </row>
    <row r="2350" spans="1:7" ht="30" x14ac:dyDescent="0.2">
      <c r="A2350" s="136" t="s">
        <v>4749</v>
      </c>
      <c r="B2350" s="137" t="s">
        <v>4750</v>
      </c>
      <c r="C2350" s="138" t="s">
        <v>18</v>
      </c>
      <c r="D2350" s="139">
        <v>13.87</v>
      </c>
      <c r="E2350" s="139">
        <v>6.51</v>
      </c>
      <c r="F2350" s="139">
        <v>20.38</v>
      </c>
      <c r="G2350" s="120">
        <f t="shared" si="36"/>
        <v>9</v>
      </c>
    </row>
    <row r="2351" spans="1:7" ht="30" x14ac:dyDescent="0.2">
      <c r="A2351" s="136" t="s">
        <v>4751</v>
      </c>
      <c r="B2351" s="137" t="s">
        <v>4752</v>
      </c>
      <c r="C2351" s="138" t="s">
        <v>18</v>
      </c>
      <c r="D2351" s="139">
        <v>33.76</v>
      </c>
      <c r="E2351" s="139">
        <v>8.01</v>
      </c>
      <c r="F2351" s="139">
        <v>41.77</v>
      </c>
      <c r="G2351" s="120">
        <f t="shared" si="36"/>
        <v>9</v>
      </c>
    </row>
    <row r="2352" spans="1:7" ht="30" x14ac:dyDescent="0.2">
      <c r="A2352" s="136" t="s">
        <v>4753</v>
      </c>
      <c r="B2352" s="137" t="s">
        <v>4754</v>
      </c>
      <c r="C2352" s="138" t="s">
        <v>18</v>
      </c>
      <c r="D2352" s="139">
        <v>11.5</v>
      </c>
      <c r="E2352" s="139">
        <v>6</v>
      </c>
      <c r="F2352" s="139">
        <v>17.5</v>
      </c>
      <c r="G2352" s="120">
        <f t="shared" si="36"/>
        <v>9</v>
      </c>
    </row>
    <row r="2353" spans="1:7" ht="30" x14ac:dyDescent="0.2">
      <c r="A2353" s="136" t="s">
        <v>4755</v>
      </c>
      <c r="B2353" s="137" t="s">
        <v>4756</v>
      </c>
      <c r="C2353" s="138" t="s">
        <v>18</v>
      </c>
      <c r="D2353" s="139">
        <v>16.440000000000001</v>
      </c>
      <c r="E2353" s="139">
        <v>6.51</v>
      </c>
      <c r="F2353" s="139">
        <v>22.95</v>
      </c>
      <c r="G2353" s="120">
        <f t="shared" si="36"/>
        <v>9</v>
      </c>
    </row>
    <row r="2354" spans="1:7" ht="30" x14ac:dyDescent="0.2">
      <c r="A2354" s="136" t="s">
        <v>4757</v>
      </c>
      <c r="B2354" s="137" t="s">
        <v>4758</v>
      </c>
      <c r="C2354" s="138" t="s">
        <v>18</v>
      </c>
      <c r="D2354" s="139">
        <v>39.83</v>
      </c>
      <c r="E2354" s="139">
        <v>8.01</v>
      </c>
      <c r="F2354" s="139">
        <v>47.84</v>
      </c>
      <c r="G2354" s="120">
        <f t="shared" si="36"/>
        <v>9</v>
      </c>
    </row>
    <row r="2355" spans="1:7" ht="30" x14ac:dyDescent="0.2">
      <c r="A2355" s="136" t="s">
        <v>4759</v>
      </c>
      <c r="B2355" s="137" t="s">
        <v>4760</v>
      </c>
      <c r="C2355" s="138"/>
      <c r="D2355" s="139"/>
      <c r="E2355" s="139"/>
      <c r="F2355" s="139"/>
      <c r="G2355" s="120">
        <f t="shared" si="36"/>
        <v>5</v>
      </c>
    </row>
    <row r="2356" spans="1:7" ht="30" x14ac:dyDescent="0.2">
      <c r="A2356" s="136" t="s">
        <v>4761</v>
      </c>
      <c r="B2356" s="137" t="s">
        <v>4762</v>
      </c>
      <c r="C2356" s="138" t="s">
        <v>18</v>
      </c>
      <c r="D2356" s="139">
        <v>4.42</v>
      </c>
      <c r="E2356" s="139">
        <v>5.01</v>
      </c>
      <c r="F2356" s="139">
        <v>9.43</v>
      </c>
      <c r="G2356" s="120">
        <f t="shared" si="36"/>
        <v>9</v>
      </c>
    </row>
    <row r="2357" spans="1:7" ht="30" x14ac:dyDescent="0.2">
      <c r="A2357" s="136" t="s">
        <v>4763</v>
      </c>
      <c r="B2357" s="137" t="s">
        <v>4764</v>
      </c>
      <c r="C2357" s="138" t="s">
        <v>18</v>
      </c>
      <c r="D2357" s="139">
        <v>5.81</v>
      </c>
      <c r="E2357" s="139">
        <v>5.01</v>
      </c>
      <c r="F2357" s="139">
        <v>10.82</v>
      </c>
      <c r="G2357" s="120">
        <f t="shared" si="36"/>
        <v>9</v>
      </c>
    </row>
    <row r="2358" spans="1:7" ht="30" x14ac:dyDescent="0.2">
      <c r="A2358" s="136" t="s">
        <v>4765</v>
      </c>
      <c r="B2358" s="137" t="s">
        <v>4766</v>
      </c>
      <c r="C2358" s="138" t="s">
        <v>18</v>
      </c>
      <c r="D2358" s="139">
        <v>6.79</v>
      </c>
      <c r="E2358" s="139">
        <v>5.01</v>
      </c>
      <c r="F2358" s="139">
        <v>11.8</v>
      </c>
      <c r="G2358" s="120">
        <f t="shared" si="36"/>
        <v>9</v>
      </c>
    </row>
    <row r="2359" spans="1:7" x14ac:dyDescent="0.2">
      <c r="A2359" s="136" t="s">
        <v>4767</v>
      </c>
      <c r="B2359" s="137" t="s">
        <v>4768</v>
      </c>
      <c r="C2359" s="138"/>
      <c r="D2359" s="139"/>
      <c r="E2359" s="139"/>
      <c r="F2359" s="139"/>
      <c r="G2359" s="120">
        <f t="shared" si="36"/>
        <v>5</v>
      </c>
    </row>
    <row r="2360" spans="1:7" x14ac:dyDescent="0.2">
      <c r="A2360" s="136" t="s">
        <v>4769</v>
      </c>
      <c r="B2360" s="137" t="s">
        <v>4770</v>
      </c>
      <c r="C2360" s="138" t="s">
        <v>18</v>
      </c>
      <c r="D2360" s="139">
        <v>8.44</v>
      </c>
      <c r="E2360" s="139">
        <v>7.18</v>
      </c>
      <c r="F2360" s="139">
        <v>15.62</v>
      </c>
      <c r="G2360" s="120">
        <f t="shared" si="36"/>
        <v>9</v>
      </c>
    </row>
    <row r="2361" spans="1:7" x14ac:dyDescent="0.2">
      <c r="A2361" s="136" t="s">
        <v>4771</v>
      </c>
      <c r="B2361" s="137" t="s">
        <v>4772</v>
      </c>
      <c r="C2361" s="138" t="s">
        <v>18</v>
      </c>
      <c r="D2361" s="139">
        <v>3.33</v>
      </c>
      <c r="E2361" s="139">
        <v>7.18</v>
      </c>
      <c r="F2361" s="139">
        <v>10.51</v>
      </c>
      <c r="G2361" s="120">
        <f t="shared" si="36"/>
        <v>9</v>
      </c>
    </row>
    <row r="2362" spans="1:7" x14ac:dyDescent="0.2">
      <c r="A2362" s="136" t="s">
        <v>4773</v>
      </c>
      <c r="B2362" s="137" t="s">
        <v>4774</v>
      </c>
      <c r="C2362" s="138"/>
      <c r="D2362" s="139"/>
      <c r="E2362" s="139"/>
      <c r="F2362" s="139"/>
      <c r="G2362" s="120">
        <f t="shared" si="36"/>
        <v>5</v>
      </c>
    </row>
    <row r="2363" spans="1:7" x14ac:dyDescent="0.2">
      <c r="A2363" s="136" t="s">
        <v>4775</v>
      </c>
      <c r="B2363" s="137" t="s">
        <v>4776</v>
      </c>
      <c r="C2363" s="138" t="s">
        <v>18</v>
      </c>
      <c r="D2363" s="139">
        <v>3.95</v>
      </c>
      <c r="E2363" s="139">
        <v>7.18</v>
      </c>
      <c r="F2363" s="139">
        <v>11.13</v>
      </c>
      <c r="G2363" s="120">
        <f t="shared" si="36"/>
        <v>9</v>
      </c>
    </row>
    <row r="2364" spans="1:7" x14ac:dyDescent="0.2">
      <c r="A2364" s="136" t="s">
        <v>4777</v>
      </c>
      <c r="B2364" s="137" t="s">
        <v>4778</v>
      </c>
      <c r="C2364" s="138" t="s">
        <v>18</v>
      </c>
      <c r="D2364" s="139">
        <v>7.93</v>
      </c>
      <c r="E2364" s="139">
        <v>7.18</v>
      </c>
      <c r="F2364" s="139">
        <v>15.11</v>
      </c>
      <c r="G2364" s="120">
        <f t="shared" si="36"/>
        <v>9</v>
      </c>
    </row>
    <row r="2365" spans="1:7" x14ac:dyDescent="0.2">
      <c r="A2365" s="136" t="s">
        <v>4779</v>
      </c>
      <c r="B2365" s="137" t="s">
        <v>4780</v>
      </c>
      <c r="C2365" s="138"/>
      <c r="D2365" s="139"/>
      <c r="E2365" s="139"/>
      <c r="F2365" s="139"/>
      <c r="G2365" s="120">
        <f t="shared" si="36"/>
        <v>5</v>
      </c>
    </row>
    <row r="2366" spans="1:7" x14ac:dyDescent="0.2">
      <c r="A2366" s="136" t="s">
        <v>4781</v>
      </c>
      <c r="B2366" s="137" t="s">
        <v>4782</v>
      </c>
      <c r="C2366" s="138" t="s">
        <v>18</v>
      </c>
      <c r="D2366" s="139">
        <v>2.41</v>
      </c>
      <c r="E2366" s="139">
        <v>5.51</v>
      </c>
      <c r="F2366" s="139">
        <v>7.92</v>
      </c>
      <c r="G2366" s="120">
        <f t="shared" si="36"/>
        <v>9</v>
      </c>
    </row>
    <row r="2367" spans="1:7" x14ac:dyDescent="0.2">
      <c r="A2367" s="136" t="s">
        <v>4783</v>
      </c>
      <c r="B2367" s="137" t="s">
        <v>4784</v>
      </c>
      <c r="C2367" s="138" t="s">
        <v>18</v>
      </c>
      <c r="D2367" s="139">
        <v>16.05</v>
      </c>
      <c r="E2367" s="139">
        <v>5.51</v>
      </c>
      <c r="F2367" s="139">
        <v>21.56</v>
      </c>
      <c r="G2367" s="120">
        <f t="shared" si="36"/>
        <v>9</v>
      </c>
    </row>
    <row r="2368" spans="1:7" x14ac:dyDescent="0.2">
      <c r="A2368" s="136" t="s">
        <v>4785</v>
      </c>
      <c r="B2368" s="137" t="s">
        <v>4786</v>
      </c>
      <c r="C2368" s="138" t="s">
        <v>18</v>
      </c>
      <c r="D2368" s="139">
        <v>5.75</v>
      </c>
      <c r="E2368" s="139">
        <v>4.25</v>
      </c>
      <c r="F2368" s="139">
        <v>10</v>
      </c>
      <c r="G2368" s="120">
        <f t="shared" si="36"/>
        <v>9</v>
      </c>
    </row>
    <row r="2369" spans="1:7" x14ac:dyDescent="0.2">
      <c r="A2369" s="136" t="s">
        <v>4787</v>
      </c>
      <c r="B2369" s="137" t="s">
        <v>4788</v>
      </c>
      <c r="C2369" s="138" t="s">
        <v>18</v>
      </c>
      <c r="D2369" s="139">
        <v>2.19</v>
      </c>
      <c r="E2369" s="139">
        <v>5.51</v>
      </c>
      <c r="F2369" s="139">
        <v>7.7</v>
      </c>
      <c r="G2369" s="120">
        <f t="shared" si="36"/>
        <v>9</v>
      </c>
    </row>
    <row r="2370" spans="1:7" x14ac:dyDescent="0.2">
      <c r="A2370" s="136" t="s">
        <v>4789</v>
      </c>
      <c r="B2370" s="137" t="s">
        <v>4790</v>
      </c>
      <c r="C2370" s="138" t="s">
        <v>18</v>
      </c>
      <c r="D2370" s="139">
        <v>3.46</v>
      </c>
      <c r="E2370" s="139">
        <v>4.25</v>
      </c>
      <c r="F2370" s="139">
        <v>7.71</v>
      </c>
      <c r="G2370" s="120">
        <f t="shared" si="36"/>
        <v>9</v>
      </c>
    </row>
    <row r="2371" spans="1:7" x14ac:dyDescent="0.2">
      <c r="A2371" s="136" t="s">
        <v>125</v>
      </c>
      <c r="B2371" s="137" t="s">
        <v>4791</v>
      </c>
      <c r="C2371" s="138" t="s">
        <v>18</v>
      </c>
      <c r="D2371" s="139">
        <v>16.899999999999999</v>
      </c>
      <c r="E2371" s="139">
        <v>5.51</v>
      </c>
      <c r="F2371" s="139">
        <v>22.41</v>
      </c>
      <c r="G2371" s="120">
        <f t="shared" si="36"/>
        <v>9</v>
      </c>
    </row>
    <row r="2372" spans="1:7" x14ac:dyDescent="0.2">
      <c r="A2372" s="136" t="s">
        <v>4792</v>
      </c>
      <c r="B2372" s="137" t="s">
        <v>4793</v>
      </c>
      <c r="C2372" s="138" t="s">
        <v>18</v>
      </c>
      <c r="D2372" s="139">
        <v>3.7</v>
      </c>
      <c r="E2372" s="139">
        <v>5.51</v>
      </c>
      <c r="F2372" s="139">
        <v>9.2100000000000009</v>
      </c>
      <c r="G2372" s="120">
        <f t="shared" si="36"/>
        <v>9</v>
      </c>
    </row>
    <row r="2373" spans="1:7" x14ac:dyDescent="0.2">
      <c r="A2373" s="136" t="s">
        <v>4794</v>
      </c>
      <c r="B2373" s="137" t="s">
        <v>4795</v>
      </c>
      <c r="C2373" s="138"/>
      <c r="D2373" s="139"/>
      <c r="E2373" s="139"/>
      <c r="F2373" s="139"/>
      <c r="G2373" s="120">
        <f t="shared" si="36"/>
        <v>5</v>
      </c>
    </row>
    <row r="2374" spans="1:7" x14ac:dyDescent="0.2">
      <c r="A2374" s="136" t="s">
        <v>4796</v>
      </c>
      <c r="B2374" s="137" t="s">
        <v>4797</v>
      </c>
      <c r="C2374" s="138" t="s">
        <v>42</v>
      </c>
      <c r="D2374" s="139">
        <v>8.6199999999999992</v>
      </c>
      <c r="E2374" s="139">
        <v>8.34</v>
      </c>
      <c r="F2374" s="139">
        <v>16.96</v>
      </c>
      <c r="G2374" s="120">
        <f t="shared" si="36"/>
        <v>9</v>
      </c>
    </row>
    <row r="2375" spans="1:7" ht="30" x14ac:dyDescent="0.2">
      <c r="A2375" s="136" t="s">
        <v>4798</v>
      </c>
      <c r="B2375" s="137" t="s">
        <v>4799</v>
      </c>
      <c r="C2375" s="138" t="s">
        <v>18</v>
      </c>
      <c r="D2375" s="139"/>
      <c r="E2375" s="139">
        <v>7.18</v>
      </c>
      <c r="F2375" s="139">
        <v>7.18</v>
      </c>
      <c r="G2375" s="120">
        <f t="shared" si="36"/>
        <v>9</v>
      </c>
    </row>
    <row r="2376" spans="1:7" ht="30" x14ac:dyDescent="0.2">
      <c r="A2376" s="136" t="s">
        <v>4800</v>
      </c>
      <c r="B2376" s="137" t="s">
        <v>4801</v>
      </c>
      <c r="C2376" s="138" t="s">
        <v>18</v>
      </c>
      <c r="D2376" s="139"/>
      <c r="E2376" s="139">
        <v>14.34</v>
      </c>
      <c r="F2376" s="139">
        <v>14.34</v>
      </c>
      <c r="G2376" s="120">
        <f t="shared" si="36"/>
        <v>9</v>
      </c>
    </row>
    <row r="2377" spans="1:7" ht="30" x14ac:dyDescent="0.2">
      <c r="A2377" s="136" t="s">
        <v>4802</v>
      </c>
      <c r="B2377" s="137" t="s">
        <v>4803</v>
      </c>
      <c r="C2377" s="138"/>
      <c r="D2377" s="139"/>
      <c r="E2377" s="139"/>
      <c r="F2377" s="139"/>
      <c r="G2377" s="120">
        <f t="shared" si="36"/>
        <v>5</v>
      </c>
    </row>
    <row r="2378" spans="1:7" ht="30" x14ac:dyDescent="0.2">
      <c r="A2378" s="136" t="s">
        <v>4804</v>
      </c>
      <c r="B2378" s="137" t="s">
        <v>4805</v>
      </c>
      <c r="C2378" s="138" t="s">
        <v>18</v>
      </c>
      <c r="D2378" s="139">
        <v>1.22</v>
      </c>
      <c r="E2378" s="139">
        <v>1</v>
      </c>
      <c r="F2378" s="139">
        <v>2.2200000000000002</v>
      </c>
      <c r="G2378" s="120">
        <f t="shared" ref="G2378:G2441" si="37">LEN(A2378)</f>
        <v>9</v>
      </c>
    </row>
    <row r="2379" spans="1:7" ht="30" x14ac:dyDescent="0.2">
      <c r="A2379" s="136" t="s">
        <v>4806</v>
      </c>
      <c r="B2379" s="137" t="s">
        <v>4807</v>
      </c>
      <c r="C2379" s="138" t="s">
        <v>18</v>
      </c>
      <c r="D2379" s="139">
        <v>2.02</v>
      </c>
      <c r="E2379" s="139">
        <v>1</v>
      </c>
      <c r="F2379" s="139">
        <v>3.02</v>
      </c>
      <c r="G2379" s="120">
        <f t="shared" si="37"/>
        <v>9</v>
      </c>
    </row>
    <row r="2380" spans="1:7" ht="30" x14ac:dyDescent="0.2">
      <c r="A2380" s="136" t="s">
        <v>4808</v>
      </c>
      <c r="B2380" s="137" t="s">
        <v>4809</v>
      </c>
      <c r="C2380" s="138" t="s">
        <v>18</v>
      </c>
      <c r="D2380" s="139">
        <v>3.06</v>
      </c>
      <c r="E2380" s="139">
        <v>1</v>
      </c>
      <c r="F2380" s="139">
        <v>4.0599999999999996</v>
      </c>
      <c r="G2380" s="120">
        <f t="shared" si="37"/>
        <v>9</v>
      </c>
    </row>
    <row r="2381" spans="1:7" ht="30" x14ac:dyDescent="0.2">
      <c r="A2381" s="136" t="s">
        <v>4810</v>
      </c>
      <c r="B2381" s="137" t="s">
        <v>4811</v>
      </c>
      <c r="C2381" s="138" t="s">
        <v>18</v>
      </c>
      <c r="D2381" s="139">
        <v>4.3899999999999997</v>
      </c>
      <c r="E2381" s="139">
        <v>1</v>
      </c>
      <c r="F2381" s="139">
        <v>5.39</v>
      </c>
      <c r="G2381" s="120">
        <f t="shared" si="37"/>
        <v>9</v>
      </c>
    </row>
    <row r="2382" spans="1:7" ht="30" x14ac:dyDescent="0.2">
      <c r="A2382" s="136" t="s">
        <v>4812</v>
      </c>
      <c r="B2382" s="137" t="s">
        <v>4813</v>
      </c>
      <c r="C2382" s="138" t="s">
        <v>18</v>
      </c>
      <c r="D2382" s="139">
        <v>7.5</v>
      </c>
      <c r="E2382" s="139">
        <v>4.01</v>
      </c>
      <c r="F2382" s="139">
        <v>11.51</v>
      </c>
      <c r="G2382" s="120">
        <f t="shared" si="37"/>
        <v>9</v>
      </c>
    </row>
    <row r="2383" spans="1:7" ht="30" x14ac:dyDescent="0.2">
      <c r="A2383" s="136" t="s">
        <v>114</v>
      </c>
      <c r="B2383" s="137" t="s">
        <v>4814</v>
      </c>
      <c r="C2383" s="138" t="s">
        <v>18</v>
      </c>
      <c r="D2383" s="139">
        <v>11.55</v>
      </c>
      <c r="E2383" s="139">
        <v>4.5</v>
      </c>
      <c r="F2383" s="139">
        <v>16.05</v>
      </c>
      <c r="G2383" s="120">
        <f t="shared" si="37"/>
        <v>9</v>
      </c>
    </row>
    <row r="2384" spans="1:7" ht="30" x14ac:dyDescent="0.2">
      <c r="A2384" s="136" t="s">
        <v>115</v>
      </c>
      <c r="B2384" s="137" t="s">
        <v>4815</v>
      </c>
      <c r="C2384" s="138" t="s">
        <v>18</v>
      </c>
      <c r="D2384" s="139">
        <v>18.04</v>
      </c>
      <c r="E2384" s="139">
        <v>5.01</v>
      </c>
      <c r="F2384" s="139">
        <v>23.05</v>
      </c>
      <c r="G2384" s="120">
        <f t="shared" si="37"/>
        <v>9</v>
      </c>
    </row>
    <row r="2385" spans="1:7" ht="30" x14ac:dyDescent="0.2">
      <c r="A2385" s="136" t="s">
        <v>4816</v>
      </c>
      <c r="B2385" s="137" t="s">
        <v>4817</v>
      </c>
      <c r="C2385" s="138" t="s">
        <v>18</v>
      </c>
      <c r="D2385" s="139">
        <v>25.25</v>
      </c>
      <c r="E2385" s="139">
        <v>7.5</v>
      </c>
      <c r="F2385" s="139">
        <v>32.75</v>
      </c>
      <c r="G2385" s="120">
        <f t="shared" si="37"/>
        <v>9</v>
      </c>
    </row>
    <row r="2386" spans="1:7" ht="30" x14ac:dyDescent="0.2">
      <c r="A2386" s="136" t="s">
        <v>4818</v>
      </c>
      <c r="B2386" s="137" t="s">
        <v>4819</v>
      </c>
      <c r="C2386" s="138" t="s">
        <v>18</v>
      </c>
      <c r="D2386" s="139">
        <v>35.97</v>
      </c>
      <c r="E2386" s="139">
        <v>10.01</v>
      </c>
      <c r="F2386" s="139">
        <v>45.98</v>
      </c>
      <c r="G2386" s="120">
        <f t="shared" si="37"/>
        <v>9</v>
      </c>
    </row>
    <row r="2387" spans="1:7" ht="30" x14ac:dyDescent="0.2">
      <c r="A2387" s="136" t="s">
        <v>4820</v>
      </c>
      <c r="B2387" s="137" t="s">
        <v>4821</v>
      </c>
      <c r="C2387" s="138" t="s">
        <v>18</v>
      </c>
      <c r="D2387" s="139">
        <v>48.53</v>
      </c>
      <c r="E2387" s="139">
        <v>12.51</v>
      </c>
      <c r="F2387" s="139">
        <v>61.04</v>
      </c>
      <c r="G2387" s="120">
        <f t="shared" si="37"/>
        <v>9</v>
      </c>
    </row>
    <row r="2388" spans="1:7" ht="30" x14ac:dyDescent="0.2">
      <c r="A2388" s="136" t="s">
        <v>4822</v>
      </c>
      <c r="B2388" s="137" t="s">
        <v>4823</v>
      </c>
      <c r="C2388" s="138" t="s">
        <v>18</v>
      </c>
      <c r="D2388" s="139">
        <v>63.93</v>
      </c>
      <c r="E2388" s="139">
        <v>15.02</v>
      </c>
      <c r="F2388" s="139">
        <v>78.95</v>
      </c>
      <c r="G2388" s="120">
        <f t="shared" si="37"/>
        <v>9</v>
      </c>
    </row>
    <row r="2389" spans="1:7" ht="30" x14ac:dyDescent="0.2">
      <c r="A2389" s="136" t="s">
        <v>4824</v>
      </c>
      <c r="B2389" s="137" t="s">
        <v>4825</v>
      </c>
      <c r="C2389" s="138" t="s">
        <v>18</v>
      </c>
      <c r="D2389" s="139">
        <v>84.51</v>
      </c>
      <c r="E2389" s="139">
        <v>17.52</v>
      </c>
      <c r="F2389" s="139">
        <v>102.03</v>
      </c>
      <c r="G2389" s="120">
        <f t="shared" si="37"/>
        <v>9</v>
      </c>
    </row>
    <row r="2390" spans="1:7" ht="30" x14ac:dyDescent="0.2">
      <c r="A2390" s="136" t="s">
        <v>4826</v>
      </c>
      <c r="B2390" s="137" t="s">
        <v>4827</v>
      </c>
      <c r="C2390" s="138" t="s">
        <v>18</v>
      </c>
      <c r="D2390" s="139">
        <v>105.8</v>
      </c>
      <c r="E2390" s="139">
        <v>17.52</v>
      </c>
      <c r="F2390" s="139">
        <v>123.32</v>
      </c>
      <c r="G2390" s="120">
        <f t="shared" si="37"/>
        <v>9</v>
      </c>
    </row>
    <row r="2391" spans="1:7" ht="30" x14ac:dyDescent="0.2">
      <c r="A2391" s="136" t="s">
        <v>4828</v>
      </c>
      <c r="B2391" s="137" t="s">
        <v>4829</v>
      </c>
      <c r="C2391" s="138" t="s">
        <v>18</v>
      </c>
      <c r="D2391" s="139">
        <v>127.95</v>
      </c>
      <c r="E2391" s="139">
        <v>20.02</v>
      </c>
      <c r="F2391" s="139">
        <v>147.97</v>
      </c>
      <c r="G2391" s="120">
        <f t="shared" si="37"/>
        <v>9</v>
      </c>
    </row>
    <row r="2392" spans="1:7" ht="30" x14ac:dyDescent="0.2">
      <c r="A2392" s="136" t="s">
        <v>4830</v>
      </c>
      <c r="B2392" s="137" t="s">
        <v>4831</v>
      </c>
      <c r="C2392" s="138" t="s">
        <v>18</v>
      </c>
      <c r="D2392" s="139">
        <v>169.35</v>
      </c>
      <c r="E2392" s="139">
        <v>22.52</v>
      </c>
      <c r="F2392" s="139">
        <v>191.87</v>
      </c>
      <c r="G2392" s="120">
        <f t="shared" si="37"/>
        <v>9</v>
      </c>
    </row>
    <row r="2393" spans="1:7" ht="30" x14ac:dyDescent="0.2">
      <c r="A2393" s="136" t="s">
        <v>4832</v>
      </c>
      <c r="B2393" s="137" t="s">
        <v>4833</v>
      </c>
      <c r="C2393" s="138" t="s">
        <v>18</v>
      </c>
      <c r="D2393" s="139">
        <v>4.51</v>
      </c>
      <c r="E2393" s="139">
        <v>2</v>
      </c>
      <c r="F2393" s="139">
        <v>6.51</v>
      </c>
      <c r="G2393" s="120">
        <f t="shared" si="37"/>
        <v>9</v>
      </c>
    </row>
    <row r="2394" spans="1:7" ht="30" x14ac:dyDescent="0.2">
      <c r="A2394" s="136" t="s">
        <v>4834</v>
      </c>
      <c r="B2394" s="137" t="s">
        <v>4835</v>
      </c>
      <c r="C2394" s="138" t="s">
        <v>18</v>
      </c>
      <c r="D2394" s="139">
        <v>4.25</v>
      </c>
      <c r="E2394" s="139">
        <v>1</v>
      </c>
      <c r="F2394" s="139">
        <v>5.25</v>
      </c>
      <c r="G2394" s="120">
        <f t="shared" si="37"/>
        <v>9</v>
      </c>
    </row>
    <row r="2395" spans="1:7" ht="30" x14ac:dyDescent="0.2">
      <c r="A2395" s="136" t="s">
        <v>4836</v>
      </c>
      <c r="B2395" s="137" t="s">
        <v>4837</v>
      </c>
      <c r="C2395" s="138" t="s">
        <v>18</v>
      </c>
      <c r="D2395" s="139">
        <v>6.49</v>
      </c>
      <c r="E2395" s="139">
        <v>2.5</v>
      </c>
      <c r="F2395" s="139">
        <v>8.99</v>
      </c>
      <c r="G2395" s="120">
        <f t="shared" si="37"/>
        <v>9</v>
      </c>
    </row>
    <row r="2396" spans="1:7" ht="30" x14ac:dyDescent="0.2">
      <c r="A2396" s="136" t="s">
        <v>4838</v>
      </c>
      <c r="B2396" s="137" t="s">
        <v>4839</v>
      </c>
      <c r="C2396" s="138" t="s">
        <v>18</v>
      </c>
      <c r="D2396" s="139">
        <v>24.17</v>
      </c>
      <c r="E2396" s="139">
        <v>5.01</v>
      </c>
      <c r="F2396" s="139">
        <v>29.18</v>
      </c>
      <c r="G2396" s="120">
        <f t="shared" si="37"/>
        <v>9</v>
      </c>
    </row>
    <row r="2397" spans="1:7" ht="30" x14ac:dyDescent="0.2">
      <c r="A2397" s="136" t="s">
        <v>4840</v>
      </c>
      <c r="B2397" s="137" t="s">
        <v>4841</v>
      </c>
      <c r="C2397" s="138" t="s">
        <v>18</v>
      </c>
      <c r="D2397" s="139">
        <v>59.04</v>
      </c>
      <c r="E2397" s="139">
        <v>15.02</v>
      </c>
      <c r="F2397" s="139">
        <v>74.06</v>
      </c>
      <c r="G2397" s="120">
        <f t="shared" si="37"/>
        <v>9</v>
      </c>
    </row>
    <row r="2398" spans="1:7" ht="30" x14ac:dyDescent="0.2">
      <c r="A2398" s="136" t="s">
        <v>4842</v>
      </c>
      <c r="B2398" s="137" t="s">
        <v>4843</v>
      </c>
      <c r="C2398" s="138" t="s">
        <v>18</v>
      </c>
      <c r="D2398" s="139">
        <v>81.89</v>
      </c>
      <c r="E2398" s="139">
        <v>20.02</v>
      </c>
      <c r="F2398" s="139">
        <v>101.91</v>
      </c>
      <c r="G2398" s="120">
        <f t="shared" si="37"/>
        <v>9</v>
      </c>
    </row>
    <row r="2399" spans="1:7" ht="30" x14ac:dyDescent="0.2">
      <c r="A2399" s="136" t="s">
        <v>4844</v>
      </c>
      <c r="B2399" s="137" t="s">
        <v>4845</v>
      </c>
      <c r="C2399" s="138" t="s">
        <v>18</v>
      </c>
      <c r="D2399" s="139">
        <v>29.63</v>
      </c>
      <c r="E2399" s="139">
        <v>6.51</v>
      </c>
      <c r="F2399" s="139">
        <v>36.14</v>
      </c>
      <c r="G2399" s="120">
        <f t="shared" si="37"/>
        <v>9</v>
      </c>
    </row>
    <row r="2400" spans="1:7" x14ac:dyDescent="0.2">
      <c r="A2400" s="136" t="s">
        <v>4846</v>
      </c>
      <c r="B2400" s="137" t="s">
        <v>4847</v>
      </c>
      <c r="C2400" s="138"/>
      <c r="D2400" s="139"/>
      <c r="E2400" s="139"/>
      <c r="F2400" s="139"/>
      <c r="G2400" s="120">
        <f t="shared" si="37"/>
        <v>5</v>
      </c>
    </row>
    <row r="2401" spans="1:7" ht="30" x14ac:dyDescent="0.2">
      <c r="A2401" s="136" t="s">
        <v>4848</v>
      </c>
      <c r="B2401" s="137" t="s">
        <v>4849</v>
      </c>
      <c r="C2401" s="138" t="s">
        <v>18</v>
      </c>
      <c r="D2401" s="139">
        <v>4.68</v>
      </c>
      <c r="E2401" s="139">
        <v>6</v>
      </c>
      <c r="F2401" s="139">
        <v>10.68</v>
      </c>
      <c r="G2401" s="120">
        <f t="shared" si="37"/>
        <v>9</v>
      </c>
    </row>
    <row r="2402" spans="1:7" ht="30" x14ac:dyDescent="0.2">
      <c r="A2402" s="136" t="s">
        <v>4850</v>
      </c>
      <c r="B2402" s="137" t="s">
        <v>4851</v>
      </c>
      <c r="C2402" s="138" t="s">
        <v>18</v>
      </c>
      <c r="D2402" s="139">
        <v>7.33</v>
      </c>
      <c r="E2402" s="139">
        <v>7.5</v>
      </c>
      <c r="F2402" s="139">
        <v>14.83</v>
      </c>
      <c r="G2402" s="120">
        <f t="shared" si="37"/>
        <v>9</v>
      </c>
    </row>
    <row r="2403" spans="1:7" ht="30" x14ac:dyDescent="0.2">
      <c r="A2403" s="136" t="s">
        <v>4852</v>
      </c>
      <c r="B2403" s="137" t="s">
        <v>4853</v>
      </c>
      <c r="C2403" s="138" t="s">
        <v>18</v>
      </c>
      <c r="D2403" s="139">
        <v>11.43</v>
      </c>
      <c r="E2403" s="139">
        <v>9</v>
      </c>
      <c r="F2403" s="139">
        <v>20.43</v>
      </c>
      <c r="G2403" s="120">
        <f t="shared" si="37"/>
        <v>9</v>
      </c>
    </row>
    <row r="2404" spans="1:7" ht="30" x14ac:dyDescent="0.2">
      <c r="A2404" s="136" t="s">
        <v>4854</v>
      </c>
      <c r="B2404" s="137" t="s">
        <v>4855</v>
      </c>
      <c r="C2404" s="138" t="s">
        <v>18</v>
      </c>
      <c r="D2404" s="139">
        <v>16.54</v>
      </c>
      <c r="E2404" s="139">
        <v>10.51</v>
      </c>
      <c r="F2404" s="139">
        <v>27.05</v>
      </c>
      <c r="G2404" s="120">
        <f t="shared" si="37"/>
        <v>9</v>
      </c>
    </row>
    <row r="2405" spans="1:7" ht="30" x14ac:dyDescent="0.2">
      <c r="A2405" s="136" t="s">
        <v>4856</v>
      </c>
      <c r="B2405" s="137" t="s">
        <v>4857</v>
      </c>
      <c r="C2405" s="138" t="s">
        <v>18</v>
      </c>
      <c r="D2405" s="139">
        <v>14.58</v>
      </c>
      <c r="E2405" s="139">
        <v>6</v>
      </c>
      <c r="F2405" s="139">
        <v>20.58</v>
      </c>
      <c r="G2405" s="120">
        <f t="shared" si="37"/>
        <v>9</v>
      </c>
    </row>
    <row r="2406" spans="1:7" ht="30" x14ac:dyDescent="0.2">
      <c r="A2406" s="136" t="s">
        <v>4858</v>
      </c>
      <c r="B2406" s="137" t="s">
        <v>4859</v>
      </c>
      <c r="C2406" s="138" t="s">
        <v>18</v>
      </c>
      <c r="D2406" s="139">
        <v>23.04</v>
      </c>
      <c r="E2406" s="139">
        <v>14.01</v>
      </c>
      <c r="F2406" s="139">
        <v>37.049999999999997</v>
      </c>
      <c r="G2406" s="120">
        <f t="shared" si="37"/>
        <v>9</v>
      </c>
    </row>
    <row r="2407" spans="1:7" ht="30" x14ac:dyDescent="0.2">
      <c r="A2407" s="136" t="s">
        <v>4860</v>
      </c>
      <c r="B2407" s="137" t="s">
        <v>4861</v>
      </c>
      <c r="C2407" s="138"/>
      <c r="D2407" s="139"/>
      <c r="E2407" s="139"/>
      <c r="F2407" s="139"/>
      <c r="G2407" s="120">
        <f t="shared" si="37"/>
        <v>5</v>
      </c>
    </row>
    <row r="2408" spans="1:7" ht="30" x14ac:dyDescent="0.2">
      <c r="A2408" s="136" t="s">
        <v>4862</v>
      </c>
      <c r="B2408" s="137" t="s">
        <v>4863</v>
      </c>
      <c r="C2408" s="138" t="s">
        <v>18</v>
      </c>
      <c r="D2408" s="139">
        <v>73.069999999999993</v>
      </c>
      <c r="E2408" s="139">
        <v>1.5</v>
      </c>
      <c r="F2408" s="139">
        <v>74.569999999999993</v>
      </c>
      <c r="G2408" s="120">
        <f t="shared" si="37"/>
        <v>9</v>
      </c>
    </row>
    <row r="2409" spans="1:7" ht="30" x14ac:dyDescent="0.2">
      <c r="A2409" s="136" t="s">
        <v>4864</v>
      </c>
      <c r="B2409" s="137" t="s">
        <v>4865</v>
      </c>
      <c r="C2409" s="138" t="s">
        <v>18</v>
      </c>
      <c r="D2409" s="139">
        <v>84</v>
      </c>
      <c r="E2409" s="139">
        <v>1.5</v>
      </c>
      <c r="F2409" s="139">
        <v>85.5</v>
      </c>
      <c r="G2409" s="120">
        <f t="shared" si="37"/>
        <v>9</v>
      </c>
    </row>
    <row r="2410" spans="1:7" ht="30" x14ac:dyDescent="0.2">
      <c r="A2410" s="136" t="s">
        <v>4866</v>
      </c>
      <c r="B2410" s="137" t="s">
        <v>4867</v>
      </c>
      <c r="C2410" s="138"/>
      <c r="D2410" s="139"/>
      <c r="E2410" s="139"/>
      <c r="F2410" s="139"/>
      <c r="G2410" s="120">
        <f t="shared" si="37"/>
        <v>5</v>
      </c>
    </row>
    <row r="2411" spans="1:7" ht="30" x14ac:dyDescent="0.2">
      <c r="A2411" s="136" t="s">
        <v>4868</v>
      </c>
      <c r="B2411" s="137" t="s">
        <v>4869</v>
      </c>
      <c r="C2411" s="138" t="s">
        <v>18</v>
      </c>
      <c r="D2411" s="139">
        <v>2.12</v>
      </c>
      <c r="E2411" s="139">
        <v>2</v>
      </c>
      <c r="F2411" s="139">
        <v>4.12</v>
      </c>
      <c r="G2411" s="120">
        <f t="shared" si="37"/>
        <v>9</v>
      </c>
    </row>
    <row r="2412" spans="1:7" ht="30" x14ac:dyDescent="0.2">
      <c r="A2412" s="136" t="s">
        <v>4870</v>
      </c>
      <c r="B2412" s="137" t="s">
        <v>4871</v>
      </c>
      <c r="C2412" s="138" t="s">
        <v>18</v>
      </c>
      <c r="D2412" s="139">
        <v>3.43</v>
      </c>
      <c r="E2412" s="139">
        <v>2.5</v>
      </c>
      <c r="F2412" s="139">
        <v>5.93</v>
      </c>
      <c r="G2412" s="120">
        <f t="shared" si="37"/>
        <v>9</v>
      </c>
    </row>
    <row r="2413" spans="1:7" ht="30" x14ac:dyDescent="0.2">
      <c r="A2413" s="136" t="s">
        <v>4872</v>
      </c>
      <c r="B2413" s="137" t="s">
        <v>4873</v>
      </c>
      <c r="C2413" s="138" t="s">
        <v>18</v>
      </c>
      <c r="D2413" s="139">
        <v>4.22</v>
      </c>
      <c r="E2413" s="139">
        <v>3</v>
      </c>
      <c r="F2413" s="139">
        <v>7.22</v>
      </c>
      <c r="G2413" s="120">
        <f t="shared" si="37"/>
        <v>9</v>
      </c>
    </row>
    <row r="2414" spans="1:7" ht="30" x14ac:dyDescent="0.2">
      <c r="A2414" s="136" t="s">
        <v>4874</v>
      </c>
      <c r="B2414" s="137" t="s">
        <v>4875</v>
      </c>
      <c r="C2414" s="138" t="s">
        <v>18</v>
      </c>
      <c r="D2414" s="139">
        <v>6.45</v>
      </c>
      <c r="E2414" s="139">
        <v>3.51</v>
      </c>
      <c r="F2414" s="139">
        <v>9.9600000000000009</v>
      </c>
      <c r="G2414" s="120">
        <f t="shared" si="37"/>
        <v>9</v>
      </c>
    </row>
    <row r="2415" spans="1:7" ht="30" x14ac:dyDescent="0.2">
      <c r="A2415" s="136" t="s">
        <v>4876</v>
      </c>
      <c r="B2415" s="137" t="s">
        <v>4877</v>
      </c>
      <c r="C2415" s="138" t="s">
        <v>18</v>
      </c>
      <c r="D2415" s="139">
        <v>9.1</v>
      </c>
      <c r="E2415" s="139">
        <v>4.01</v>
      </c>
      <c r="F2415" s="139">
        <v>13.11</v>
      </c>
      <c r="G2415" s="120">
        <f t="shared" si="37"/>
        <v>9</v>
      </c>
    </row>
    <row r="2416" spans="1:7" ht="30" x14ac:dyDescent="0.2">
      <c r="A2416" s="136" t="s">
        <v>4878</v>
      </c>
      <c r="B2416" s="137" t="s">
        <v>4879</v>
      </c>
      <c r="C2416" s="138" t="s">
        <v>18</v>
      </c>
      <c r="D2416" s="139">
        <v>14.12</v>
      </c>
      <c r="E2416" s="139">
        <v>4.5</v>
      </c>
      <c r="F2416" s="139">
        <v>18.62</v>
      </c>
      <c r="G2416" s="120">
        <f t="shared" si="37"/>
        <v>9</v>
      </c>
    </row>
    <row r="2417" spans="1:7" ht="30" x14ac:dyDescent="0.2">
      <c r="A2417" s="136" t="s">
        <v>4880</v>
      </c>
      <c r="B2417" s="137" t="s">
        <v>4881</v>
      </c>
      <c r="C2417" s="138" t="s">
        <v>18</v>
      </c>
      <c r="D2417" s="139">
        <v>22.22</v>
      </c>
      <c r="E2417" s="139">
        <v>5.01</v>
      </c>
      <c r="F2417" s="139">
        <v>27.23</v>
      </c>
      <c r="G2417" s="120">
        <f t="shared" si="37"/>
        <v>9</v>
      </c>
    </row>
    <row r="2418" spans="1:7" ht="30" x14ac:dyDescent="0.2">
      <c r="A2418" s="136" t="s">
        <v>4882</v>
      </c>
      <c r="B2418" s="137" t="s">
        <v>4883</v>
      </c>
      <c r="C2418" s="138" t="s">
        <v>18</v>
      </c>
      <c r="D2418" s="139">
        <v>29.82</v>
      </c>
      <c r="E2418" s="139">
        <v>7.5</v>
      </c>
      <c r="F2418" s="139">
        <v>37.32</v>
      </c>
      <c r="G2418" s="120">
        <f t="shared" si="37"/>
        <v>9</v>
      </c>
    </row>
    <row r="2419" spans="1:7" ht="30" x14ac:dyDescent="0.2">
      <c r="A2419" s="136" t="s">
        <v>4884</v>
      </c>
      <c r="B2419" s="137" t="s">
        <v>4885</v>
      </c>
      <c r="C2419" s="138" t="s">
        <v>18</v>
      </c>
      <c r="D2419" s="139">
        <v>42.88</v>
      </c>
      <c r="E2419" s="139">
        <v>10.01</v>
      </c>
      <c r="F2419" s="139">
        <v>52.89</v>
      </c>
      <c r="G2419" s="120">
        <f t="shared" si="37"/>
        <v>9</v>
      </c>
    </row>
    <row r="2420" spans="1:7" ht="30" x14ac:dyDescent="0.2">
      <c r="A2420" s="136" t="s">
        <v>4886</v>
      </c>
      <c r="B2420" s="137" t="s">
        <v>4887</v>
      </c>
      <c r="C2420" s="138" t="s">
        <v>18</v>
      </c>
      <c r="D2420" s="139">
        <v>54.93</v>
      </c>
      <c r="E2420" s="139">
        <v>12.51</v>
      </c>
      <c r="F2420" s="139">
        <v>67.44</v>
      </c>
      <c r="G2420" s="120">
        <f t="shared" si="37"/>
        <v>9</v>
      </c>
    </row>
    <row r="2421" spans="1:7" ht="30" x14ac:dyDescent="0.2">
      <c r="A2421" s="136" t="s">
        <v>4888</v>
      </c>
      <c r="B2421" s="137" t="s">
        <v>4889</v>
      </c>
      <c r="C2421" s="138" t="s">
        <v>18</v>
      </c>
      <c r="D2421" s="139">
        <v>78.7</v>
      </c>
      <c r="E2421" s="139">
        <v>15.02</v>
      </c>
      <c r="F2421" s="139">
        <v>93.72</v>
      </c>
      <c r="G2421" s="120">
        <f t="shared" si="37"/>
        <v>9</v>
      </c>
    </row>
    <row r="2422" spans="1:7" ht="30" x14ac:dyDescent="0.2">
      <c r="A2422" s="136" t="s">
        <v>4890</v>
      </c>
      <c r="B2422" s="137" t="s">
        <v>4891</v>
      </c>
      <c r="C2422" s="138" t="s">
        <v>18</v>
      </c>
      <c r="D2422" s="139">
        <v>98.77</v>
      </c>
      <c r="E2422" s="139">
        <v>17.52</v>
      </c>
      <c r="F2422" s="139">
        <v>116.29</v>
      </c>
      <c r="G2422" s="120">
        <f t="shared" si="37"/>
        <v>9</v>
      </c>
    </row>
    <row r="2423" spans="1:7" ht="30" x14ac:dyDescent="0.2">
      <c r="A2423" s="136" t="s">
        <v>4892</v>
      </c>
      <c r="B2423" s="137" t="s">
        <v>4893</v>
      </c>
      <c r="C2423" s="138" t="s">
        <v>18</v>
      </c>
      <c r="D2423" s="139">
        <v>121.27</v>
      </c>
      <c r="E2423" s="139">
        <v>20.02</v>
      </c>
      <c r="F2423" s="139">
        <v>141.29</v>
      </c>
      <c r="G2423" s="120">
        <f t="shared" si="37"/>
        <v>9</v>
      </c>
    </row>
    <row r="2424" spans="1:7" ht="30" x14ac:dyDescent="0.2">
      <c r="A2424" s="136" t="s">
        <v>4894</v>
      </c>
      <c r="B2424" s="137" t="s">
        <v>4895</v>
      </c>
      <c r="C2424" s="138" t="s">
        <v>18</v>
      </c>
      <c r="D2424" s="139">
        <v>145.69999999999999</v>
      </c>
      <c r="E2424" s="139">
        <v>22.52</v>
      </c>
      <c r="F2424" s="139">
        <v>168.22</v>
      </c>
      <c r="G2424" s="120">
        <f t="shared" si="37"/>
        <v>9</v>
      </c>
    </row>
    <row r="2425" spans="1:7" ht="30" x14ac:dyDescent="0.2">
      <c r="A2425" s="136" t="s">
        <v>4896</v>
      </c>
      <c r="B2425" s="137" t="s">
        <v>4897</v>
      </c>
      <c r="C2425" s="138" t="s">
        <v>18</v>
      </c>
      <c r="D2425" s="139">
        <v>182.04</v>
      </c>
      <c r="E2425" s="139">
        <v>25.03</v>
      </c>
      <c r="F2425" s="139">
        <v>207.07</v>
      </c>
      <c r="G2425" s="120">
        <f t="shared" si="37"/>
        <v>9</v>
      </c>
    </row>
    <row r="2426" spans="1:7" x14ac:dyDescent="0.2">
      <c r="A2426" s="136" t="s">
        <v>4898</v>
      </c>
      <c r="B2426" s="137" t="s">
        <v>4899</v>
      </c>
      <c r="C2426" s="138"/>
      <c r="D2426" s="139"/>
      <c r="E2426" s="139"/>
      <c r="F2426" s="139"/>
      <c r="G2426" s="120">
        <f t="shared" si="37"/>
        <v>5</v>
      </c>
    </row>
    <row r="2427" spans="1:7" ht="30" x14ac:dyDescent="0.2">
      <c r="A2427" s="136" t="s">
        <v>4900</v>
      </c>
      <c r="B2427" s="137" t="s">
        <v>4901</v>
      </c>
      <c r="C2427" s="138" t="s">
        <v>18</v>
      </c>
      <c r="D2427" s="139">
        <v>5.53</v>
      </c>
      <c r="E2427" s="139">
        <v>2.5</v>
      </c>
      <c r="F2427" s="139">
        <v>8.0299999999999994</v>
      </c>
      <c r="G2427" s="120">
        <f t="shared" si="37"/>
        <v>9</v>
      </c>
    </row>
    <row r="2428" spans="1:7" ht="30" x14ac:dyDescent="0.2">
      <c r="A2428" s="136" t="s">
        <v>4902</v>
      </c>
      <c r="B2428" s="137" t="s">
        <v>4903</v>
      </c>
      <c r="C2428" s="138" t="s">
        <v>18</v>
      </c>
      <c r="D2428" s="139">
        <v>7.66</v>
      </c>
      <c r="E2428" s="139">
        <v>5.01</v>
      </c>
      <c r="F2428" s="139">
        <v>12.67</v>
      </c>
      <c r="G2428" s="120">
        <f t="shared" si="37"/>
        <v>9</v>
      </c>
    </row>
    <row r="2429" spans="1:7" ht="30" x14ac:dyDescent="0.2">
      <c r="A2429" s="136" t="s">
        <v>4904</v>
      </c>
      <c r="B2429" s="137" t="s">
        <v>4905</v>
      </c>
      <c r="C2429" s="138" t="s">
        <v>18</v>
      </c>
      <c r="D2429" s="139">
        <v>10.53</v>
      </c>
      <c r="E2429" s="139">
        <v>5.01</v>
      </c>
      <c r="F2429" s="139">
        <v>15.54</v>
      </c>
      <c r="G2429" s="120">
        <f t="shared" si="37"/>
        <v>9</v>
      </c>
    </row>
    <row r="2430" spans="1:7" ht="30" x14ac:dyDescent="0.2">
      <c r="A2430" s="136" t="s">
        <v>4906</v>
      </c>
      <c r="B2430" s="137" t="s">
        <v>4907</v>
      </c>
      <c r="C2430" s="138" t="s">
        <v>18</v>
      </c>
      <c r="D2430" s="139">
        <v>17.57</v>
      </c>
      <c r="E2430" s="139">
        <v>5.01</v>
      </c>
      <c r="F2430" s="139">
        <v>22.58</v>
      </c>
      <c r="G2430" s="120">
        <f t="shared" si="37"/>
        <v>9</v>
      </c>
    </row>
    <row r="2431" spans="1:7" ht="30" x14ac:dyDescent="0.2">
      <c r="A2431" s="136" t="s">
        <v>4908</v>
      </c>
      <c r="B2431" s="137" t="s">
        <v>4909</v>
      </c>
      <c r="C2431" s="138" t="s">
        <v>18</v>
      </c>
      <c r="D2431" s="139">
        <v>20.57</v>
      </c>
      <c r="E2431" s="139">
        <v>5.01</v>
      </c>
      <c r="F2431" s="139">
        <v>25.58</v>
      </c>
      <c r="G2431" s="120">
        <f t="shared" si="37"/>
        <v>9</v>
      </c>
    </row>
    <row r="2432" spans="1:7" ht="30" x14ac:dyDescent="0.2">
      <c r="A2432" s="136" t="s">
        <v>4910</v>
      </c>
      <c r="B2432" s="137" t="s">
        <v>4911</v>
      </c>
      <c r="C2432" s="138"/>
      <c r="D2432" s="139"/>
      <c r="E2432" s="139"/>
      <c r="F2432" s="139"/>
      <c r="G2432" s="120">
        <f t="shared" si="37"/>
        <v>5</v>
      </c>
    </row>
    <row r="2433" spans="1:7" ht="30" x14ac:dyDescent="0.2">
      <c r="A2433" s="136" t="s">
        <v>4912</v>
      </c>
      <c r="B2433" s="137" t="s">
        <v>4913</v>
      </c>
      <c r="C2433" s="138" t="s">
        <v>18</v>
      </c>
      <c r="D2433" s="139">
        <v>1.17</v>
      </c>
      <c r="E2433" s="139">
        <v>2</v>
      </c>
      <c r="F2433" s="139">
        <v>3.17</v>
      </c>
      <c r="G2433" s="120">
        <f t="shared" si="37"/>
        <v>9</v>
      </c>
    </row>
    <row r="2434" spans="1:7" ht="30" x14ac:dyDescent="0.2">
      <c r="A2434" s="136" t="s">
        <v>4914</v>
      </c>
      <c r="B2434" s="137" t="s">
        <v>4915</v>
      </c>
      <c r="C2434" s="138" t="s">
        <v>18</v>
      </c>
      <c r="D2434" s="139">
        <v>1.98</v>
      </c>
      <c r="E2434" s="139">
        <v>2.5</v>
      </c>
      <c r="F2434" s="139">
        <v>4.4800000000000004</v>
      </c>
      <c r="G2434" s="120">
        <f t="shared" si="37"/>
        <v>9</v>
      </c>
    </row>
    <row r="2435" spans="1:7" ht="30" x14ac:dyDescent="0.2">
      <c r="A2435" s="136" t="s">
        <v>4916</v>
      </c>
      <c r="B2435" s="137" t="s">
        <v>4917</v>
      </c>
      <c r="C2435" s="138" t="s">
        <v>18</v>
      </c>
      <c r="D2435" s="139">
        <v>3.16</v>
      </c>
      <c r="E2435" s="139">
        <v>3</v>
      </c>
      <c r="F2435" s="139">
        <v>6.16</v>
      </c>
      <c r="G2435" s="120">
        <f t="shared" si="37"/>
        <v>9</v>
      </c>
    </row>
    <row r="2436" spans="1:7" ht="30" x14ac:dyDescent="0.2">
      <c r="A2436" s="136" t="s">
        <v>4918</v>
      </c>
      <c r="B2436" s="137" t="s">
        <v>4919</v>
      </c>
      <c r="C2436" s="138" t="s">
        <v>18</v>
      </c>
      <c r="D2436" s="139">
        <v>4.26</v>
      </c>
      <c r="E2436" s="139">
        <v>3.51</v>
      </c>
      <c r="F2436" s="139">
        <v>7.77</v>
      </c>
      <c r="G2436" s="120">
        <f t="shared" si="37"/>
        <v>9</v>
      </c>
    </row>
    <row r="2437" spans="1:7" ht="30" x14ac:dyDescent="0.2">
      <c r="A2437" s="136" t="s">
        <v>4920</v>
      </c>
      <c r="B2437" s="137" t="s">
        <v>4921</v>
      </c>
      <c r="C2437" s="138" t="s">
        <v>18</v>
      </c>
      <c r="D2437" s="139">
        <v>7.52</v>
      </c>
      <c r="E2437" s="139">
        <v>4.01</v>
      </c>
      <c r="F2437" s="139">
        <v>11.53</v>
      </c>
      <c r="G2437" s="120">
        <f t="shared" si="37"/>
        <v>9</v>
      </c>
    </row>
    <row r="2438" spans="1:7" x14ac:dyDescent="0.2">
      <c r="A2438" s="136" t="s">
        <v>4922</v>
      </c>
      <c r="B2438" s="137" t="s">
        <v>4923</v>
      </c>
      <c r="C2438" s="138"/>
      <c r="D2438" s="139"/>
      <c r="E2438" s="139"/>
      <c r="F2438" s="139"/>
      <c r="G2438" s="120">
        <f t="shared" si="37"/>
        <v>5</v>
      </c>
    </row>
    <row r="2439" spans="1:7" ht="30" x14ac:dyDescent="0.2">
      <c r="A2439" s="136" t="s">
        <v>4924</v>
      </c>
      <c r="B2439" s="137" t="s">
        <v>4925</v>
      </c>
      <c r="C2439" s="138" t="s">
        <v>18</v>
      </c>
      <c r="D2439" s="139">
        <v>3.9</v>
      </c>
      <c r="E2439" s="139">
        <v>12.51</v>
      </c>
      <c r="F2439" s="139">
        <v>16.41</v>
      </c>
      <c r="G2439" s="120">
        <f t="shared" si="37"/>
        <v>9</v>
      </c>
    </row>
    <row r="2440" spans="1:7" ht="30" x14ac:dyDescent="0.2">
      <c r="A2440" s="136" t="s">
        <v>4926</v>
      </c>
      <c r="B2440" s="137" t="s">
        <v>4927</v>
      </c>
      <c r="C2440" s="138"/>
      <c r="D2440" s="139"/>
      <c r="E2440" s="139"/>
      <c r="F2440" s="139"/>
      <c r="G2440" s="120">
        <f t="shared" si="37"/>
        <v>2</v>
      </c>
    </row>
    <row r="2441" spans="1:7" x14ac:dyDescent="0.2">
      <c r="A2441" s="136" t="s">
        <v>4928</v>
      </c>
      <c r="B2441" s="137" t="s">
        <v>4929</v>
      </c>
      <c r="C2441" s="138"/>
      <c r="D2441" s="139"/>
      <c r="E2441" s="139"/>
      <c r="F2441" s="139"/>
      <c r="G2441" s="120">
        <f t="shared" si="37"/>
        <v>5</v>
      </c>
    </row>
    <row r="2442" spans="1:7" x14ac:dyDescent="0.2">
      <c r="A2442" s="136" t="s">
        <v>4930</v>
      </c>
      <c r="B2442" s="137" t="s">
        <v>4931</v>
      </c>
      <c r="C2442" s="138" t="s">
        <v>42</v>
      </c>
      <c r="D2442" s="139">
        <v>2.06</v>
      </c>
      <c r="E2442" s="139">
        <v>12.51</v>
      </c>
      <c r="F2442" s="139">
        <v>14.57</v>
      </c>
      <c r="G2442" s="120">
        <f t="shared" ref="G2442:G2505" si="38">LEN(A2442)</f>
        <v>9</v>
      </c>
    </row>
    <row r="2443" spans="1:7" x14ac:dyDescent="0.2">
      <c r="A2443" s="136" t="s">
        <v>4932</v>
      </c>
      <c r="B2443" s="137" t="s">
        <v>4933</v>
      </c>
      <c r="C2443" s="138" t="s">
        <v>42</v>
      </c>
      <c r="D2443" s="139">
        <v>3.45</v>
      </c>
      <c r="E2443" s="139">
        <v>12.51</v>
      </c>
      <c r="F2443" s="139">
        <v>15.96</v>
      </c>
      <c r="G2443" s="120">
        <f t="shared" si="38"/>
        <v>9</v>
      </c>
    </row>
    <row r="2444" spans="1:7" x14ac:dyDescent="0.2">
      <c r="A2444" s="136" t="s">
        <v>4934</v>
      </c>
      <c r="B2444" s="137" t="s">
        <v>8316</v>
      </c>
      <c r="C2444" s="138" t="s">
        <v>42</v>
      </c>
      <c r="D2444" s="139">
        <v>3.45</v>
      </c>
      <c r="E2444" s="139">
        <v>15.02</v>
      </c>
      <c r="F2444" s="139">
        <v>18.47</v>
      </c>
      <c r="G2444" s="120">
        <f t="shared" si="38"/>
        <v>9</v>
      </c>
    </row>
    <row r="2445" spans="1:7" x14ac:dyDescent="0.2">
      <c r="A2445" s="136" t="s">
        <v>4935</v>
      </c>
      <c r="B2445" s="137" t="s">
        <v>4936</v>
      </c>
      <c r="C2445" s="138" t="s">
        <v>42</v>
      </c>
      <c r="D2445" s="139">
        <v>2.08</v>
      </c>
      <c r="E2445" s="139">
        <v>12.51</v>
      </c>
      <c r="F2445" s="139">
        <v>14.59</v>
      </c>
      <c r="G2445" s="120">
        <f t="shared" si="38"/>
        <v>9</v>
      </c>
    </row>
    <row r="2446" spans="1:7" x14ac:dyDescent="0.2">
      <c r="A2446" s="136" t="s">
        <v>4937</v>
      </c>
      <c r="B2446" s="137" t="s">
        <v>4938</v>
      </c>
      <c r="C2446" s="138"/>
      <c r="D2446" s="139"/>
      <c r="E2446" s="139"/>
      <c r="F2446" s="139"/>
      <c r="G2446" s="120">
        <f t="shared" si="38"/>
        <v>5</v>
      </c>
    </row>
    <row r="2447" spans="1:7" x14ac:dyDescent="0.2">
      <c r="A2447" s="136" t="s">
        <v>4939</v>
      </c>
      <c r="B2447" s="137" t="s">
        <v>4940</v>
      </c>
      <c r="C2447" s="138" t="s">
        <v>42</v>
      </c>
      <c r="D2447" s="139">
        <v>37.369999999999997</v>
      </c>
      <c r="E2447" s="139">
        <v>40.04</v>
      </c>
      <c r="F2447" s="139">
        <v>77.41</v>
      </c>
      <c r="G2447" s="120">
        <f t="shared" si="38"/>
        <v>9</v>
      </c>
    </row>
    <row r="2448" spans="1:7" ht="30" x14ac:dyDescent="0.2">
      <c r="A2448" s="136" t="s">
        <v>4941</v>
      </c>
      <c r="B2448" s="137" t="s">
        <v>4942</v>
      </c>
      <c r="C2448" s="138" t="s">
        <v>42</v>
      </c>
      <c r="D2448" s="139">
        <v>12</v>
      </c>
      <c r="E2448" s="139">
        <v>15.02</v>
      </c>
      <c r="F2448" s="139">
        <v>27.02</v>
      </c>
      <c r="G2448" s="120">
        <f t="shared" si="38"/>
        <v>9</v>
      </c>
    </row>
    <row r="2449" spans="1:7" ht="30" x14ac:dyDescent="0.2">
      <c r="A2449" s="136" t="s">
        <v>4943</v>
      </c>
      <c r="B2449" s="137" t="s">
        <v>4944</v>
      </c>
      <c r="C2449" s="138" t="s">
        <v>42</v>
      </c>
      <c r="D2449" s="139">
        <v>15.69</v>
      </c>
      <c r="E2449" s="139">
        <v>15.02</v>
      </c>
      <c r="F2449" s="139">
        <v>30.71</v>
      </c>
      <c r="G2449" s="120">
        <f t="shared" si="38"/>
        <v>9</v>
      </c>
    </row>
    <row r="2450" spans="1:7" ht="30" x14ac:dyDescent="0.2">
      <c r="A2450" s="136" t="s">
        <v>4945</v>
      </c>
      <c r="B2450" s="137" t="s">
        <v>4946</v>
      </c>
      <c r="C2450" s="138" t="s">
        <v>42</v>
      </c>
      <c r="D2450" s="139">
        <v>24.26</v>
      </c>
      <c r="E2450" s="139">
        <v>15.02</v>
      </c>
      <c r="F2450" s="139">
        <v>39.28</v>
      </c>
      <c r="G2450" s="120">
        <f t="shared" si="38"/>
        <v>9</v>
      </c>
    </row>
    <row r="2451" spans="1:7" ht="30" x14ac:dyDescent="0.2">
      <c r="A2451" s="136" t="s">
        <v>4947</v>
      </c>
      <c r="B2451" s="137" t="s">
        <v>4948</v>
      </c>
      <c r="C2451" s="138" t="s">
        <v>42</v>
      </c>
      <c r="D2451" s="139">
        <v>50.08</v>
      </c>
      <c r="E2451" s="139">
        <v>20.02</v>
      </c>
      <c r="F2451" s="139">
        <v>70.099999999999994</v>
      </c>
      <c r="G2451" s="120">
        <f t="shared" si="38"/>
        <v>9</v>
      </c>
    </row>
    <row r="2452" spans="1:7" ht="30" x14ac:dyDescent="0.2">
      <c r="A2452" s="136" t="s">
        <v>4949</v>
      </c>
      <c r="B2452" s="137" t="s">
        <v>4950</v>
      </c>
      <c r="C2452" s="138" t="s">
        <v>42</v>
      </c>
      <c r="D2452" s="139">
        <v>111.17</v>
      </c>
      <c r="E2452" s="139">
        <v>20.02</v>
      </c>
      <c r="F2452" s="139">
        <v>131.19</v>
      </c>
      <c r="G2452" s="120">
        <f t="shared" si="38"/>
        <v>9</v>
      </c>
    </row>
    <row r="2453" spans="1:7" ht="30" x14ac:dyDescent="0.2">
      <c r="A2453" s="136" t="s">
        <v>4951</v>
      </c>
      <c r="B2453" s="137" t="s">
        <v>4952</v>
      </c>
      <c r="C2453" s="138" t="s">
        <v>42</v>
      </c>
      <c r="D2453" s="139">
        <v>205.01</v>
      </c>
      <c r="E2453" s="139">
        <v>25.03</v>
      </c>
      <c r="F2453" s="139">
        <v>230.04</v>
      </c>
      <c r="G2453" s="120">
        <f t="shared" si="38"/>
        <v>9</v>
      </c>
    </row>
    <row r="2454" spans="1:7" ht="30" x14ac:dyDescent="0.2">
      <c r="A2454" s="136" t="s">
        <v>4953</v>
      </c>
      <c r="B2454" s="137" t="s">
        <v>4954</v>
      </c>
      <c r="C2454" s="138" t="s">
        <v>42</v>
      </c>
      <c r="D2454" s="139">
        <v>180.2</v>
      </c>
      <c r="E2454" s="139">
        <v>15.02</v>
      </c>
      <c r="F2454" s="139">
        <v>195.22</v>
      </c>
      <c r="G2454" s="120">
        <f t="shared" si="38"/>
        <v>9</v>
      </c>
    </row>
    <row r="2455" spans="1:7" ht="30" x14ac:dyDescent="0.2">
      <c r="A2455" s="136" t="s">
        <v>4955</v>
      </c>
      <c r="B2455" s="137" t="s">
        <v>4956</v>
      </c>
      <c r="C2455" s="138" t="s">
        <v>42</v>
      </c>
      <c r="D2455" s="139">
        <v>479.11</v>
      </c>
      <c r="E2455" s="139">
        <v>15.02</v>
      </c>
      <c r="F2455" s="139">
        <v>494.13</v>
      </c>
      <c r="G2455" s="120">
        <f t="shared" si="38"/>
        <v>9</v>
      </c>
    </row>
    <row r="2456" spans="1:7" ht="30" x14ac:dyDescent="0.2">
      <c r="A2456" s="136" t="s">
        <v>4957</v>
      </c>
      <c r="B2456" s="137" t="s">
        <v>4958</v>
      </c>
      <c r="C2456" s="138" t="s">
        <v>42</v>
      </c>
      <c r="D2456" s="139">
        <v>550.09</v>
      </c>
      <c r="E2456" s="139">
        <v>15.02</v>
      </c>
      <c r="F2456" s="139">
        <v>565.11</v>
      </c>
      <c r="G2456" s="120">
        <f t="shared" si="38"/>
        <v>9</v>
      </c>
    </row>
    <row r="2457" spans="1:7" ht="30" x14ac:dyDescent="0.2">
      <c r="A2457" s="136" t="s">
        <v>4959</v>
      </c>
      <c r="B2457" s="137" t="s">
        <v>4960</v>
      </c>
      <c r="C2457" s="138" t="s">
        <v>42</v>
      </c>
      <c r="D2457" s="139">
        <v>1462.29</v>
      </c>
      <c r="E2457" s="139">
        <v>20.02</v>
      </c>
      <c r="F2457" s="139">
        <v>1482.31</v>
      </c>
      <c r="G2457" s="120">
        <f t="shared" si="38"/>
        <v>9</v>
      </c>
    </row>
    <row r="2458" spans="1:7" ht="30" x14ac:dyDescent="0.2">
      <c r="A2458" s="136" t="s">
        <v>4961</v>
      </c>
      <c r="B2458" s="137" t="s">
        <v>4962</v>
      </c>
      <c r="C2458" s="138" t="s">
        <v>42</v>
      </c>
      <c r="D2458" s="139">
        <v>20.41</v>
      </c>
      <c r="E2458" s="139">
        <v>15.02</v>
      </c>
      <c r="F2458" s="139">
        <v>35.43</v>
      </c>
      <c r="G2458" s="120">
        <f t="shared" si="38"/>
        <v>9</v>
      </c>
    </row>
    <row r="2459" spans="1:7" ht="30" x14ac:dyDescent="0.2">
      <c r="A2459" s="136" t="s">
        <v>4963</v>
      </c>
      <c r="B2459" s="137" t="s">
        <v>4964</v>
      </c>
      <c r="C2459" s="138" t="s">
        <v>42</v>
      </c>
      <c r="D2459" s="139">
        <v>69.61</v>
      </c>
      <c r="E2459" s="139">
        <v>15.02</v>
      </c>
      <c r="F2459" s="139">
        <v>84.63</v>
      </c>
      <c r="G2459" s="120">
        <f t="shared" si="38"/>
        <v>9</v>
      </c>
    </row>
    <row r="2460" spans="1:7" ht="30" x14ac:dyDescent="0.2">
      <c r="A2460" s="136" t="s">
        <v>4965</v>
      </c>
      <c r="B2460" s="137" t="s">
        <v>4966</v>
      </c>
      <c r="C2460" s="138" t="s">
        <v>42</v>
      </c>
      <c r="D2460" s="139">
        <v>182.15</v>
      </c>
      <c r="E2460" s="139">
        <v>20.02</v>
      </c>
      <c r="F2460" s="139">
        <v>202.17</v>
      </c>
      <c r="G2460" s="120">
        <f t="shared" si="38"/>
        <v>9</v>
      </c>
    </row>
    <row r="2461" spans="1:7" x14ac:dyDescent="0.2">
      <c r="A2461" s="136" t="s">
        <v>4967</v>
      </c>
      <c r="B2461" s="137" t="s">
        <v>4968</v>
      </c>
      <c r="C2461" s="138"/>
      <c r="D2461" s="139"/>
      <c r="E2461" s="139"/>
      <c r="F2461" s="139"/>
      <c r="G2461" s="120">
        <f t="shared" si="38"/>
        <v>5</v>
      </c>
    </row>
    <row r="2462" spans="1:7" x14ac:dyDescent="0.2">
      <c r="A2462" s="136" t="s">
        <v>4969</v>
      </c>
      <c r="B2462" s="137" t="s">
        <v>4970</v>
      </c>
      <c r="C2462" s="138" t="s">
        <v>58</v>
      </c>
      <c r="D2462" s="139">
        <v>24.93</v>
      </c>
      <c r="E2462" s="139">
        <v>15.02</v>
      </c>
      <c r="F2462" s="139">
        <v>39.950000000000003</v>
      </c>
      <c r="G2462" s="120">
        <f t="shared" si="38"/>
        <v>9</v>
      </c>
    </row>
    <row r="2463" spans="1:7" x14ac:dyDescent="0.2">
      <c r="A2463" s="136" t="s">
        <v>69</v>
      </c>
      <c r="B2463" s="137" t="s">
        <v>67</v>
      </c>
      <c r="C2463" s="138" t="s">
        <v>42</v>
      </c>
      <c r="D2463" s="139">
        <v>27.23</v>
      </c>
      <c r="E2463" s="139">
        <v>15.02</v>
      </c>
      <c r="F2463" s="139">
        <v>42.25</v>
      </c>
      <c r="G2463" s="120">
        <f t="shared" si="38"/>
        <v>9</v>
      </c>
    </row>
    <row r="2464" spans="1:7" x14ac:dyDescent="0.2">
      <c r="A2464" s="136" t="s">
        <v>70</v>
      </c>
      <c r="B2464" s="137" t="s">
        <v>68</v>
      </c>
      <c r="C2464" s="138" t="s">
        <v>42</v>
      </c>
      <c r="D2464" s="139">
        <v>58.02</v>
      </c>
      <c r="E2464" s="139">
        <v>15.02</v>
      </c>
      <c r="F2464" s="139">
        <v>73.040000000000006</v>
      </c>
      <c r="G2464" s="120">
        <f t="shared" si="38"/>
        <v>9</v>
      </c>
    </row>
    <row r="2465" spans="1:7" ht="30" x14ac:dyDescent="0.2">
      <c r="A2465" s="136" t="s">
        <v>4971</v>
      </c>
      <c r="B2465" s="137" t="s">
        <v>4972</v>
      </c>
      <c r="C2465" s="138" t="s">
        <v>58</v>
      </c>
      <c r="D2465" s="139">
        <v>256.88</v>
      </c>
      <c r="E2465" s="139">
        <v>15.02</v>
      </c>
      <c r="F2465" s="139">
        <v>271.89999999999998</v>
      </c>
      <c r="G2465" s="120">
        <f t="shared" si="38"/>
        <v>9</v>
      </c>
    </row>
    <row r="2466" spans="1:7" x14ac:dyDescent="0.2">
      <c r="A2466" s="136" t="s">
        <v>4973</v>
      </c>
      <c r="B2466" s="137" t="s">
        <v>4974</v>
      </c>
      <c r="C2466" s="138" t="s">
        <v>58</v>
      </c>
      <c r="D2466" s="139">
        <v>259.01</v>
      </c>
      <c r="E2466" s="139">
        <v>15.02</v>
      </c>
      <c r="F2466" s="139">
        <v>274.02999999999997</v>
      </c>
      <c r="G2466" s="120">
        <f t="shared" si="38"/>
        <v>9</v>
      </c>
    </row>
    <row r="2467" spans="1:7" ht="30" x14ac:dyDescent="0.2">
      <c r="A2467" s="136" t="s">
        <v>4975</v>
      </c>
      <c r="B2467" s="137" t="s">
        <v>4976</v>
      </c>
      <c r="C2467" s="138" t="s">
        <v>58</v>
      </c>
      <c r="D2467" s="139">
        <v>16.440000000000001</v>
      </c>
      <c r="E2467" s="139">
        <v>15.02</v>
      </c>
      <c r="F2467" s="139">
        <v>31.46</v>
      </c>
      <c r="G2467" s="120">
        <f t="shared" si="38"/>
        <v>9</v>
      </c>
    </row>
    <row r="2468" spans="1:7" x14ac:dyDescent="0.2">
      <c r="A2468" s="136" t="s">
        <v>4977</v>
      </c>
      <c r="B2468" s="137" t="s">
        <v>4978</v>
      </c>
      <c r="C2468" s="138" t="s">
        <v>58</v>
      </c>
      <c r="D2468" s="139">
        <v>277.97000000000003</v>
      </c>
      <c r="E2468" s="139">
        <v>15.02</v>
      </c>
      <c r="F2468" s="139">
        <v>292.99</v>
      </c>
      <c r="G2468" s="120">
        <f t="shared" si="38"/>
        <v>9</v>
      </c>
    </row>
    <row r="2469" spans="1:7" ht="30" x14ac:dyDescent="0.2">
      <c r="A2469" s="136" t="s">
        <v>4979</v>
      </c>
      <c r="B2469" s="137" t="s">
        <v>4980</v>
      </c>
      <c r="C2469" s="138" t="s">
        <v>42</v>
      </c>
      <c r="D2469" s="139">
        <v>18.13</v>
      </c>
      <c r="E2469" s="139">
        <v>15.02</v>
      </c>
      <c r="F2469" s="139">
        <v>33.15</v>
      </c>
      <c r="G2469" s="120">
        <f t="shared" si="38"/>
        <v>9</v>
      </c>
    </row>
    <row r="2470" spans="1:7" x14ac:dyDescent="0.2">
      <c r="A2470" s="136" t="s">
        <v>40</v>
      </c>
      <c r="B2470" s="137" t="s">
        <v>41</v>
      </c>
      <c r="C2470" s="138" t="s">
        <v>58</v>
      </c>
      <c r="D2470" s="139">
        <v>10.58</v>
      </c>
      <c r="E2470" s="139">
        <v>15.02</v>
      </c>
      <c r="F2470" s="139">
        <v>25.6</v>
      </c>
      <c r="G2470" s="120">
        <f t="shared" si="38"/>
        <v>9</v>
      </c>
    </row>
    <row r="2471" spans="1:7" x14ac:dyDescent="0.2">
      <c r="A2471" s="136" t="s">
        <v>71</v>
      </c>
      <c r="B2471" s="137" t="s">
        <v>4981</v>
      </c>
      <c r="C2471" s="138" t="s">
        <v>58</v>
      </c>
      <c r="D2471" s="139">
        <v>17.14</v>
      </c>
      <c r="E2471" s="139">
        <v>15.02</v>
      </c>
      <c r="F2471" s="139">
        <v>32.159999999999997</v>
      </c>
      <c r="G2471" s="120">
        <f t="shared" si="38"/>
        <v>9</v>
      </c>
    </row>
    <row r="2472" spans="1:7" x14ac:dyDescent="0.2">
      <c r="A2472" s="136" t="s">
        <v>73</v>
      </c>
      <c r="B2472" s="137" t="s">
        <v>72</v>
      </c>
      <c r="C2472" s="138" t="s">
        <v>58</v>
      </c>
      <c r="D2472" s="139">
        <v>21.45</v>
      </c>
      <c r="E2472" s="139">
        <v>15.02</v>
      </c>
      <c r="F2472" s="139">
        <v>36.47</v>
      </c>
      <c r="G2472" s="120">
        <f t="shared" si="38"/>
        <v>9</v>
      </c>
    </row>
    <row r="2473" spans="1:7" ht="30" x14ac:dyDescent="0.2">
      <c r="A2473" s="136" t="s">
        <v>75</v>
      </c>
      <c r="B2473" s="137" t="s">
        <v>74</v>
      </c>
      <c r="C2473" s="138" t="s">
        <v>58</v>
      </c>
      <c r="D2473" s="139">
        <v>19.5</v>
      </c>
      <c r="E2473" s="139">
        <v>15.02</v>
      </c>
      <c r="F2473" s="139">
        <v>34.520000000000003</v>
      </c>
      <c r="G2473" s="120">
        <f t="shared" si="38"/>
        <v>9</v>
      </c>
    </row>
    <row r="2474" spans="1:7" ht="30" x14ac:dyDescent="0.2">
      <c r="A2474" s="136" t="s">
        <v>38</v>
      </c>
      <c r="B2474" s="137" t="s">
        <v>39</v>
      </c>
      <c r="C2474" s="138" t="s">
        <v>58</v>
      </c>
      <c r="D2474" s="139">
        <v>21.14</v>
      </c>
      <c r="E2474" s="139">
        <v>15.02</v>
      </c>
      <c r="F2474" s="139">
        <v>36.159999999999997</v>
      </c>
      <c r="G2474" s="120">
        <f t="shared" si="38"/>
        <v>9</v>
      </c>
    </row>
    <row r="2475" spans="1:7" ht="30" x14ac:dyDescent="0.2">
      <c r="A2475" s="136" t="s">
        <v>4982</v>
      </c>
      <c r="B2475" s="137" t="s">
        <v>4983</v>
      </c>
      <c r="C2475" s="138" t="s">
        <v>58</v>
      </c>
      <c r="D2475" s="139">
        <v>29.68</v>
      </c>
      <c r="E2475" s="139">
        <v>18.52</v>
      </c>
      <c r="F2475" s="139">
        <v>48.2</v>
      </c>
      <c r="G2475" s="120">
        <f t="shared" si="38"/>
        <v>9</v>
      </c>
    </row>
    <row r="2476" spans="1:7" x14ac:dyDescent="0.2">
      <c r="A2476" s="136" t="s">
        <v>4984</v>
      </c>
      <c r="B2476" s="137" t="s">
        <v>4985</v>
      </c>
      <c r="C2476" s="138"/>
      <c r="D2476" s="139"/>
      <c r="E2476" s="139"/>
      <c r="F2476" s="139"/>
      <c r="G2476" s="120">
        <f t="shared" si="38"/>
        <v>5</v>
      </c>
    </row>
    <row r="2477" spans="1:7" x14ac:dyDescent="0.2">
      <c r="A2477" s="136" t="s">
        <v>77</v>
      </c>
      <c r="B2477" s="137" t="s">
        <v>76</v>
      </c>
      <c r="C2477" s="138" t="s">
        <v>58</v>
      </c>
      <c r="D2477" s="139">
        <v>8.7100000000000009</v>
      </c>
      <c r="E2477" s="139">
        <v>17.010000000000002</v>
      </c>
      <c r="F2477" s="139">
        <v>25.72</v>
      </c>
      <c r="G2477" s="120">
        <f t="shared" si="38"/>
        <v>9</v>
      </c>
    </row>
    <row r="2478" spans="1:7" x14ac:dyDescent="0.2">
      <c r="A2478" s="136" t="s">
        <v>79</v>
      </c>
      <c r="B2478" s="137" t="s">
        <v>78</v>
      </c>
      <c r="C2478" s="138" t="s">
        <v>58</v>
      </c>
      <c r="D2478" s="139">
        <v>17.97</v>
      </c>
      <c r="E2478" s="139">
        <v>17.52</v>
      </c>
      <c r="F2478" s="139">
        <v>35.49</v>
      </c>
      <c r="G2478" s="120">
        <f t="shared" si="38"/>
        <v>9</v>
      </c>
    </row>
    <row r="2479" spans="1:7" x14ac:dyDescent="0.2">
      <c r="A2479" s="136" t="s">
        <v>4986</v>
      </c>
      <c r="B2479" s="137" t="s">
        <v>4987</v>
      </c>
      <c r="C2479" s="138" t="s">
        <v>58</v>
      </c>
      <c r="D2479" s="139">
        <v>28.59</v>
      </c>
      <c r="E2479" s="139">
        <v>25.03</v>
      </c>
      <c r="F2479" s="139">
        <v>53.62</v>
      </c>
      <c r="G2479" s="120">
        <f t="shared" si="38"/>
        <v>9</v>
      </c>
    </row>
    <row r="2480" spans="1:7" x14ac:dyDescent="0.2">
      <c r="A2480" s="136" t="s">
        <v>4988</v>
      </c>
      <c r="B2480" s="137" t="s">
        <v>4989</v>
      </c>
      <c r="C2480" s="138" t="s">
        <v>58</v>
      </c>
      <c r="D2480" s="139">
        <v>11.71</v>
      </c>
      <c r="E2480" s="139">
        <v>13.52</v>
      </c>
      <c r="F2480" s="139">
        <v>25.23</v>
      </c>
      <c r="G2480" s="120">
        <f t="shared" si="38"/>
        <v>9</v>
      </c>
    </row>
    <row r="2481" spans="1:7" x14ac:dyDescent="0.2">
      <c r="A2481" s="136" t="s">
        <v>4990</v>
      </c>
      <c r="B2481" s="137" t="s">
        <v>4991</v>
      </c>
      <c r="C2481" s="138" t="s">
        <v>58</v>
      </c>
      <c r="D2481" s="139">
        <v>12.68</v>
      </c>
      <c r="E2481" s="139">
        <v>22.52</v>
      </c>
      <c r="F2481" s="139">
        <v>35.200000000000003</v>
      </c>
      <c r="G2481" s="120">
        <f t="shared" si="38"/>
        <v>9</v>
      </c>
    </row>
    <row r="2482" spans="1:7" x14ac:dyDescent="0.2">
      <c r="A2482" s="136" t="s">
        <v>4992</v>
      </c>
      <c r="B2482" s="137" t="s">
        <v>4993</v>
      </c>
      <c r="C2482" s="138" t="s">
        <v>58</v>
      </c>
      <c r="D2482" s="139">
        <v>13.41</v>
      </c>
      <c r="E2482" s="139">
        <v>19.02</v>
      </c>
      <c r="F2482" s="139">
        <v>32.43</v>
      </c>
      <c r="G2482" s="120">
        <f t="shared" si="38"/>
        <v>9</v>
      </c>
    </row>
    <row r="2483" spans="1:7" x14ac:dyDescent="0.2">
      <c r="A2483" s="136" t="s">
        <v>4994</v>
      </c>
      <c r="B2483" s="137" t="s">
        <v>4995</v>
      </c>
      <c r="C2483" s="138" t="s">
        <v>58</v>
      </c>
      <c r="D2483" s="139">
        <v>12.85</v>
      </c>
      <c r="E2483" s="139">
        <v>22.52</v>
      </c>
      <c r="F2483" s="139">
        <v>35.369999999999997</v>
      </c>
      <c r="G2483" s="120">
        <f t="shared" si="38"/>
        <v>9</v>
      </c>
    </row>
    <row r="2484" spans="1:7" x14ac:dyDescent="0.2">
      <c r="A2484" s="136" t="s">
        <v>4996</v>
      </c>
      <c r="B2484" s="137" t="s">
        <v>4997</v>
      </c>
      <c r="C2484" s="138" t="s">
        <v>58</v>
      </c>
      <c r="D2484" s="139">
        <v>20.76</v>
      </c>
      <c r="E2484" s="139">
        <v>25.03</v>
      </c>
      <c r="F2484" s="139">
        <v>45.79</v>
      </c>
      <c r="G2484" s="120">
        <f t="shared" si="38"/>
        <v>9</v>
      </c>
    </row>
    <row r="2485" spans="1:7" x14ac:dyDescent="0.2">
      <c r="A2485" s="136" t="s">
        <v>83</v>
      </c>
      <c r="B2485" s="137" t="s">
        <v>82</v>
      </c>
      <c r="C2485" s="138" t="s">
        <v>58</v>
      </c>
      <c r="D2485" s="139">
        <v>46.2</v>
      </c>
      <c r="E2485" s="139">
        <v>17.52</v>
      </c>
      <c r="F2485" s="139">
        <v>63.72</v>
      </c>
      <c r="G2485" s="120">
        <f t="shared" si="38"/>
        <v>9</v>
      </c>
    </row>
    <row r="2486" spans="1:7" x14ac:dyDescent="0.2">
      <c r="A2486" s="136" t="s">
        <v>81</v>
      </c>
      <c r="B2486" s="137" t="s">
        <v>80</v>
      </c>
      <c r="C2486" s="138" t="s">
        <v>58</v>
      </c>
      <c r="D2486" s="139">
        <v>35.51</v>
      </c>
      <c r="E2486" s="139">
        <v>17.52</v>
      </c>
      <c r="F2486" s="139">
        <v>53.03</v>
      </c>
      <c r="G2486" s="120">
        <f t="shared" si="38"/>
        <v>9</v>
      </c>
    </row>
    <row r="2487" spans="1:7" x14ac:dyDescent="0.2">
      <c r="A2487" s="136" t="s">
        <v>4998</v>
      </c>
      <c r="B2487" s="137" t="s">
        <v>4999</v>
      </c>
      <c r="C2487" s="138" t="s">
        <v>58</v>
      </c>
      <c r="D2487" s="139">
        <v>18.27</v>
      </c>
      <c r="E2487" s="139">
        <v>12.51</v>
      </c>
      <c r="F2487" s="139">
        <v>30.78</v>
      </c>
      <c r="G2487" s="120">
        <f t="shared" si="38"/>
        <v>9</v>
      </c>
    </row>
    <row r="2488" spans="1:7" ht="30" x14ac:dyDescent="0.2">
      <c r="A2488" s="136" t="s">
        <v>5000</v>
      </c>
      <c r="B2488" s="137" t="s">
        <v>5001</v>
      </c>
      <c r="C2488" s="138" t="s">
        <v>58</v>
      </c>
      <c r="D2488" s="139">
        <v>68.97</v>
      </c>
      <c r="E2488" s="139">
        <v>19.02</v>
      </c>
      <c r="F2488" s="139">
        <v>87.99</v>
      </c>
      <c r="G2488" s="120">
        <f t="shared" si="38"/>
        <v>9</v>
      </c>
    </row>
    <row r="2489" spans="1:7" ht="30" x14ac:dyDescent="0.2">
      <c r="A2489" s="136" t="s">
        <v>85</v>
      </c>
      <c r="B2489" s="137" t="s">
        <v>84</v>
      </c>
      <c r="C2489" s="138" t="s">
        <v>42</v>
      </c>
      <c r="D2489" s="139">
        <v>37.229999999999997</v>
      </c>
      <c r="E2489" s="139">
        <v>15.02</v>
      </c>
      <c r="F2489" s="139">
        <v>52.25</v>
      </c>
      <c r="G2489" s="120">
        <f t="shared" si="38"/>
        <v>9</v>
      </c>
    </row>
    <row r="2490" spans="1:7" ht="30" x14ac:dyDescent="0.2">
      <c r="A2490" s="136" t="s">
        <v>5002</v>
      </c>
      <c r="B2490" s="137" t="s">
        <v>5003</v>
      </c>
      <c r="C2490" s="138" t="s">
        <v>42</v>
      </c>
      <c r="D2490" s="139">
        <v>85.36</v>
      </c>
      <c r="E2490" s="139">
        <v>25.03</v>
      </c>
      <c r="F2490" s="139">
        <v>110.39</v>
      </c>
      <c r="G2490" s="120">
        <f t="shared" si="38"/>
        <v>9</v>
      </c>
    </row>
    <row r="2491" spans="1:7" x14ac:dyDescent="0.2">
      <c r="A2491" s="136" t="s">
        <v>5004</v>
      </c>
      <c r="B2491" s="137" t="s">
        <v>5005</v>
      </c>
      <c r="C2491" s="138"/>
      <c r="D2491" s="139"/>
      <c r="E2491" s="139"/>
      <c r="F2491" s="139"/>
      <c r="G2491" s="120">
        <f t="shared" si="38"/>
        <v>5</v>
      </c>
    </row>
    <row r="2492" spans="1:7" x14ac:dyDescent="0.2">
      <c r="A2492" s="136" t="s">
        <v>5006</v>
      </c>
      <c r="B2492" s="137" t="s">
        <v>5007</v>
      </c>
      <c r="C2492" s="138" t="s">
        <v>58</v>
      </c>
      <c r="D2492" s="139">
        <v>13.81</v>
      </c>
      <c r="E2492" s="139">
        <v>25.03</v>
      </c>
      <c r="F2492" s="139">
        <v>38.840000000000003</v>
      </c>
      <c r="G2492" s="120">
        <f t="shared" si="38"/>
        <v>9</v>
      </c>
    </row>
    <row r="2493" spans="1:7" x14ac:dyDescent="0.2">
      <c r="A2493" s="136" t="s">
        <v>87</v>
      </c>
      <c r="B2493" s="137" t="s">
        <v>86</v>
      </c>
      <c r="C2493" s="138" t="s">
        <v>58</v>
      </c>
      <c r="D2493" s="139">
        <v>20.27</v>
      </c>
      <c r="E2493" s="139">
        <v>25.03</v>
      </c>
      <c r="F2493" s="139">
        <v>45.3</v>
      </c>
      <c r="G2493" s="120">
        <f t="shared" si="38"/>
        <v>9</v>
      </c>
    </row>
    <row r="2494" spans="1:7" x14ac:dyDescent="0.2">
      <c r="A2494" s="136" t="s">
        <v>5008</v>
      </c>
      <c r="B2494" s="137" t="s">
        <v>5009</v>
      </c>
      <c r="C2494" s="138" t="s">
        <v>58</v>
      </c>
      <c r="D2494" s="139">
        <v>41.03</v>
      </c>
      <c r="E2494" s="139">
        <v>25.03</v>
      </c>
      <c r="F2494" s="139">
        <v>66.06</v>
      </c>
      <c r="G2494" s="120">
        <f t="shared" si="38"/>
        <v>9</v>
      </c>
    </row>
    <row r="2495" spans="1:7" x14ac:dyDescent="0.2">
      <c r="A2495" s="136" t="s">
        <v>5010</v>
      </c>
      <c r="B2495" s="137" t="s">
        <v>5011</v>
      </c>
      <c r="C2495" s="138" t="s">
        <v>58</v>
      </c>
      <c r="D2495" s="139">
        <v>50.93</v>
      </c>
      <c r="E2495" s="139">
        <v>25.03</v>
      </c>
      <c r="F2495" s="139">
        <v>75.959999999999994</v>
      </c>
      <c r="G2495" s="120">
        <f t="shared" si="38"/>
        <v>9</v>
      </c>
    </row>
    <row r="2496" spans="1:7" x14ac:dyDescent="0.2">
      <c r="A2496" s="136" t="s">
        <v>89</v>
      </c>
      <c r="B2496" s="137" t="s">
        <v>88</v>
      </c>
      <c r="C2496" s="138" t="s">
        <v>58</v>
      </c>
      <c r="D2496" s="139">
        <v>78.12</v>
      </c>
      <c r="E2496" s="139">
        <v>25.03</v>
      </c>
      <c r="F2496" s="139">
        <v>103.15</v>
      </c>
      <c r="G2496" s="120">
        <f t="shared" si="38"/>
        <v>9</v>
      </c>
    </row>
    <row r="2497" spans="1:7" x14ac:dyDescent="0.2">
      <c r="A2497" s="136" t="s">
        <v>5012</v>
      </c>
      <c r="B2497" s="137" t="s">
        <v>5013</v>
      </c>
      <c r="C2497" s="138" t="s">
        <v>58</v>
      </c>
      <c r="D2497" s="139">
        <v>187.33</v>
      </c>
      <c r="E2497" s="139">
        <v>25.03</v>
      </c>
      <c r="F2497" s="139">
        <v>212.36</v>
      </c>
      <c r="G2497" s="120">
        <f t="shared" si="38"/>
        <v>9</v>
      </c>
    </row>
    <row r="2498" spans="1:7" x14ac:dyDescent="0.2">
      <c r="A2498" s="136" t="s">
        <v>5014</v>
      </c>
      <c r="B2498" s="137" t="s">
        <v>5015</v>
      </c>
      <c r="C2498" s="138" t="s">
        <v>58</v>
      </c>
      <c r="D2498" s="139">
        <v>204.74</v>
      </c>
      <c r="E2498" s="139">
        <v>25.03</v>
      </c>
      <c r="F2498" s="139">
        <v>229.77</v>
      </c>
      <c r="G2498" s="120">
        <f t="shared" si="38"/>
        <v>9</v>
      </c>
    </row>
    <row r="2499" spans="1:7" x14ac:dyDescent="0.2">
      <c r="A2499" s="136" t="s">
        <v>5016</v>
      </c>
      <c r="B2499" s="137" t="s">
        <v>5017</v>
      </c>
      <c r="C2499" s="138" t="s">
        <v>58</v>
      </c>
      <c r="D2499" s="139">
        <v>337.87</v>
      </c>
      <c r="E2499" s="139">
        <v>25.03</v>
      </c>
      <c r="F2499" s="139">
        <v>362.9</v>
      </c>
      <c r="G2499" s="120">
        <f t="shared" si="38"/>
        <v>9</v>
      </c>
    </row>
    <row r="2500" spans="1:7" x14ac:dyDescent="0.2">
      <c r="A2500" s="136" t="s">
        <v>5018</v>
      </c>
      <c r="B2500" s="137" t="s">
        <v>5019</v>
      </c>
      <c r="C2500" s="138" t="s">
        <v>58</v>
      </c>
      <c r="D2500" s="139">
        <v>16.52</v>
      </c>
      <c r="E2500" s="139">
        <v>25.03</v>
      </c>
      <c r="F2500" s="139">
        <v>41.55</v>
      </c>
      <c r="G2500" s="120">
        <f t="shared" si="38"/>
        <v>9</v>
      </c>
    </row>
    <row r="2501" spans="1:7" x14ac:dyDescent="0.2">
      <c r="A2501" s="136" t="s">
        <v>5020</v>
      </c>
      <c r="B2501" s="137" t="s">
        <v>5021</v>
      </c>
      <c r="C2501" s="138"/>
      <c r="D2501" s="139"/>
      <c r="E2501" s="139"/>
      <c r="F2501" s="139"/>
      <c r="G2501" s="120">
        <f t="shared" si="38"/>
        <v>5</v>
      </c>
    </row>
    <row r="2502" spans="1:7" x14ac:dyDescent="0.2">
      <c r="A2502" s="136" t="s">
        <v>91</v>
      </c>
      <c r="B2502" s="137" t="s">
        <v>90</v>
      </c>
      <c r="C2502" s="138" t="s">
        <v>42</v>
      </c>
      <c r="D2502" s="139">
        <v>3.28</v>
      </c>
      <c r="E2502" s="139">
        <v>12.51</v>
      </c>
      <c r="F2502" s="139">
        <v>15.79</v>
      </c>
      <c r="G2502" s="120">
        <f t="shared" si="38"/>
        <v>9</v>
      </c>
    </row>
    <row r="2503" spans="1:7" x14ac:dyDescent="0.2">
      <c r="A2503" s="136" t="s">
        <v>93</v>
      </c>
      <c r="B2503" s="137" t="s">
        <v>92</v>
      </c>
      <c r="C2503" s="138" t="s">
        <v>42</v>
      </c>
      <c r="D2503" s="139">
        <v>5.89</v>
      </c>
      <c r="E2503" s="139">
        <v>12.51</v>
      </c>
      <c r="F2503" s="139">
        <v>18.399999999999999</v>
      </c>
      <c r="G2503" s="120">
        <f t="shared" si="38"/>
        <v>9</v>
      </c>
    </row>
    <row r="2504" spans="1:7" x14ac:dyDescent="0.2">
      <c r="A2504" s="136" t="s">
        <v>95</v>
      </c>
      <c r="B2504" s="137" t="s">
        <v>94</v>
      </c>
      <c r="C2504" s="138" t="s">
        <v>42</v>
      </c>
      <c r="D2504" s="139">
        <v>6.15</v>
      </c>
      <c r="E2504" s="139">
        <v>12.51</v>
      </c>
      <c r="F2504" s="139">
        <v>18.66</v>
      </c>
      <c r="G2504" s="120">
        <f t="shared" si="38"/>
        <v>9</v>
      </c>
    </row>
    <row r="2505" spans="1:7" x14ac:dyDescent="0.2">
      <c r="A2505" s="136" t="s">
        <v>5022</v>
      </c>
      <c r="B2505" s="137" t="s">
        <v>5023</v>
      </c>
      <c r="C2505" s="138"/>
      <c r="D2505" s="139"/>
      <c r="E2505" s="139"/>
      <c r="F2505" s="139"/>
      <c r="G2505" s="120">
        <f t="shared" si="38"/>
        <v>5</v>
      </c>
    </row>
    <row r="2506" spans="1:7" x14ac:dyDescent="0.2">
      <c r="A2506" s="136" t="s">
        <v>5024</v>
      </c>
      <c r="B2506" s="137" t="s">
        <v>5025</v>
      </c>
      <c r="C2506" s="138" t="s">
        <v>42</v>
      </c>
      <c r="D2506" s="139">
        <v>258.85000000000002</v>
      </c>
      <c r="E2506" s="139">
        <v>25.03</v>
      </c>
      <c r="F2506" s="139">
        <v>283.88</v>
      </c>
      <c r="G2506" s="120">
        <f t="shared" ref="G2506:G2569" si="39">LEN(A2506)</f>
        <v>9</v>
      </c>
    </row>
    <row r="2507" spans="1:7" x14ac:dyDescent="0.2">
      <c r="A2507" s="136" t="s">
        <v>5026</v>
      </c>
      <c r="B2507" s="137" t="s">
        <v>5027</v>
      </c>
      <c r="C2507" s="138" t="s">
        <v>42</v>
      </c>
      <c r="D2507" s="139">
        <v>284.68</v>
      </c>
      <c r="E2507" s="139">
        <v>25.03</v>
      </c>
      <c r="F2507" s="139">
        <v>309.70999999999998</v>
      </c>
      <c r="G2507" s="120">
        <f t="shared" si="39"/>
        <v>9</v>
      </c>
    </row>
    <row r="2508" spans="1:7" x14ac:dyDescent="0.2">
      <c r="A2508" s="136" t="s">
        <v>5028</v>
      </c>
      <c r="B2508" s="137" t="s">
        <v>5029</v>
      </c>
      <c r="C2508" s="138" t="s">
        <v>42</v>
      </c>
      <c r="D2508" s="139">
        <v>308.45999999999998</v>
      </c>
      <c r="E2508" s="139">
        <v>25.03</v>
      </c>
      <c r="F2508" s="139">
        <v>333.49</v>
      </c>
      <c r="G2508" s="120">
        <f t="shared" si="39"/>
        <v>9</v>
      </c>
    </row>
    <row r="2509" spans="1:7" x14ac:dyDescent="0.2">
      <c r="A2509" s="136" t="s">
        <v>96</v>
      </c>
      <c r="B2509" s="137" t="s">
        <v>5030</v>
      </c>
      <c r="C2509" s="138" t="s">
        <v>42</v>
      </c>
      <c r="D2509" s="139">
        <v>304.43</v>
      </c>
      <c r="E2509" s="139">
        <v>25.03</v>
      </c>
      <c r="F2509" s="139">
        <v>329.46</v>
      </c>
      <c r="G2509" s="120">
        <f t="shared" si="39"/>
        <v>9</v>
      </c>
    </row>
    <row r="2510" spans="1:7" x14ac:dyDescent="0.2">
      <c r="A2510" s="136" t="s">
        <v>5031</v>
      </c>
      <c r="B2510" s="137" t="s">
        <v>5032</v>
      </c>
      <c r="C2510" s="138" t="s">
        <v>42</v>
      </c>
      <c r="D2510" s="139">
        <v>400.08</v>
      </c>
      <c r="E2510" s="139">
        <v>25.03</v>
      </c>
      <c r="F2510" s="139">
        <v>425.11</v>
      </c>
      <c r="G2510" s="120">
        <f t="shared" si="39"/>
        <v>9</v>
      </c>
    </row>
    <row r="2511" spans="1:7" x14ac:dyDescent="0.2">
      <c r="A2511" s="136" t="s">
        <v>97</v>
      </c>
      <c r="B2511" s="137" t="s">
        <v>5033</v>
      </c>
      <c r="C2511" s="138" t="s">
        <v>42</v>
      </c>
      <c r="D2511" s="139">
        <v>553.01</v>
      </c>
      <c r="E2511" s="139">
        <v>25.03</v>
      </c>
      <c r="F2511" s="139">
        <v>578.04</v>
      </c>
      <c r="G2511" s="120">
        <f t="shared" si="39"/>
        <v>9</v>
      </c>
    </row>
    <row r="2512" spans="1:7" x14ac:dyDescent="0.2">
      <c r="A2512" s="136" t="s">
        <v>5034</v>
      </c>
      <c r="B2512" s="137" t="s">
        <v>5035</v>
      </c>
      <c r="C2512" s="138" t="s">
        <v>42</v>
      </c>
      <c r="D2512" s="139">
        <v>797.67</v>
      </c>
      <c r="E2512" s="139">
        <v>25.03</v>
      </c>
      <c r="F2512" s="139">
        <v>822.7</v>
      </c>
      <c r="G2512" s="120">
        <f t="shared" si="39"/>
        <v>9</v>
      </c>
    </row>
    <row r="2513" spans="1:7" x14ac:dyDescent="0.2">
      <c r="A2513" s="136" t="s">
        <v>5036</v>
      </c>
      <c r="B2513" s="137" t="s">
        <v>5037</v>
      </c>
      <c r="C2513" s="138" t="s">
        <v>42</v>
      </c>
      <c r="D2513" s="139">
        <v>1099.21</v>
      </c>
      <c r="E2513" s="139">
        <v>25.03</v>
      </c>
      <c r="F2513" s="139">
        <v>1124.24</v>
      </c>
      <c r="G2513" s="120">
        <f t="shared" si="39"/>
        <v>9</v>
      </c>
    </row>
    <row r="2514" spans="1:7" x14ac:dyDescent="0.2">
      <c r="A2514" s="136" t="s">
        <v>5038</v>
      </c>
      <c r="B2514" s="137" t="s">
        <v>5039</v>
      </c>
      <c r="C2514" s="138" t="s">
        <v>42</v>
      </c>
      <c r="D2514" s="139">
        <v>1325.2</v>
      </c>
      <c r="E2514" s="139">
        <v>25.03</v>
      </c>
      <c r="F2514" s="139">
        <v>1350.23</v>
      </c>
      <c r="G2514" s="120">
        <f t="shared" si="39"/>
        <v>9</v>
      </c>
    </row>
    <row r="2515" spans="1:7" x14ac:dyDescent="0.2">
      <c r="A2515" s="136" t="s">
        <v>5040</v>
      </c>
      <c r="B2515" s="137" t="s">
        <v>5041</v>
      </c>
      <c r="C2515" s="138" t="s">
        <v>42</v>
      </c>
      <c r="D2515" s="139">
        <v>3318.77</v>
      </c>
      <c r="E2515" s="139">
        <v>25.03</v>
      </c>
      <c r="F2515" s="139">
        <v>3343.8</v>
      </c>
      <c r="G2515" s="120">
        <f t="shared" si="39"/>
        <v>9</v>
      </c>
    </row>
    <row r="2516" spans="1:7" x14ac:dyDescent="0.2">
      <c r="A2516" s="136" t="s">
        <v>5042</v>
      </c>
      <c r="B2516" s="137" t="s">
        <v>5043</v>
      </c>
      <c r="C2516" s="138" t="s">
        <v>42</v>
      </c>
      <c r="D2516" s="139">
        <v>3320.31</v>
      </c>
      <c r="E2516" s="139">
        <v>25.03</v>
      </c>
      <c r="F2516" s="139">
        <v>3345.34</v>
      </c>
      <c r="G2516" s="120">
        <f t="shared" si="39"/>
        <v>9</v>
      </c>
    </row>
    <row r="2517" spans="1:7" x14ac:dyDescent="0.2">
      <c r="A2517" s="136" t="s">
        <v>5044</v>
      </c>
      <c r="B2517" s="137" t="s">
        <v>5045</v>
      </c>
      <c r="C2517" s="138" t="s">
        <v>42</v>
      </c>
      <c r="D2517" s="139">
        <v>6602.31</v>
      </c>
      <c r="E2517" s="139">
        <v>25.03</v>
      </c>
      <c r="F2517" s="139">
        <v>6627.34</v>
      </c>
      <c r="G2517" s="120">
        <f t="shared" si="39"/>
        <v>9</v>
      </c>
    </row>
    <row r="2518" spans="1:7" x14ac:dyDescent="0.2">
      <c r="A2518" s="136" t="s">
        <v>5046</v>
      </c>
      <c r="B2518" s="137" t="s">
        <v>5047</v>
      </c>
      <c r="C2518" s="138" t="s">
        <v>42</v>
      </c>
      <c r="D2518" s="139">
        <v>90.43</v>
      </c>
      <c r="E2518" s="139">
        <v>25.03</v>
      </c>
      <c r="F2518" s="139">
        <v>115.46</v>
      </c>
      <c r="G2518" s="120">
        <f t="shared" si="39"/>
        <v>9</v>
      </c>
    </row>
    <row r="2519" spans="1:7" x14ac:dyDescent="0.2">
      <c r="A2519" s="136" t="s">
        <v>5048</v>
      </c>
      <c r="B2519" s="137" t="s">
        <v>5049</v>
      </c>
      <c r="C2519" s="138" t="s">
        <v>42</v>
      </c>
      <c r="D2519" s="139">
        <v>119.9</v>
      </c>
      <c r="E2519" s="139">
        <v>25.03</v>
      </c>
      <c r="F2519" s="139">
        <v>144.93</v>
      </c>
      <c r="G2519" s="120">
        <f t="shared" si="39"/>
        <v>9</v>
      </c>
    </row>
    <row r="2520" spans="1:7" x14ac:dyDescent="0.2">
      <c r="A2520" s="136" t="s">
        <v>5050</v>
      </c>
      <c r="B2520" s="137" t="s">
        <v>5051</v>
      </c>
      <c r="C2520" s="138" t="s">
        <v>42</v>
      </c>
      <c r="D2520" s="139">
        <v>147.78</v>
      </c>
      <c r="E2520" s="139">
        <v>25.03</v>
      </c>
      <c r="F2520" s="139">
        <v>172.81</v>
      </c>
      <c r="G2520" s="120">
        <f t="shared" si="39"/>
        <v>9</v>
      </c>
    </row>
    <row r="2521" spans="1:7" x14ac:dyDescent="0.2">
      <c r="A2521" s="136" t="s">
        <v>5052</v>
      </c>
      <c r="B2521" s="137" t="s">
        <v>5053</v>
      </c>
      <c r="C2521" s="138"/>
      <c r="D2521" s="139"/>
      <c r="E2521" s="139"/>
      <c r="F2521" s="139"/>
      <c r="G2521" s="120">
        <f t="shared" si="39"/>
        <v>5</v>
      </c>
    </row>
    <row r="2522" spans="1:7" x14ac:dyDescent="0.2">
      <c r="A2522" s="136" t="s">
        <v>5054</v>
      </c>
      <c r="B2522" s="137" t="s">
        <v>5055</v>
      </c>
      <c r="C2522" s="138" t="s">
        <v>42</v>
      </c>
      <c r="D2522" s="139">
        <v>64.819999999999993</v>
      </c>
      <c r="E2522" s="139">
        <v>22.52</v>
      </c>
      <c r="F2522" s="139">
        <v>87.34</v>
      </c>
      <c r="G2522" s="120">
        <f t="shared" si="39"/>
        <v>9</v>
      </c>
    </row>
    <row r="2523" spans="1:7" ht="30" x14ac:dyDescent="0.2">
      <c r="A2523" s="136" t="s">
        <v>5056</v>
      </c>
      <c r="B2523" s="137" t="s">
        <v>5057</v>
      </c>
      <c r="C2523" s="138" t="s">
        <v>42</v>
      </c>
      <c r="D2523" s="139">
        <v>266.66000000000003</v>
      </c>
      <c r="E2523" s="139">
        <v>25.03</v>
      </c>
      <c r="F2523" s="139">
        <v>291.69</v>
      </c>
      <c r="G2523" s="120">
        <f t="shared" si="39"/>
        <v>9</v>
      </c>
    </row>
    <row r="2524" spans="1:7" ht="30" x14ac:dyDescent="0.2">
      <c r="A2524" s="136" t="s">
        <v>5058</v>
      </c>
      <c r="B2524" s="137" t="s">
        <v>5059</v>
      </c>
      <c r="C2524" s="138" t="s">
        <v>42</v>
      </c>
      <c r="D2524" s="139">
        <v>414.72</v>
      </c>
      <c r="E2524" s="139">
        <v>25.03</v>
      </c>
      <c r="F2524" s="139">
        <v>439.75</v>
      </c>
      <c r="G2524" s="120">
        <f t="shared" si="39"/>
        <v>9</v>
      </c>
    </row>
    <row r="2525" spans="1:7" ht="30" x14ac:dyDescent="0.2">
      <c r="A2525" s="136" t="s">
        <v>5060</v>
      </c>
      <c r="B2525" s="137" t="s">
        <v>5061</v>
      </c>
      <c r="C2525" s="138" t="s">
        <v>42</v>
      </c>
      <c r="D2525" s="139">
        <v>323.29000000000002</v>
      </c>
      <c r="E2525" s="139">
        <v>25.03</v>
      </c>
      <c r="F2525" s="139">
        <v>348.32</v>
      </c>
      <c r="G2525" s="120">
        <f t="shared" si="39"/>
        <v>9</v>
      </c>
    </row>
    <row r="2526" spans="1:7" x14ac:dyDescent="0.2">
      <c r="A2526" s="136" t="s">
        <v>5062</v>
      </c>
      <c r="B2526" s="137" t="s">
        <v>5063</v>
      </c>
      <c r="C2526" s="138" t="s">
        <v>42</v>
      </c>
      <c r="D2526" s="139">
        <v>103.93</v>
      </c>
      <c r="E2526" s="139">
        <v>50.05</v>
      </c>
      <c r="F2526" s="139">
        <v>153.97999999999999</v>
      </c>
      <c r="G2526" s="120">
        <f t="shared" si="39"/>
        <v>9</v>
      </c>
    </row>
    <row r="2527" spans="1:7" ht="30" x14ac:dyDescent="0.2">
      <c r="A2527" s="136" t="s">
        <v>5064</v>
      </c>
      <c r="B2527" s="137" t="s">
        <v>5065</v>
      </c>
      <c r="C2527" s="138" t="s">
        <v>42</v>
      </c>
      <c r="D2527" s="139">
        <v>3505.07</v>
      </c>
      <c r="E2527" s="139">
        <v>50.05</v>
      </c>
      <c r="F2527" s="139">
        <v>3555.12</v>
      </c>
      <c r="G2527" s="120">
        <f t="shared" si="39"/>
        <v>9</v>
      </c>
    </row>
    <row r="2528" spans="1:7" ht="30" x14ac:dyDescent="0.2">
      <c r="A2528" s="136" t="s">
        <v>5066</v>
      </c>
      <c r="B2528" s="137" t="s">
        <v>5067</v>
      </c>
      <c r="C2528" s="138" t="s">
        <v>42</v>
      </c>
      <c r="D2528" s="139">
        <v>85.7</v>
      </c>
      <c r="E2528" s="139">
        <v>50.05</v>
      </c>
      <c r="F2528" s="139">
        <v>135.75</v>
      </c>
      <c r="G2528" s="120">
        <f t="shared" si="39"/>
        <v>9</v>
      </c>
    </row>
    <row r="2529" spans="1:7" ht="30" x14ac:dyDescent="0.2">
      <c r="A2529" s="136" t="s">
        <v>5068</v>
      </c>
      <c r="B2529" s="137" t="s">
        <v>5069</v>
      </c>
      <c r="C2529" s="138" t="s">
        <v>42</v>
      </c>
      <c r="D2529" s="139">
        <v>2855.09</v>
      </c>
      <c r="E2529" s="139">
        <v>25.03</v>
      </c>
      <c r="F2529" s="139">
        <v>2880.12</v>
      </c>
      <c r="G2529" s="120">
        <f t="shared" si="39"/>
        <v>9</v>
      </c>
    </row>
    <row r="2530" spans="1:7" x14ac:dyDescent="0.2">
      <c r="A2530" s="136" t="s">
        <v>5070</v>
      </c>
      <c r="B2530" s="137" t="s">
        <v>5071</v>
      </c>
      <c r="C2530" s="138" t="s">
        <v>42</v>
      </c>
      <c r="D2530" s="139">
        <v>101.67</v>
      </c>
      <c r="E2530" s="139">
        <v>50.05</v>
      </c>
      <c r="F2530" s="139">
        <v>151.72</v>
      </c>
      <c r="G2530" s="120">
        <f t="shared" si="39"/>
        <v>9</v>
      </c>
    </row>
    <row r="2531" spans="1:7" x14ac:dyDescent="0.2">
      <c r="A2531" s="136" t="s">
        <v>5072</v>
      </c>
      <c r="B2531" s="137" t="s">
        <v>5073</v>
      </c>
      <c r="C2531" s="138" t="s">
        <v>42</v>
      </c>
      <c r="D2531" s="139">
        <v>325.04000000000002</v>
      </c>
      <c r="E2531" s="139">
        <v>30.03</v>
      </c>
      <c r="F2531" s="139">
        <v>355.07</v>
      </c>
      <c r="G2531" s="120">
        <f t="shared" si="39"/>
        <v>9</v>
      </c>
    </row>
    <row r="2532" spans="1:7" x14ac:dyDescent="0.2">
      <c r="A2532" s="136" t="s">
        <v>5074</v>
      </c>
      <c r="B2532" s="137" t="s">
        <v>5075</v>
      </c>
      <c r="C2532" s="138"/>
      <c r="D2532" s="139"/>
      <c r="E2532" s="139"/>
      <c r="F2532" s="139"/>
      <c r="G2532" s="120">
        <f t="shared" si="39"/>
        <v>5</v>
      </c>
    </row>
    <row r="2533" spans="1:7" x14ac:dyDescent="0.2">
      <c r="A2533" s="136" t="s">
        <v>5076</v>
      </c>
      <c r="B2533" s="137" t="s">
        <v>5077</v>
      </c>
      <c r="C2533" s="138" t="s">
        <v>42</v>
      </c>
      <c r="D2533" s="139">
        <v>594.20000000000005</v>
      </c>
      <c r="E2533" s="139">
        <v>20.02</v>
      </c>
      <c r="F2533" s="139">
        <v>614.22</v>
      </c>
      <c r="G2533" s="120">
        <f t="shared" si="39"/>
        <v>9</v>
      </c>
    </row>
    <row r="2534" spans="1:7" x14ac:dyDescent="0.2">
      <c r="A2534" s="136" t="s">
        <v>5078</v>
      </c>
      <c r="B2534" s="137" t="s">
        <v>5079</v>
      </c>
      <c r="C2534" s="138" t="s">
        <v>42</v>
      </c>
      <c r="D2534" s="139">
        <v>296.06</v>
      </c>
      <c r="E2534" s="139">
        <v>20.02</v>
      </c>
      <c r="F2534" s="139">
        <v>316.08</v>
      </c>
      <c r="G2534" s="120">
        <f t="shared" si="39"/>
        <v>9</v>
      </c>
    </row>
    <row r="2535" spans="1:7" x14ac:dyDescent="0.2">
      <c r="A2535" s="136" t="s">
        <v>5080</v>
      </c>
      <c r="B2535" s="137" t="s">
        <v>5081</v>
      </c>
      <c r="C2535" s="138" t="s">
        <v>42</v>
      </c>
      <c r="D2535" s="139">
        <v>159.55000000000001</v>
      </c>
      <c r="E2535" s="139">
        <v>20.02</v>
      </c>
      <c r="F2535" s="139">
        <v>179.57</v>
      </c>
      <c r="G2535" s="120">
        <f t="shared" si="39"/>
        <v>9</v>
      </c>
    </row>
    <row r="2536" spans="1:7" ht="30" x14ac:dyDescent="0.2">
      <c r="A2536" s="136" t="s">
        <v>5082</v>
      </c>
      <c r="B2536" s="137" t="s">
        <v>5083</v>
      </c>
      <c r="C2536" s="138" t="s">
        <v>42</v>
      </c>
      <c r="D2536" s="139">
        <v>427.16</v>
      </c>
      <c r="E2536" s="139">
        <v>20.02</v>
      </c>
      <c r="F2536" s="139">
        <v>447.18</v>
      </c>
      <c r="G2536" s="120">
        <f t="shared" si="39"/>
        <v>9</v>
      </c>
    </row>
    <row r="2537" spans="1:7" x14ac:dyDescent="0.2">
      <c r="A2537" s="136" t="s">
        <v>5084</v>
      </c>
      <c r="B2537" s="137" t="s">
        <v>5085</v>
      </c>
      <c r="C2537" s="138"/>
      <c r="D2537" s="139"/>
      <c r="E2537" s="139"/>
      <c r="F2537" s="139"/>
      <c r="G2537" s="120">
        <f t="shared" si="39"/>
        <v>5</v>
      </c>
    </row>
    <row r="2538" spans="1:7" x14ac:dyDescent="0.2">
      <c r="A2538" s="136" t="s">
        <v>5086</v>
      </c>
      <c r="B2538" s="137" t="s">
        <v>5087</v>
      </c>
      <c r="C2538" s="138" t="s">
        <v>42</v>
      </c>
      <c r="D2538" s="139">
        <v>143.88</v>
      </c>
      <c r="E2538" s="139">
        <v>20.02</v>
      </c>
      <c r="F2538" s="139">
        <v>163.9</v>
      </c>
      <c r="G2538" s="120">
        <f t="shared" si="39"/>
        <v>9</v>
      </c>
    </row>
    <row r="2539" spans="1:7" ht="30" x14ac:dyDescent="0.2">
      <c r="A2539" s="136" t="s">
        <v>5088</v>
      </c>
      <c r="B2539" s="137" t="s">
        <v>5089</v>
      </c>
      <c r="C2539" s="138" t="s">
        <v>42</v>
      </c>
      <c r="D2539" s="139">
        <v>409.51</v>
      </c>
      <c r="E2539" s="139">
        <v>12.51</v>
      </c>
      <c r="F2539" s="139">
        <v>422.02</v>
      </c>
      <c r="G2539" s="120">
        <f t="shared" si="39"/>
        <v>9</v>
      </c>
    </row>
    <row r="2540" spans="1:7" x14ac:dyDescent="0.2">
      <c r="A2540" s="136" t="s">
        <v>5090</v>
      </c>
      <c r="B2540" s="137" t="s">
        <v>5091</v>
      </c>
      <c r="C2540" s="138"/>
      <c r="D2540" s="139"/>
      <c r="E2540" s="139"/>
      <c r="F2540" s="139"/>
      <c r="G2540" s="120">
        <f t="shared" si="39"/>
        <v>5</v>
      </c>
    </row>
    <row r="2541" spans="1:7" x14ac:dyDescent="0.2">
      <c r="A2541" s="136" t="s">
        <v>5092</v>
      </c>
      <c r="B2541" s="137" t="s">
        <v>5093</v>
      </c>
      <c r="C2541" s="138" t="s">
        <v>42</v>
      </c>
      <c r="D2541" s="139">
        <v>116.13</v>
      </c>
      <c r="E2541" s="139">
        <v>20.02</v>
      </c>
      <c r="F2541" s="139">
        <v>136.15</v>
      </c>
      <c r="G2541" s="120">
        <f t="shared" si="39"/>
        <v>9</v>
      </c>
    </row>
    <row r="2542" spans="1:7" ht="30" x14ac:dyDescent="0.2">
      <c r="A2542" s="136" t="s">
        <v>5094</v>
      </c>
      <c r="B2542" s="137" t="s">
        <v>5095</v>
      </c>
      <c r="C2542" s="138" t="s">
        <v>42</v>
      </c>
      <c r="D2542" s="139">
        <v>129.22999999999999</v>
      </c>
      <c r="E2542" s="139">
        <v>25.03</v>
      </c>
      <c r="F2542" s="139">
        <v>154.26</v>
      </c>
      <c r="G2542" s="120">
        <f t="shared" si="39"/>
        <v>9</v>
      </c>
    </row>
    <row r="2543" spans="1:7" x14ac:dyDescent="0.2">
      <c r="A2543" s="136" t="s">
        <v>5096</v>
      </c>
      <c r="B2543" s="137" t="s">
        <v>5097</v>
      </c>
      <c r="C2543" s="138"/>
      <c r="D2543" s="139"/>
      <c r="E2543" s="139"/>
      <c r="F2543" s="139"/>
      <c r="G2543" s="120">
        <f t="shared" si="39"/>
        <v>5</v>
      </c>
    </row>
    <row r="2544" spans="1:7" x14ac:dyDescent="0.2">
      <c r="A2544" s="136" t="s">
        <v>5098</v>
      </c>
      <c r="B2544" s="137" t="s">
        <v>5099</v>
      </c>
      <c r="C2544" s="138" t="s">
        <v>42</v>
      </c>
      <c r="D2544" s="139">
        <v>81.27</v>
      </c>
      <c r="E2544" s="139">
        <v>40.04</v>
      </c>
      <c r="F2544" s="139">
        <v>121.31</v>
      </c>
      <c r="G2544" s="120">
        <f t="shared" si="39"/>
        <v>9</v>
      </c>
    </row>
    <row r="2545" spans="1:7" x14ac:dyDescent="0.2">
      <c r="A2545" s="136" t="s">
        <v>5100</v>
      </c>
      <c r="B2545" s="137" t="s">
        <v>5101</v>
      </c>
      <c r="C2545" s="138" t="s">
        <v>42</v>
      </c>
      <c r="D2545" s="139">
        <v>46.5</v>
      </c>
      <c r="E2545" s="139">
        <v>40.04</v>
      </c>
      <c r="F2545" s="139">
        <v>86.54</v>
      </c>
      <c r="G2545" s="120">
        <f t="shared" si="39"/>
        <v>9</v>
      </c>
    </row>
    <row r="2546" spans="1:7" x14ac:dyDescent="0.2">
      <c r="A2546" s="136" t="s">
        <v>5102</v>
      </c>
      <c r="B2546" s="137" t="s">
        <v>5103</v>
      </c>
      <c r="C2546" s="138" t="s">
        <v>42</v>
      </c>
      <c r="D2546" s="139">
        <v>31</v>
      </c>
      <c r="E2546" s="139">
        <v>15.02</v>
      </c>
      <c r="F2546" s="139">
        <v>46.02</v>
      </c>
      <c r="G2546" s="120">
        <f t="shared" si="39"/>
        <v>9</v>
      </c>
    </row>
    <row r="2547" spans="1:7" x14ac:dyDescent="0.2">
      <c r="A2547" s="136" t="s">
        <v>5104</v>
      </c>
      <c r="B2547" s="137" t="s">
        <v>5105</v>
      </c>
      <c r="C2547" s="138" t="s">
        <v>42</v>
      </c>
      <c r="D2547" s="139">
        <v>131.53</v>
      </c>
      <c r="E2547" s="139">
        <v>15.02</v>
      </c>
      <c r="F2547" s="139">
        <v>146.55000000000001</v>
      </c>
      <c r="G2547" s="120">
        <f t="shared" si="39"/>
        <v>9</v>
      </c>
    </row>
    <row r="2548" spans="1:7" x14ac:dyDescent="0.2">
      <c r="A2548" s="136" t="s">
        <v>5106</v>
      </c>
      <c r="B2548" s="137" t="s">
        <v>5107</v>
      </c>
      <c r="C2548" s="138" t="s">
        <v>42</v>
      </c>
      <c r="D2548" s="139">
        <v>423.92</v>
      </c>
      <c r="E2548" s="139">
        <v>15.02</v>
      </c>
      <c r="F2548" s="139">
        <v>438.94</v>
      </c>
      <c r="G2548" s="120">
        <f t="shared" si="39"/>
        <v>9</v>
      </c>
    </row>
    <row r="2549" spans="1:7" x14ac:dyDescent="0.2">
      <c r="A2549" s="136" t="s">
        <v>5108</v>
      </c>
      <c r="B2549" s="137" t="s">
        <v>5109</v>
      </c>
      <c r="C2549" s="138" t="s">
        <v>42</v>
      </c>
      <c r="D2549" s="139">
        <v>4.12</v>
      </c>
      <c r="E2549" s="139">
        <v>1.63</v>
      </c>
      <c r="F2549" s="139">
        <v>5.75</v>
      </c>
      <c r="G2549" s="120">
        <f t="shared" si="39"/>
        <v>9</v>
      </c>
    </row>
    <row r="2550" spans="1:7" x14ac:dyDescent="0.2">
      <c r="A2550" s="136" t="s">
        <v>5110</v>
      </c>
      <c r="B2550" s="137" t="s">
        <v>5111</v>
      </c>
      <c r="C2550" s="138" t="s">
        <v>42</v>
      </c>
      <c r="D2550" s="139">
        <v>9.86</v>
      </c>
      <c r="E2550" s="139">
        <v>1.63</v>
      </c>
      <c r="F2550" s="139">
        <v>11.49</v>
      </c>
      <c r="G2550" s="120">
        <f t="shared" si="39"/>
        <v>9</v>
      </c>
    </row>
    <row r="2551" spans="1:7" x14ac:dyDescent="0.2">
      <c r="A2551" s="136" t="s">
        <v>5112</v>
      </c>
      <c r="B2551" s="137" t="s">
        <v>5113</v>
      </c>
      <c r="C2551" s="138" t="s">
        <v>42</v>
      </c>
      <c r="D2551" s="139">
        <v>45.74</v>
      </c>
      <c r="E2551" s="139">
        <v>20.02</v>
      </c>
      <c r="F2551" s="139">
        <v>65.760000000000005</v>
      </c>
      <c r="G2551" s="120">
        <f t="shared" si="39"/>
        <v>9</v>
      </c>
    </row>
    <row r="2552" spans="1:7" x14ac:dyDescent="0.2">
      <c r="A2552" s="136" t="s">
        <v>5114</v>
      </c>
      <c r="B2552" s="137" t="s">
        <v>5115</v>
      </c>
      <c r="C2552" s="138" t="s">
        <v>42</v>
      </c>
      <c r="D2552" s="139">
        <v>6.95</v>
      </c>
      <c r="E2552" s="139">
        <v>10.01</v>
      </c>
      <c r="F2552" s="139">
        <v>16.96</v>
      </c>
      <c r="G2552" s="120">
        <f t="shared" si="39"/>
        <v>9</v>
      </c>
    </row>
    <row r="2553" spans="1:7" x14ac:dyDescent="0.2">
      <c r="A2553" s="136" t="s">
        <v>5116</v>
      </c>
      <c r="B2553" s="137" t="s">
        <v>5117</v>
      </c>
      <c r="C2553" s="138" t="s">
        <v>42</v>
      </c>
      <c r="D2553" s="139">
        <v>10.06</v>
      </c>
      <c r="E2553" s="139">
        <v>10.01</v>
      </c>
      <c r="F2553" s="139">
        <v>20.07</v>
      </c>
      <c r="G2553" s="120">
        <f t="shared" si="39"/>
        <v>9</v>
      </c>
    </row>
    <row r="2554" spans="1:7" ht="30" x14ac:dyDescent="0.2">
      <c r="A2554" s="136" t="s">
        <v>5118</v>
      </c>
      <c r="B2554" s="137" t="s">
        <v>65</v>
      </c>
      <c r="C2554" s="138" t="s">
        <v>42</v>
      </c>
      <c r="D2554" s="139">
        <v>418.09</v>
      </c>
      <c r="E2554" s="139">
        <v>50.05</v>
      </c>
      <c r="F2554" s="139">
        <v>468.14</v>
      </c>
      <c r="G2554" s="120">
        <f t="shared" si="39"/>
        <v>9</v>
      </c>
    </row>
    <row r="2555" spans="1:7" ht="30" x14ac:dyDescent="0.2">
      <c r="A2555" s="136" t="s">
        <v>5119</v>
      </c>
      <c r="B2555" s="137" t="s">
        <v>5120</v>
      </c>
      <c r="C2555" s="138" t="s">
        <v>42</v>
      </c>
      <c r="D2555" s="139">
        <v>63.29</v>
      </c>
      <c r="E2555" s="139">
        <v>15.02</v>
      </c>
      <c r="F2555" s="139">
        <v>78.31</v>
      </c>
      <c r="G2555" s="120">
        <f t="shared" si="39"/>
        <v>9</v>
      </c>
    </row>
    <row r="2556" spans="1:7" ht="30" x14ac:dyDescent="0.2">
      <c r="A2556" s="136" t="s">
        <v>5121</v>
      </c>
      <c r="B2556" s="137" t="s">
        <v>5122</v>
      </c>
      <c r="C2556" s="138" t="s">
        <v>42</v>
      </c>
      <c r="D2556" s="139">
        <v>44.7</v>
      </c>
      <c r="E2556" s="139">
        <v>22.74</v>
      </c>
      <c r="F2556" s="139">
        <v>67.44</v>
      </c>
      <c r="G2556" s="120">
        <f t="shared" si="39"/>
        <v>9</v>
      </c>
    </row>
    <row r="2557" spans="1:7" ht="30" x14ac:dyDescent="0.2">
      <c r="A2557" s="136" t="s">
        <v>5123</v>
      </c>
      <c r="B2557" s="137" t="s">
        <v>5124</v>
      </c>
      <c r="C2557" s="138" t="s">
        <v>42</v>
      </c>
      <c r="D2557" s="139">
        <v>40.07</v>
      </c>
      <c r="E2557" s="139">
        <v>22.74</v>
      </c>
      <c r="F2557" s="139">
        <v>62.81</v>
      </c>
      <c r="G2557" s="120">
        <f t="shared" si="39"/>
        <v>9</v>
      </c>
    </row>
    <row r="2558" spans="1:7" x14ac:dyDescent="0.2">
      <c r="A2558" s="136" t="s">
        <v>5125</v>
      </c>
      <c r="B2558" s="137" t="s">
        <v>5126</v>
      </c>
      <c r="C2558" s="138"/>
      <c r="D2558" s="139"/>
      <c r="E2558" s="139"/>
      <c r="F2558" s="139"/>
      <c r="G2558" s="120">
        <f t="shared" si="39"/>
        <v>2</v>
      </c>
    </row>
    <row r="2559" spans="1:7" x14ac:dyDescent="0.2">
      <c r="A2559" s="136" t="s">
        <v>5127</v>
      </c>
      <c r="B2559" s="137" t="s">
        <v>5128</v>
      </c>
      <c r="C2559" s="138"/>
      <c r="D2559" s="139"/>
      <c r="E2559" s="139"/>
      <c r="F2559" s="139"/>
      <c r="G2559" s="120">
        <f t="shared" si="39"/>
        <v>5</v>
      </c>
    </row>
    <row r="2560" spans="1:7" ht="30" x14ac:dyDescent="0.2">
      <c r="A2560" s="136" t="s">
        <v>5129</v>
      </c>
      <c r="B2560" s="137" t="s">
        <v>5130</v>
      </c>
      <c r="C2560" s="138" t="s">
        <v>42</v>
      </c>
      <c r="D2560" s="139">
        <v>19.239999999999998</v>
      </c>
      <c r="E2560" s="139">
        <v>4.07</v>
      </c>
      <c r="F2560" s="139">
        <v>23.31</v>
      </c>
      <c r="G2560" s="120">
        <f t="shared" si="39"/>
        <v>9</v>
      </c>
    </row>
    <row r="2561" spans="1:7" ht="30" x14ac:dyDescent="0.2">
      <c r="A2561" s="136" t="s">
        <v>5131</v>
      </c>
      <c r="B2561" s="137" t="s">
        <v>5132</v>
      </c>
      <c r="C2561" s="138" t="s">
        <v>42</v>
      </c>
      <c r="D2561" s="139">
        <v>25</v>
      </c>
      <c r="E2561" s="139">
        <v>4.07</v>
      </c>
      <c r="F2561" s="139">
        <v>29.07</v>
      </c>
      <c r="G2561" s="120">
        <f t="shared" si="39"/>
        <v>9</v>
      </c>
    </row>
    <row r="2562" spans="1:7" ht="30" x14ac:dyDescent="0.2">
      <c r="A2562" s="136" t="s">
        <v>5133</v>
      </c>
      <c r="B2562" s="137" t="s">
        <v>5134</v>
      </c>
      <c r="C2562" s="138" t="s">
        <v>42</v>
      </c>
      <c r="D2562" s="139">
        <v>75.66</v>
      </c>
      <c r="E2562" s="139">
        <v>4.07</v>
      </c>
      <c r="F2562" s="139">
        <v>79.73</v>
      </c>
      <c r="G2562" s="120">
        <f t="shared" si="39"/>
        <v>9</v>
      </c>
    </row>
    <row r="2563" spans="1:7" x14ac:dyDescent="0.2">
      <c r="A2563" s="136" t="s">
        <v>5135</v>
      </c>
      <c r="B2563" s="137" t="s">
        <v>5136</v>
      </c>
      <c r="C2563" s="138" t="s">
        <v>42</v>
      </c>
      <c r="D2563" s="139">
        <v>31.36</v>
      </c>
      <c r="E2563" s="139">
        <v>4.07</v>
      </c>
      <c r="F2563" s="139">
        <v>35.43</v>
      </c>
      <c r="G2563" s="120">
        <f t="shared" si="39"/>
        <v>9</v>
      </c>
    </row>
    <row r="2564" spans="1:7" x14ac:dyDescent="0.2">
      <c r="A2564" s="136" t="s">
        <v>5137</v>
      </c>
      <c r="B2564" s="137" t="s">
        <v>5138</v>
      </c>
      <c r="C2564" s="138"/>
      <c r="D2564" s="139"/>
      <c r="E2564" s="139"/>
      <c r="F2564" s="139"/>
      <c r="G2564" s="120">
        <f t="shared" si="39"/>
        <v>5</v>
      </c>
    </row>
    <row r="2565" spans="1:7" ht="30" x14ac:dyDescent="0.2">
      <c r="A2565" s="136" t="s">
        <v>5139</v>
      </c>
      <c r="B2565" s="137" t="s">
        <v>5140</v>
      </c>
      <c r="C2565" s="138" t="s">
        <v>42</v>
      </c>
      <c r="D2565" s="139">
        <v>6.82</v>
      </c>
      <c r="E2565" s="139">
        <v>3.99</v>
      </c>
      <c r="F2565" s="139">
        <v>10.81</v>
      </c>
      <c r="G2565" s="120">
        <f t="shared" si="39"/>
        <v>9</v>
      </c>
    </row>
    <row r="2566" spans="1:7" ht="30" x14ac:dyDescent="0.2">
      <c r="A2566" s="136" t="s">
        <v>5141</v>
      </c>
      <c r="B2566" s="137" t="s">
        <v>5142</v>
      </c>
      <c r="C2566" s="138" t="s">
        <v>18</v>
      </c>
      <c r="D2566" s="139">
        <v>135.38</v>
      </c>
      <c r="E2566" s="139">
        <v>20.02</v>
      </c>
      <c r="F2566" s="139">
        <v>155.4</v>
      </c>
      <c r="G2566" s="120">
        <f t="shared" si="39"/>
        <v>9</v>
      </c>
    </row>
    <row r="2567" spans="1:7" x14ac:dyDescent="0.2">
      <c r="A2567" s="136" t="s">
        <v>5143</v>
      </c>
      <c r="B2567" s="137" t="s">
        <v>5144</v>
      </c>
      <c r="C2567" s="138"/>
      <c r="D2567" s="139"/>
      <c r="E2567" s="139"/>
      <c r="F2567" s="139"/>
      <c r="G2567" s="120">
        <f t="shared" si="39"/>
        <v>5</v>
      </c>
    </row>
    <row r="2568" spans="1:7" x14ac:dyDescent="0.2">
      <c r="A2568" s="136" t="s">
        <v>5145</v>
      </c>
      <c r="B2568" s="137" t="s">
        <v>5146</v>
      </c>
      <c r="C2568" s="138" t="s">
        <v>42</v>
      </c>
      <c r="D2568" s="139">
        <v>139.02000000000001</v>
      </c>
      <c r="E2568" s="139">
        <v>4.07</v>
      </c>
      <c r="F2568" s="139">
        <v>143.09</v>
      </c>
      <c r="G2568" s="120">
        <f t="shared" si="39"/>
        <v>9</v>
      </c>
    </row>
    <row r="2569" spans="1:7" x14ac:dyDescent="0.2">
      <c r="A2569" s="136" t="s">
        <v>5147</v>
      </c>
      <c r="B2569" s="137" t="s">
        <v>5148</v>
      </c>
      <c r="C2569" s="138" t="s">
        <v>42</v>
      </c>
      <c r="D2569" s="139">
        <v>111.26</v>
      </c>
      <c r="E2569" s="139">
        <v>4.07</v>
      </c>
      <c r="F2569" s="139">
        <v>115.33</v>
      </c>
      <c r="G2569" s="120">
        <f t="shared" si="39"/>
        <v>9</v>
      </c>
    </row>
    <row r="2570" spans="1:7" x14ac:dyDescent="0.2">
      <c r="A2570" s="136" t="s">
        <v>5149</v>
      </c>
      <c r="B2570" s="137" t="s">
        <v>5150</v>
      </c>
      <c r="C2570" s="138"/>
      <c r="D2570" s="139"/>
      <c r="E2570" s="139"/>
      <c r="F2570" s="139"/>
      <c r="G2570" s="120">
        <f t="shared" ref="G2570:G2633" si="40">LEN(A2570)</f>
        <v>5</v>
      </c>
    </row>
    <row r="2571" spans="1:7" x14ac:dyDescent="0.2">
      <c r="A2571" s="136" t="s">
        <v>5151</v>
      </c>
      <c r="B2571" s="137" t="s">
        <v>5152</v>
      </c>
      <c r="C2571" s="138" t="s">
        <v>42</v>
      </c>
      <c r="D2571" s="139">
        <v>23.64</v>
      </c>
      <c r="E2571" s="139">
        <v>4.07</v>
      </c>
      <c r="F2571" s="139">
        <v>27.71</v>
      </c>
      <c r="G2571" s="120">
        <f t="shared" si="40"/>
        <v>9</v>
      </c>
    </row>
    <row r="2572" spans="1:7" x14ac:dyDescent="0.2">
      <c r="A2572" s="136" t="s">
        <v>5153</v>
      </c>
      <c r="B2572" s="137" t="s">
        <v>5154</v>
      </c>
      <c r="C2572" s="138" t="s">
        <v>42</v>
      </c>
      <c r="D2572" s="139">
        <v>13.38</v>
      </c>
      <c r="E2572" s="139">
        <v>4.07</v>
      </c>
      <c r="F2572" s="139">
        <v>17.45</v>
      </c>
      <c r="G2572" s="120">
        <f t="shared" si="40"/>
        <v>9</v>
      </c>
    </row>
    <row r="2573" spans="1:7" ht="30" x14ac:dyDescent="0.2">
      <c r="A2573" s="136" t="s">
        <v>5155</v>
      </c>
      <c r="B2573" s="137" t="s">
        <v>5156</v>
      </c>
      <c r="C2573" s="138" t="s">
        <v>42</v>
      </c>
      <c r="D2573" s="139">
        <v>16.11</v>
      </c>
      <c r="E2573" s="139">
        <v>4.07</v>
      </c>
      <c r="F2573" s="139">
        <v>20.18</v>
      </c>
      <c r="G2573" s="120">
        <f t="shared" si="40"/>
        <v>9</v>
      </c>
    </row>
    <row r="2574" spans="1:7" x14ac:dyDescent="0.2">
      <c r="A2574" s="136" t="s">
        <v>5157</v>
      </c>
      <c r="B2574" s="137" t="s">
        <v>5158</v>
      </c>
      <c r="C2574" s="138"/>
      <c r="D2574" s="139"/>
      <c r="E2574" s="139"/>
      <c r="F2574" s="139"/>
      <c r="G2574" s="120">
        <f t="shared" si="40"/>
        <v>5</v>
      </c>
    </row>
    <row r="2575" spans="1:7" x14ac:dyDescent="0.2">
      <c r="A2575" s="136" t="s">
        <v>5159</v>
      </c>
      <c r="B2575" s="137" t="s">
        <v>5160</v>
      </c>
      <c r="C2575" s="138" t="s">
        <v>42</v>
      </c>
      <c r="D2575" s="139">
        <v>16.38</v>
      </c>
      <c r="E2575" s="139">
        <v>4.07</v>
      </c>
      <c r="F2575" s="139">
        <v>20.45</v>
      </c>
      <c r="G2575" s="120">
        <f t="shared" si="40"/>
        <v>9</v>
      </c>
    </row>
    <row r="2576" spans="1:7" x14ac:dyDescent="0.2">
      <c r="A2576" s="136" t="s">
        <v>5161</v>
      </c>
      <c r="B2576" s="137" t="s">
        <v>5162</v>
      </c>
      <c r="C2576" s="138" t="s">
        <v>42</v>
      </c>
      <c r="D2576" s="139">
        <v>14.39</v>
      </c>
      <c r="E2576" s="139">
        <v>4.07</v>
      </c>
      <c r="F2576" s="139">
        <v>18.46</v>
      </c>
      <c r="G2576" s="120">
        <f t="shared" si="40"/>
        <v>9</v>
      </c>
    </row>
    <row r="2577" spans="1:7" x14ac:dyDescent="0.2">
      <c r="A2577" s="136" t="s">
        <v>5163</v>
      </c>
      <c r="B2577" s="137" t="s">
        <v>5164</v>
      </c>
      <c r="C2577" s="138" t="s">
        <v>42</v>
      </c>
      <c r="D2577" s="139">
        <v>10.91</v>
      </c>
      <c r="E2577" s="139">
        <v>4.07</v>
      </c>
      <c r="F2577" s="139">
        <v>14.98</v>
      </c>
      <c r="G2577" s="120">
        <f t="shared" si="40"/>
        <v>9</v>
      </c>
    </row>
    <row r="2578" spans="1:7" x14ac:dyDescent="0.2">
      <c r="A2578" s="136" t="s">
        <v>5165</v>
      </c>
      <c r="B2578" s="137" t="s">
        <v>5166</v>
      </c>
      <c r="C2578" s="138" t="s">
        <v>42</v>
      </c>
      <c r="D2578" s="139">
        <v>17.05</v>
      </c>
      <c r="E2578" s="139">
        <v>4.07</v>
      </c>
      <c r="F2578" s="139">
        <v>21.12</v>
      </c>
      <c r="G2578" s="120">
        <f t="shared" si="40"/>
        <v>9</v>
      </c>
    </row>
    <row r="2579" spans="1:7" x14ac:dyDescent="0.2">
      <c r="A2579" s="136" t="s">
        <v>5167</v>
      </c>
      <c r="B2579" s="137" t="s">
        <v>5168</v>
      </c>
      <c r="C2579" s="138" t="s">
        <v>42</v>
      </c>
      <c r="D2579" s="139">
        <v>14.56</v>
      </c>
      <c r="E2579" s="139">
        <v>4.07</v>
      </c>
      <c r="F2579" s="139">
        <v>18.63</v>
      </c>
      <c r="G2579" s="120">
        <f t="shared" si="40"/>
        <v>9</v>
      </c>
    </row>
    <row r="2580" spans="1:7" ht="30" x14ac:dyDescent="0.2">
      <c r="A2580" s="136" t="s">
        <v>5169</v>
      </c>
      <c r="B2580" s="137" t="s">
        <v>5170</v>
      </c>
      <c r="C2580" s="138" t="s">
        <v>42</v>
      </c>
      <c r="D2580" s="139">
        <v>23.14</v>
      </c>
      <c r="E2580" s="139">
        <v>4.07</v>
      </c>
      <c r="F2580" s="139">
        <v>27.21</v>
      </c>
      <c r="G2580" s="120">
        <f t="shared" si="40"/>
        <v>9</v>
      </c>
    </row>
    <row r="2581" spans="1:7" ht="30" x14ac:dyDescent="0.2">
      <c r="A2581" s="136" t="s">
        <v>5171</v>
      </c>
      <c r="B2581" s="137" t="s">
        <v>5172</v>
      </c>
      <c r="C2581" s="138" t="s">
        <v>42</v>
      </c>
      <c r="D2581" s="139">
        <v>12.06</v>
      </c>
      <c r="E2581" s="139">
        <v>4.07</v>
      </c>
      <c r="F2581" s="139">
        <v>16.13</v>
      </c>
      <c r="G2581" s="120">
        <f t="shared" si="40"/>
        <v>9</v>
      </c>
    </row>
    <row r="2582" spans="1:7" ht="30" x14ac:dyDescent="0.2">
      <c r="A2582" s="136" t="s">
        <v>5173</v>
      </c>
      <c r="B2582" s="137" t="s">
        <v>5174</v>
      </c>
      <c r="C2582" s="138" t="s">
        <v>42</v>
      </c>
      <c r="D2582" s="139">
        <v>13.71</v>
      </c>
      <c r="E2582" s="139">
        <v>4.07</v>
      </c>
      <c r="F2582" s="139">
        <v>17.78</v>
      </c>
      <c r="G2582" s="120">
        <f t="shared" si="40"/>
        <v>9</v>
      </c>
    </row>
    <row r="2583" spans="1:7" x14ac:dyDescent="0.2">
      <c r="A2583" s="136" t="s">
        <v>5175</v>
      </c>
      <c r="B2583" s="137" t="s">
        <v>5176</v>
      </c>
      <c r="C2583" s="138" t="s">
        <v>42</v>
      </c>
      <c r="D2583" s="139">
        <v>20.55</v>
      </c>
      <c r="E2583" s="139">
        <v>4.07</v>
      </c>
      <c r="F2583" s="139">
        <v>24.62</v>
      </c>
      <c r="G2583" s="120">
        <f t="shared" si="40"/>
        <v>9</v>
      </c>
    </row>
    <row r="2584" spans="1:7" x14ac:dyDescent="0.2">
      <c r="A2584" s="136" t="s">
        <v>5177</v>
      </c>
      <c r="B2584" s="137" t="s">
        <v>5178</v>
      </c>
      <c r="C2584" s="138" t="s">
        <v>42</v>
      </c>
      <c r="D2584" s="139">
        <v>16.2</v>
      </c>
      <c r="E2584" s="139">
        <v>4.07</v>
      </c>
      <c r="F2584" s="139">
        <v>20.27</v>
      </c>
      <c r="G2584" s="120">
        <f t="shared" si="40"/>
        <v>9</v>
      </c>
    </row>
    <row r="2585" spans="1:7" x14ac:dyDescent="0.2">
      <c r="A2585" s="136" t="s">
        <v>5179</v>
      </c>
      <c r="B2585" s="137" t="s">
        <v>5180</v>
      </c>
      <c r="C2585" s="138" t="s">
        <v>42</v>
      </c>
      <c r="D2585" s="139">
        <v>14.33</v>
      </c>
      <c r="E2585" s="139">
        <v>4.07</v>
      </c>
      <c r="F2585" s="139">
        <v>18.399999999999999</v>
      </c>
      <c r="G2585" s="120">
        <f t="shared" si="40"/>
        <v>9</v>
      </c>
    </row>
    <row r="2586" spans="1:7" x14ac:dyDescent="0.2">
      <c r="A2586" s="136" t="s">
        <v>5181</v>
      </c>
      <c r="B2586" s="137" t="s">
        <v>8244</v>
      </c>
      <c r="C2586" s="138" t="s">
        <v>42</v>
      </c>
      <c r="D2586" s="139">
        <v>15.92</v>
      </c>
      <c r="E2586" s="139">
        <v>4.07</v>
      </c>
      <c r="F2586" s="139">
        <v>19.989999999999998</v>
      </c>
      <c r="G2586" s="120">
        <f t="shared" si="40"/>
        <v>9</v>
      </c>
    </row>
    <row r="2587" spans="1:7" ht="30" x14ac:dyDescent="0.2">
      <c r="A2587" s="136" t="s">
        <v>5182</v>
      </c>
      <c r="B2587" s="137" t="s">
        <v>5183</v>
      </c>
      <c r="C2587" s="138"/>
      <c r="D2587" s="139"/>
      <c r="E2587" s="139"/>
      <c r="F2587" s="139"/>
      <c r="G2587" s="120">
        <f t="shared" si="40"/>
        <v>5</v>
      </c>
    </row>
    <row r="2588" spans="1:7" ht="30" x14ac:dyDescent="0.2">
      <c r="A2588" s="136" t="s">
        <v>5184</v>
      </c>
      <c r="B2588" s="137" t="s">
        <v>5185</v>
      </c>
      <c r="C2588" s="138" t="s">
        <v>42</v>
      </c>
      <c r="D2588" s="139">
        <v>31.3</v>
      </c>
      <c r="E2588" s="139">
        <v>10.01</v>
      </c>
      <c r="F2588" s="139">
        <v>41.31</v>
      </c>
      <c r="G2588" s="120">
        <f t="shared" si="40"/>
        <v>9</v>
      </c>
    </row>
    <row r="2589" spans="1:7" ht="30" x14ac:dyDescent="0.2">
      <c r="A2589" s="136" t="s">
        <v>5186</v>
      </c>
      <c r="B2589" s="137" t="s">
        <v>5187</v>
      </c>
      <c r="C2589" s="138" t="s">
        <v>42</v>
      </c>
      <c r="D2589" s="139">
        <v>102.48</v>
      </c>
      <c r="E2589" s="139">
        <v>10.01</v>
      </c>
      <c r="F2589" s="139">
        <v>112.49</v>
      </c>
      <c r="G2589" s="120">
        <f t="shared" si="40"/>
        <v>9</v>
      </c>
    </row>
    <row r="2590" spans="1:7" ht="30" x14ac:dyDescent="0.2">
      <c r="A2590" s="136" t="s">
        <v>5188</v>
      </c>
      <c r="B2590" s="137" t="s">
        <v>5189</v>
      </c>
      <c r="C2590" s="138" t="s">
        <v>42</v>
      </c>
      <c r="D2590" s="139">
        <v>144.44999999999999</v>
      </c>
      <c r="E2590" s="139">
        <v>10.01</v>
      </c>
      <c r="F2590" s="139">
        <v>154.46</v>
      </c>
      <c r="G2590" s="120">
        <f t="shared" si="40"/>
        <v>9</v>
      </c>
    </row>
    <row r="2591" spans="1:7" ht="30" x14ac:dyDescent="0.2">
      <c r="A2591" s="136" t="s">
        <v>5190</v>
      </c>
      <c r="B2591" s="137" t="s">
        <v>5191</v>
      </c>
      <c r="C2591" s="138" t="s">
        <v>42</v>
      </c>
      <c r="D2591" s="139">
        <v>179.34</v>
      </c>
      <c r="E2591" s="139">
        <v>10.01</v>
      </c>
      <c r="F2591" s="139">
        <v>189.35</v>
      </c>
      <c r="G2591" s="120">
        <f t="shared" si="40"/>
        <v>9</v>
      </c>
    </row>
    <row r="2592" spans="1:7" ht="30" x14ac:dyDescent="0.2">
      <c r="A2592" s="136" t="s">
        <v>5192</v>
      </c>
      <c r="B2592" s="137" t="s">
        <v>5193</v>
      </c>
      <c r="C2592" s="138" t="s">
        <v>42</v>
      </c>
      <c r="D2592" s="139">
        <v>575.04</v>
      </c>
      <c r="E2592" s="139">
        <v>10.01</v>
      </c>
      <c r="F2592" s="139">
        <v>585.04999999999995</v>
      </c>
      <c r="G2592" s="120">
        <f t="shared" si="40"/>
        <v>9</v>
      </c>
    </row>
    <row r="2593" spans="1:7" ht="30" x14ac:dyDescent="0.2">
      <c r="A2593" s="136" t="s">
        <v>5194</v>
      </c>
      <c r="B2593" s="137" t="s">
        <v>5195</v>
      </c>
      <c r="C2593" s="138" t="s">
        <v>42</v>
      </c>
      <c r="D2593" s="139">
        <v>88.93</v>
      </c>
      <c r="E2593" s="139">
        <v>10.01</v>
      </c>
      <c r="F2593" s="139">
        <v>98.94</v>
      </c>
      <c r="G2593" s="120">
        <f t="shared" si="40"/>
        <v>9</v>
      </c>
    </row>
    <row r="2594" spans="1:7" ht="30" x14ac:dyDescent="0.2">
      <c r="A2594" s="136" t="s">
        <v>5196</v>
      </c>
      <c r="B2594" s="137" t="s">
        <v>5197</v>
      </c>
      <c r="C2594" s="138" t="s">
        <v>42</v>
      </c>
      <c r="D2594" s="139">
        <v>83</v>
      </c>
      <c r="E2594" s="139">
        <v>10.01</v>
      </c>
      <c r="F2594" s="139">
        <v>93.01</v>
      </c>
      <c r="G2594" s="120">
        <f t="shared" si="40"/>
        <v>9</v>
      </c>
    </row>
    <row r="2595" spans="1:7" ht="30" x14ac:dyDescent="0.2">
      <c r="A2595" s="136" t="s">
        <v>5198</v>
      </c>
      <c r="B2595" s="137" t="s">
        <v>5199</v>
      </c>
      <c r="C2595" s="138" t="s">
        <v>42</v>
      </c>
      <c r="D2595" s="139">
        <v>124.59</v>
      </c>
      <c r="E2595" s="139">
        <v>10.01</v>
      </c>
      <c r="F2595" s="139">
        <v>134.6</v>
      </c>
      <c r="G2595" s="120">
        <f t="shared" si="40"/>
        <v>9</v>
      </c>
    </row>
    <row r="2596" spans="1:7" ht="30" x14ac:dyDescent="0.2">
      <c r="A2596" s="136" t="s">
        <v>5200</v>
      </c>
      <c r="B2596" s="137" t="s">
        <v>5201</v>
      </c>
      <c r="C2596" s="138" t="s">
        <v>42</v>
      </c>
      <c r="D2596" s="139">
        <v>150.03</v>
      </c>
      <c r="E2596" s="139">
        <v>10.01</v>
      </c>
      <c r="F2596" s="139">
        <v>160.04</v>
      </c>
      <c r="G2596" s="120">
        <f t="shared" si="40"/>
        <v>9</v>
      </c>
    </row>
    <row r="2597" spans="1:7" x14ac:dyDescent="0.2">
      <c r="A2597" s="136" t="s">
        <v>5202</v>
      </c>
      <c r="B2597" s="137" t="s">
        <v>5203</v>
      </c>
      <c r="C2597" s="138"/>
      <c r="D2597" s="139"/>
      <c r="E2597" s="139"/>
      <c r="F2597" s="139"/>
      <c r="G2597" s="120">
        <f t="shared" si="40"/>
        <v>5</v>
      </c>
    </row>
    <row r="2598" spans="1:7" ht="45" x14ac:dyDescent="0.2">
      <c r="A2598" s="136" t="s">
        <v>5204</v>
      </c>
      <c r="B2598" s="137" t="s">
        <v>5205</v>
      </c>
      <c r="C2598" s="138" t="s">
        <v>42</v>
      </c>
      <c r="D2598" s="139">
        <v>42.8</v>
      </c>
      <c r="E2598" s="139">
        <v>20.02</v>
      </c>
      <c r="F2598" s="139">
        <v>62.82</v>
      </c>
      <c r="G2598" s="120">
        <f t="shared" si="40"/>
        <v>9</v>
      </c>
    </row>
    <row r="2599" spans="1:7" ht="45" x14ac:dyDescent="0.2">
      <c r="A2599" s="136" t="s">
        <v>5206</v>
      </c>
      <c r="B2599" s="137" t="s">
        <v>5207</v>
      </c>
      <c r="C2599" s="138" t="s">
        <v>42</v>
      </c>
      <c r="D2599" s="139">
        <v>88.16</v>
      </c>
      <c r="E2599" s="139">
        <v>10.01</v>
      </c>
      <c r="F2599" s="139">
        <v>98.17</v>
      </c>
      <c r="G2599" s="120">
        <f t="shared" si="40"/>
        <v>9</v>
      </c>
    </row>
    <row r="2600" spans="1:7" ht="45" x14ac:dyDescent="0.2">
      <c r="A2600" s="136" t="s">
        <v>5208</v>
      </c>
      <c r="B2600" s="137" t="s">
        <v>5209</v>
      </c>
      <c r="C2600" s="138" t="s">
        <v>42</v>
      </c>
      <c r="D2600" s="139">
        <v>50.64</v>
      </c>
      <c r="E2600" s="139">
        <v>20.02</v>
      </c>
      <c r="F2600" s="139">
        <v>70.66</v>
      </c>
      <c r="G2600" s="120">
        <f t="shared" si="40"/>
        <v>9</v>
      </c>
    </row>
    <row r="2601" spans="1:7" ht="45" x14ac:dyDescent="0.2">
      <c r="A2601" s="136" t="s">
        <v>5210</v>
      </c>
      <c r="B2601" s="137" t="s">
        <v>5211</v>
      </c>
      <c r="C2601" s="138" t="s">
        <v>42</v>
      </c>
      <c r="D2601" s="139">
        <v>86.8</v>
      </c>
      <c r="E2601" s="139">
        <v>20.02</v>
      </c>
      <c r="F2601" s="139">
        <v>106.82</v>
      </c>
      <c r="G2601" s="120">
        <f t="shared" si="40"/>
        <v>9</v>
      </c>
    </row>
    <row r="2602" spans="1:7" ht="45" x14ac:dyDescent="0.2">
      <c r="A2602" s="136" t="s">
        <v>5212</v>
      </c>
      <c r="B2602" s="137" t="s">
        <v>5213</v>
      </c>
      <c r="C2602" s="138" t="s">
        <v>42</v>
      </c>
      <c r="D2602" s="139">
        <v>40.67</v>
      </c>
      <c r="E2602" s="139">
        <v>10.01</v>
      </c>
      <c r="F2602" s="139">
        <v>50.68</v>
      </c>
      <c r="G2602" s="120">
        <f t="shared" si="40"/>
        <v>9</v>
      </c>
    </row>
    <row r="2603" spans="1:7" ht="45" x14ac:dyDescent="0.2">
      <c r="A2603" s="136" t="s">
        <v>5214</v>
      </c>
      <c r="B2603" s="137" t="s">
        <v>5215</v>
      </c>
      <c r="C2603" s="138" t="s">
        <v>42</v>
      </c>
      <c r="D2603" s="139">
        <v>53.31</v>
      </c>
      <c r="E2603" s="139">
        <v>20.02</v>
      </c>
      <c r="F2603" s="139">
        <v>73.33</v>
      </c>
      <c r="G2603" s="120">
        <f t="shared" si="40"/>
        <v>9</v>
      </c>
    </row>
    <row r="2604" spans="1:7" x14ac:dyDescent="0.2">
      <c r="A2604" s="136" t="s">
        <v>5216</v>
      </c>
      <c r="B2604" s="137" t="s">
        <v>5217</v>
      </c>
      <c r="C2604" s="138"/>
      <c r="D2604" s="139"/>
      <c r="E2604" s="139"/>
      <c r="F2604" s="139"/>
      <c r="G2604" s="120">
        <f t="shared" si="40"/>
        <v>5</v>
      </c>
    </row>
    <row r="2605" spans="1:7" ht="30" x14ac:dyDescent="0.2">
      <c r="A2605" s="136" t="s">
        <v>5218</v>
      </c>
      <c r="B2605" s="137" t="s">
        <v>5219</v>
      </c>
      <c r="C2605" s="138" t="s">
        <v>42</v>
      </c>
      <c r="D2605" s="139">
        <v>55.22</v>
      </c>
      <c r="E2605" s="139">
        <v>70.41</v>
      </c>
      <c r="F2605" s="139">
        <v>125.63</v>
      </c>
      <c r="G2605" s="120">
        <f t="shared" si="40"/>
        <v>9</v>
      </c>
    </row>
    <row r="2606" spans="1:7" ht="30" x14ac:dyDescent="0.2">
      <c r="A2606" s="136" t="s">
        <v>5220</v>
      </c>
      <c r="B2606" s="137" t="s">
        <v>5221</v>
      </c>
      <c r="C2606" s="138" t="s">
        <v>42</v>
      </c>
      <c r="D2606" s="139">
        <v>802.01</v>
      </c>
      <c r="E2606" s="139">
        <v>70.41</v>
      </c>
      <c r="F2606" s="139">
        <v>872.42</v>
      </c>
      <c r="G2606" s="120">
        <f t="shared" si="40"/>
        <v>9</v>
      </c>
    </row>
    <row r="2607" spans="1:7" ht="30" x14ac:dyDescent="0.2">
      <c r="A2607" s="136" t="s">
        <v>5222</v>
      </c>
      <c r="B2607" s="137" t="s">
        <v>5223</v>
      </c>
      <c r="C2607" s="138" t="s">
        <v>42</v>
      </c>
      <c r="D2607" s="139">
        <v>537.70000000000005</v>
      </c>
      <c r="E2607" s="139">
        <v>70.41</v>
      </c>
      <c r="F2607" s="139">
        <v>608.11</v>
      </c>
      <c r="G2607" s="120">
        <f t="shared" si="40"/>
        <v>9</v>
      </c>
    </row>
    <row r="2608" spans="1:7" ht="30" x14ac:dyDescent="0.2">
      <c r="A2608" s="136" t="s">
        <v>5224</v>
      </c>
      <c r="B2608" s="137" t="s">
        <v>5225</v>
      </c>
      <c r="C2608" s="138" t="s">
        <v>42</v>
      </c>
      <c r="D2608" s="139">
        <v>2014.22</v>
      </c>
      <c r="E2608" s="139">
        <v>305.75</v>
      </c>
      <c r="F2608" s="139">
        <v>2319.9699999999998</v>
      </c>
      <c r="G2608" s="120">
        <f t="shared" si="40"/>
        <v>9</v>
      </c>
    </row>
    <row r="2609" spans="1:7" ht="30" x14ac:dyDescent="0.2">
      <c r="A2609" s="136" t="s">
        <v>5226</v>
      </c>
      <c r="B2609" s="137" t="s">
        <v>5227</v>
      </c>
      <c r="C2609" s="138" t="s">
        <v>42</v>
      </c>
      <c r="D2609" s="139">
        <v>2411</v>
      </c>
      <c r="E2609" s="139">
        <v>113.12</v>
      </c>
      <c r="F2609" s="139">
        <v>2524.12</v>
      </c>
      <c r="G2609" s="120">
        <f t="shared" si="40"/>
        <v>9</v>
      </c>
    </row>
    <row r="2610" spans="1:7" ht="30" x14ac:dyDescent="0.2">
      <c r="A2610" s="136" t="s">
        <v>5228</v>
      </c>
      <c r="B2610" s="137" t="s">
        <v>5229</v>
      </c>
      <c r="C2610" s="138" t="s">
        <v>42</v>
      </c>
      <c r="D2610" s="139">
        <v>2008.36</v>
      </c>
      <c r="E2610" s="139">
        <v>113.12</v>
      </c>
      <c r="F2610" s="139">
        <v>2121.48</v>
      </c>
      <c r="G2610" s="120">
        <f t="shared" si="40"/>
        <v>9</v>
      </c>
    </row>
    <row r="2611" spans="1:7" ht="30" x14ac:dyDescent="0.2">
      <c r="A2611" s="136" t="s">
        <v>5230</v>
      </c>
      <c r="B2611" s="137" t="s">
        <v>5231</v>
      </c>
      <c r="C2611" s="138" t="s">
        <v>42</v>
      </c>
      <c r="D2611" s="139">
        <v>617.25</v>
      </c>
      <c r="E2611" s="139">
        <v>72.930000000000007</v>
      </c>
      <c r="F2611" s="139">
        <v>690.18</v>
      </c>
      <c r="G2611" s="120">
        <f t="shared" si="40"/>
        <v>9</v>
      </c>
    </row>
    <row r="2612" spans="1:7" ht="30" x14ac:dyDescent="0.2">
      <c r="A2612" s="136" t="s">
        <v>5232</v>
      </c>
      <c r="B2612" s="137" t="s">
        <v>5233</v>
      </c>
      <c r="C2612" s="138" t="s">
        <v>42</v>
      </c>
      <c r="D2612" s="139">
        <v>683.62</v>
      </c>
      <c r="E2612" s="139">
        <v>72.930000000000007</v>
      </c>
      <c r="F2612" s="139">
        <v>756.55</v>
      </c>
      <c r="G2612" s="120">
        <f t="shared" si="40"/>
        <v>9</v>
      </c>
    </row>
    <row r="2613" spans="1:7" ht="30" x14ac:dyDescent="0.2">
      <c r="A2613" s="136" t="s">
        <v>5234</v>
      </c>
      <c r="B2613" s="137" t="s">
        <v>5235</v>
      </c>
      <c r="C2613" s="138" t="s">
        <v>42</v>
      </c>
      <c r="D2613" s="139">
        <v>1639.39</v>
      </c>
      <c r="E2613" s="139">
        <v>113.12</v>
      </c>
      <c r="F2613" s="139">
        <v>1752.51</v>
      </c>
      <c r="G2613" s="120">
        <f t="shared" si="40"/>
        <v>9</v>
      </c>
    </row>
    <row r="2614" spans="1:7" ht="30" x14ac:dyDescent="0.2">
      <c r="A2614" s="136" t="s">
        <v>5236</v>
      </c>
      <c r="B2614" s="137" t="s">
        <v>5237</v>
      </c>
      <c r="C2614" s="138" t="s">
        <v>42</v>
      </c>
      <c r="D2614" s="139">
        <v>1510.94</v>
      </c>
      <c r="E2614" s="139">
        <v>507.04</v>
      </c>
      <c r="F2614" s="139">
        <v>2017.98</v>
      </c>
      <c r="G2614" s="120">
        <f t="shared" si="40"/>
        <v>9</v>
      </c>
    </row>
    <row r="2615" spans="1:7" ht="30" x14ac:dyDescent="0.2">
      <c r="A2615" s="136" t="s">
        <v>5238</v>
      </c>
      <c r="B2615" s="137" t="s">
        <v>5239</v>
      </c>
      <c r="C2615" s="138" t="s">
        <v>42</v>
      </c>
      <c r="D2615" s="139">
        <v>997.94</v>
      </c>
      <c r="E2615" s="139">
        <v>113.12</v>
      </c>
      <c r="F2615" s="139">
        <v>1111.06</v>
      </c>
      <c r="G2615" s="120">
        <f t="shared" si="40"/>
        <v>9</v>
      </c>
    </row>
    <row r="2616" spans="1:7" x14ac:dyDescent="0.2">
      <c r="A2616" s="136" t="s">
        <v>5240</v>
      </c>
      <c r="B2616" s="137" t="s">
        <v>5241</v>
      </c>
      <c r="C2616" s="138"/>
      <c r="D2616" s="139"/>
      <c r="E2616" s="139"/>
      <c r="F2616" s="139"/>
      <c r="G2616" s="120">
        <f t="shared" si="40"/>
        <v>5</v>
      </c>
    </row>
    <row r="2617" spans="1:7" ht="30" x14ac:dyDescent="0.2">
      <c r="A2617" s="136" t="s">
        <v>5242</v>
      </c>
      <c r="B2617" s="137" t="s">
        <v>5243</v>
      </c>
      <c r="C2617" s="138" t="s">
        <v>42</v>
      </c>
      <c r="D2617" s="139">
        <v>598.6</v>
      </c>
      <c r="E2617" s="139">
        <v>35.21</v>
      </c>
      <c r="F2617" s="139">
        <v>633.80999999999995</v>
      </c>
      <c r="G2617" s="120">
        <f t="shared" si="40"/>
        <v>9</v>
      </c>
    </row>
    <row r="2618" spans="1:7" ht="30" x14ac:dyDescent="0.2">
      <c r="A2618" s="136" t="s">
        <v>5244</v>
      </c>
      <c r="B2618" s="137" t="s">
        <v>5245</v>
      </c>
      <c r="C2618" s="138" t="s">
        <v>42</v>
      </c>
      <c r="D2618" s="139">
        <v>117.32</v>
      </c>
      <c r="E2618" s="139">
        <v>15.02</v>
      </c>
      <c r="F2618" s="139">
        <v>132.34</v>
      </c>
      <c r="G2618" s="120">
        <f t="shared" si="40"/>
        <v>9</v>
      </c>
    </row>
    <row r="2619" spans="1:7" ht="30" x14ac:dyDescent="0.2">
      <c r="A2619" s="136" t="s">
        <v>5246</v>
      </c>
      <c r="B2619" s="137" t="s">
        <v>5247</v>
      </c>
      <c r="C2619" s="138" t="s">
        <v>42</v>
      </c>
      <c r="D2619" s="139">
        <v>53.12</v>
      </c>
      <c r="E2619" s="139">
        <v>15.02</v>
      </c>
      <c r="F2619" s="139">
        <v>68.14</v>
      </c>
      <c r="G2619" s="120">
        <f t="shared" si="40"/>
        <v>9</v>
      </c>
    </row>
    <row r="2620" spans="1:7" ht="30" x14ac:dyDescent="0.2">
      <c r="A2620" s="136" t="s">
        <v>5248</v>
      </c>
      <c r="B2620" s="137" t="s">
        <v>5249</v>
      </c>
      <c r="C2620" s="138" t="s">
        <v>42</v>
      </c>
      <c r="D2620" s="139">
        <v>469.7</v>
      </c>
      <c r="E2620" s="139">
        <v>35.21</v>
      </c>
      <c r="F2620" s="139">
        <v>504.91</v>
      </c>
      <c r="G2620" s="120">
        <f t="shared" si="40"/>
        <v>9</v>
      </c>
    </row>
    <row r="2621" spans="1:7" ht="30" x14ac:dyDescent="0.2">
      <c r="A2621" s="136" t="s">
        <v>5250</v>
      </c>
      <c r="B2621" s="137" t="s">
        <v>5251</v>
      </c>
      <c r="C2621" s="138" t="s">
        <v>42</v>
      </c>
      <c r="D2621" s="139">
        <v>447.61</v>
      </c>
      <c r="E2621" s="139">
        <v>35.21</v>
      </c>
      <c r="F2621" s="139">
        <v>482.82</v>
      </c>
      <c r="G2621" s="120">
        <f t="shared" si="40"/>
        <v>9</v>
      </c>
    </row>
    <row r="2622" spans="1:7" ht="30" x14ac:dyDescent="0.2">
      <c r="A2622" s="136" t="s">
        <v>5252</v>
      </c>
      <c r="B2622" s="137" t="s">
        <v>5253</v>
      </c>
      <c r="C2622" s="138" t="s">
        <v>42</v>
      </c>
      <c r="D2622" s="139">
        <v>122.72</v>
      </c>
      <c r="E2622" s="139">
        <v>25.03</v>
      </c>
      <c r="F2622" s="139">
        <v>147.75</v>
      </c>
      <c r="G2622" s="120">
        <f t="shared" si="40"/>
        <v>9</v>
      </c>
    </row>
    <row r="2623" spans="1:7" ht="30" x14ac:dyDescent="0.2">
      <c r="A2623" s="136" t="s">
        <v>5254</v>
      </c>
      <c r="B2623" s="137" t="s">
        <v>5255</v>
      </c>
      <c r="C2623" s="138" t="s">
        <v>42</v>
      </c>
      <c r="D2623" s="139">
        <v>249.41</v>
      </c>
      <c r="E2623" s="139">
        <v>35.21</v>
      </c>
      <c r="F2623" s="139">
        <v>284.62</v>
      </c>
      <c r="G2623" s="120">
        <f t="shared" si="40"/>
        <v>9</v>
      </c>
    </row>
    <row r="2624" spans="1:7" ht="30" x14ac:dyDescent="0.2">
      <c r="A2624" s="136" t="s">
        <v>5256</v>
      </c>
      <c r="B2624" s="137" t="s">
        <v>5257</v>
      </c>
      <c r="C2624" s="138" t="s">
        <v>42</v>
      </c>
      <c r="D2624" s="139">
        <v>81.98</v>
      </c>
      <c r="E2624" s="139">
        <v>15.02</v>
      </c>
      <c r="F2624" s="139">
        <v>97</v>
      </c>
      <c r="G2624" s="120">
        <f t="shared" si="40"/>
        <v>9</v>
      </c>
    </row>
    <row r="2625" spans="1:7" ht="30" x14ac:dyDescent="0.2">
      <c r="A2625" s="136" t="s">
        <v>5258</v>
      </c>
      <c r="B2625" s="137" t="s">
        <v>5259</v>
      </c>
      <c r="C2625" s="138" t="s">
        <v>42</v>
      </c>
      <c r="D2625" s="139">
        <v>115.01</v>
      </c>
      <c r="E2625" s="139">
        <v>15.02</v>
      </c>
      <c r="F2625" s="139">
        <v>130.03</v>
      </c>
      <c r="G2625" s="120">
        <f t="shared" si="40"/>
        <v>9</v>
      </c>
    </row>
    <row r="2626" spans="1:7" ht="30" x14ac:dyDescent="0.2">
      <c r="A2626" s="136" t="s">
        <v>5260</v>
      </c>
      <c r="B2626" s="137" t="s">
        <v>5261</v>
      </c>
      <c r="C2626" s="138" t="s">
        <v>42</v>
      </c>
      <c r="D2626" s="139">
        <v>8598.52</v>
      </c>
      <c r="E2626" s="139">
        <v>35.21</v>
      </c>
      <c r="F2626" s="139">
        <v>8633.73</v>
      </c>
      <c r="G2626" s="120">
        <f t="shared" si="40"/>
        <v>9</v>
      </c>
    </row>
    <row r="2627" spans="1:7" ht="45" x14ac:dyDescent="0.2">
      <c r="A2627" s="136" t="s">
        <v>5262</v>
      </c>
      <c r="B2627" s="137" t="s">
        <v>5263</v>
      </c>
      <c r="C2627" s="138" t="s">
        <v>42</v>
      </c>
      <c r="D2627" s="139">
        <v>1353.31</v>
      </c>
      <c r="E2627" s="139">
        <v>35.21</v>
      </c>
      <c r="F2627" s="139">
        <v>1388.52</v>
      </c>
      <c r="G2627" s="120">
        <f t="shared" si="40"/>
        <v>9</v>
      </c>
    </row>
    <row r="2628" spans="1:7" ht="30" x14ac:dyDescent="0.2">
      <c r="A2628" s="136" t="s">
        <v>5264</v>
      </c>
      <c r="B2628" s="137" t="s">
        <v>5265</v>
      </c>
      <c r="C2628" s="138" t="s">
        <v>42</v>
      </c>
      <c r="D2628" s="139">
        <v>919.95</v>
      </c>
      <c r="E2628" s="139">
        <v>35.21</v>
      </c>
      <c r="F2628" s="139">
        <v>955.16</v>
      </c>
      <c r="G2628" s="120">
        <f t="shared" si="40"/>
        <v>9</v>
      </c>
    </row>
    <row r="2629" spans="1:7" ht="30" x14ac:dyDescent="0.2">
      <c r="A2629" s="136" t="s">
        <v>5266</v>
      </c>
      <c r="B2629" s="137" t="s">
        <v>5267</v>
      </c>
      <c r="C2629" s="138" t="s">
        <v>42</v>
      </c>
      <c r="D2629" s="139">
        <v>1406.04</v>
      </c>
      <c r="E2629" s="139">
        <v>35.21</v>
      </c>
      <c r="F2629" s="139">
        <v>1441.25</v>
      </c>
      <c r="G2629" s="120">
        <f t="shared" si="40"/>
        <v>9</v>
      </c>
    </row>
    <row r="2630" spans="1:7" ht="45" x14ac:dyDescent="0.2">
      <c r="A2630" s="136" t="s">
        <v>5268</v>
      </c>
      <c r="B2630" s="137" t="s">
        <v>5269</v>
      </c>
      <c r="C2630" s="138" t="s">
        <v>42</v>
      </c>
      <c r="D2630" s="139">
        <v>951.18</v>
      </c>
      <c r="E2630" s="139">
        <v>35.21</v>
      </c>
      <c r="F2630" s="139">
        <v>986.39</v>
      </c>
      <c r="G2630" s="120">
        <f t="shared" si="40"/>
        <v>9</v>
      </c>
    </row>
    <row r="2631" spans="1:7" ht="30" x14ac:dyDescent="0.2">
      <c r="A2631" s="136" t="s">
        <v>5270</v>
      </c>
      <c r="B2631" s="137" t="s">
        <v>5271</v>
      </c>
      <c r="C2631" s="138" t="s">
        <v>42</v>
      </c>
      <c r="D2631" s="139">
        <v>115.35</v>
      </c>
      <c r="E2631" s="139">
        <v>35.21</v>
      </c>
      <c r="F2631" s="139">
        <v>150.56</v>
      </c>
      <c r="G2631" s="120">
        <f t="shared" si="40"/>
        <v>9</v>
      </c>
    </row>
    <row r="2632" spans="1:7" ht="30" x14ac:dyDescent="0.2">
      <c r="A2632" s="136" t="s">
        <v>5272</v>
      </c>
      <c r="B2632" s="137" t="s">
        <v>5273</v>
      </c>
      <c r="C2632" s="138" t="s">
        <v>42</v>
      </c>
      <c r="D2632" s="139">
        <v>1135.3399999999999</v>
      </c>
      <c r="E2632" s="139">
        <v>35.21</v>
      </c>
      <c r="F2632" s="139">
        <v>1170.55</v>
      </c>
      <c r="G2632" s="120">
        <f t="shared" si="40"/>
        <v>9</v>
      </c>
    </row>
    <row r="2633" spans="1:7" x14ac:dyDescent="0.2">
      <c r="A2633" s="136" t="s">
        <v>5274</v>
      </c>
      <c r="B2633" s="137" t="s">
        <v>5275</v>
      </c>
      <c r="C2633" s="138"/>
      <c r="D2633" s="139"/>
      <c r="E2633" s="139"/>
      <c r="F2633" s="139"/>
      <c r="G2633" s="120">
        <f t="shared" si="40"/>
        <v>5</v>
      </c>
    </row>
    <row r="2634" spans="1:7" ht="30" x14ac:dyDescent="0.2">
      <c r="A2634" s="136" t="s">
        <v>5276</v>
      </c>
      <c r="B2634" s="137" t="s">
        <v>5277</v>
      </c>
      <c r="C2634" s="138" t="s">
        <v>42</v>
      </c>
      <c r="D2634" s="139">
        <v>1418.73</v>
      </c>
      <c r="E2634" s="139">
        <v>25.03</v>
      </c>
      <c r="F2634" s="139">
        <v>1443.76</v>
      </c>
      <c r="G2634" s="120">
        <f t="shared" ref="G2634:G2697" si="41">LEN(A2634)</f>
        <v>9</v>
      </c>
    </row>
    <row r="2635" spans="1:7" ht="30" x14ac:dyDescent="0.2">
      <c r="A2635" s="136" t="s">
        <v>5278</v>
      </c>
      <c r="B2635" s="137" t="s">
        <v>5279</v>
      </c>
      <c r="C2635" s="138" t="s">
        <v>42</v>
      </c>
      <c r="D2635" s="139">
        <v>633.09</v>
      </c>
      <c r="E2635" s="139">
        <v>25.03</v>
      </c>
      <c r="F2635" s="139">
        <v>658.12</v>
      </c>
      <c r="G2635" s="120">
        <f t="shared" si="41"/>
        <v>9</v>
      </c>
    </row>
    <row r="2636" spans="1:7" ht="30" x14ac:dyDescent="0.2">
      <c r="A2636" s="136" t="s">
        <v>5280</v>
      </c>
      <c r="B2636" s="137" t="s">
        <v>5281</v>
      </c>
      <c r="C2636" s="138" t="s">
        <v>42</v>
      </c>
      <c r="D2636" s="139">
        <v>589.45000000000005</v>
      </c>
      <c r="E2636" s="139">
        <v>25.03</v>
      </c>
      <c r="F2636" s="139">
        <v>614.48</v>
      </c>
      <c r="G2636" s="120">
        <f t="shared" si="41"/>
        <v>9</v>
      </c>
    </row>
    <row r="2637" spans="1:7" ht="30" x14ac:dyDescent="0.2">
      <c r="A2637" s="136" t="s">
        <v>5282</v>
      </c>
      <c r="B2637" s="137" t="s">
        <v>5283</v>
      </c>
      <c r="C2637" s="138" t="s">
        <v>42</v>
      </c>
      <c r="D2637" s="139">
        <v>372.26</v>
      </c>
      <c r="E2637" s="139">
        <v>25.03</v>
      </c>
      <c r="F2637" s="139">
        <v>397.29</v>
      </c>
      <c r="G2637" s="120">
        <f t="shared" si="41"/>
        <v>9</v>
      </c>
    </row>
    <row r="2638" spans="1:7" ht="30" x14ac:dyDescent="0.2">
      <c r="A2638" s="136" t="s">
        <v>5284</v>
      </c>
      <c r="B2638" s="137" t="s">
        <v>5285</v>
      </c>
      <c r="C2638" s="138" t="s">
        <v>42</v>
      </c>
      <c r="D2638" s="139">
        <v>959.55</v>
      </c>
      <c r="E2638" s="139">
        <v>25.03</v>
      </c>
      <c r="F2638" s="139">
        <v>984.58</v>
      </c>
      <c r="G2638" s="120">
        <f t="shared" si="41"/>
        <v>9</v>
      </c>
    </row>
    <row r="2639" spans="1:7" x14ac:dyDescent="0.2">
      <c r="A2639" s="136" t="s">
        <v>5286</v>
      </c>
      <c r="B2639" s="137" t="s">
        <v>5287</v>
      </c>
      <c r="C2639" s="138"/>
      <c r="D2639" s="139"/>
      <c r="E2639" s="139"/>
      <c r="F2639" s="139"/>
      <c r="G2639" s="120">
        <f t="shared" si="41"/>
        <v>5</v>
      </c>
    </row>
    <row r="2640" spans="1:7" ht="30" x14ac:dyDescent="0.2">
      <c r="A2640" s="136" t="s">
        <v>5288</v>
      </c>
      <c r="B2640" s="137" t="s">
        <v>5289</v>
      </c>
      <c r="C2640" s="138" t="s">
        <v>42</v>
      </c>
      <c r="D2640" s="139">
        <v>271.86</v>
      </c>
      <c r="E2640" s="139">
        <v>20.02</v>
      </c>
      <c r="F2640" s="139">
        <v>291.88</v>
      </c>
      <c r="G2640" s="120">
        <f t="shared" si="41"/>
        <v>9</v>
      </c>
    </row>
    <row r="2641" spans="1:7" ht="30" x14ac:dyDescent="0.2">
      <c r="A2641" s="136" t="s">
        <v>5290</v>
      </c>
      <c r="B2641" s="137" t="s">
        <v>5291</v>
      </c>
      <c r="C2641" s="138" t="s">
        <v>42</v>
      </c>
      <c r="D2641" s="139">
        <v>219.21</v>
      </c>
      <c r="E2641" s="139">
        <v>20.02</v>
      </c>
      <c r="F2641" s="139">
        <v>239.23</v>
      </c>
      <c r="G2641" s="120">
        <f t="shared" si="41"/>
        <v>9</v>
      </c>
    </row>
    <row r="2642" spans="1:7" ht="30" x14ac:dyDescent="0.2">
      <c r="A2642" s="136" t="s">
        <v>5292</v>
      </c>
      <c r="B2642" s="137" t="s">
        <v>5293</v>
      </c>
      <c r="C2642" s="138" t="s">
        <v>42</v>
      </c>
      <c r="D2642" s="139">
        <v>236.7</v>
      </c>
      <c r="E2642" s="139">
        <v>20.02</v>
      </c>
      <c r="F2642" s="139">
        <v>256.72000000000003</v>
      </c>
      <c r="G2642" s="120">
        <f t="shared" si="41"/>
        <v>9</v>
      </c>
    </row>
    <row r="2643" spans="1:7" ht="30" x14ac:dyDescent="0.2">
      <c r="A2643" s="136" t="s">
        <v>5294</v>
      </c>
      <c r="B2643" s="137" t="s">
        <v>5295</v>
      </c>
      <c r="C2643" s="138" t="s">
        <v>42</v>
      </c>
      <c r="D2643" s="139">
        <v>115.16</v>
      </c>
      <c r="E2643" s="139">
        <v>20.02</v>
      </c>
      <c r="F2643" s="139">
        <v>135.18</v>
      </c>
      <c r="G2643" s="120">
        <f t="shared" si="41"/>
        <v>9</v>
      </c>
    </row>
    <row r="2644" spans="1:7" x14ac:dyDescent="0.2">
      <c r="A2644" s="136" t="s">
        <v>5296</v>
      </c>
      <c r="B2644" s="137" t="s">
        <v>5297</v>
      </c>
      <c r="C2644" s="138"/>
      <c r="D2644" s="139"/>
      <c r="E2644" s="139"/>
      <c r="F2644" s="139"/>
      <c r="G2644" s="120">
        <f t="shared" si="41"/>
        <v>5</v>
      </c>
    </row>
    <row r="2645" spans="1:7" ht="45" x14ac:dyDescent="0.2">
      <c r="A2645" s="136" t="s">
        <v>5298</v>
      </c>
      <c r="B2645" s="137" t="s">
        <v>5299</v>
      </c>
      <c r="C2645" s="138" t="s">
        <v>42</v>
      </c>
      <c r="D2645" s="139">
        <v>162.88</v>
      </c>
      <c r="E2645" s="139">
        <v>20.02</v>
      </c>
      <c r="F2645" s="139">
        <v>182.9</v>
      </c>
      <c r="G2645" s="120">
        <f t="shared" si="41"/>
        <v>9</v>
      </c>
    </row>
    <row r="2646" spans="1:7" ht="30" x14ac:dyDescent="0.2">
      <c r="A2646" s="136" t="s">
        <v>5300</v>
      </c>
      <c r="B2646" s="137" t="s">
        <v>5301</v>
      </c>
      <c r="C2646" s="138" t="s">
        <v>42</v>
      </c>
      <c r="D2646" s="139">
        <v>45.99</v>
      </c>
      <c r="E2646" s="139">
        <v>20.02</v>
      </c>
      <c r="F2646" s="139">
        <v>66.010000000000005</v>
      </c>
      <c r="G2646" s="120">
        <f t="shared" si="41"/>
        <v>9</v>
      </c>
    </row>
    <row r="2647" spans="1:7" ht="45" x14ac:dyDescent="0.2">
      <c r="A2647" s="136" t="s">
        <v>5302</v>
      </c>
      <c r="B2647" s="137" t="s">
        <v>5303</v>
      </c>
      <c r="C2647" s="138" t="s">
        <v>42</v>
      </c>
      <c r="D2647" s="139">
        <v>160.12</v>
      </c>
      <c r="E2647" s="139">
        <v>20.02</v>
      </c>
      <c r="F2647" s="139">
        <v>180.14</v>
      </c>
      <c r="G2647" s="120">
        <f t="shared" si="41"/>
        <v>9</v>
      </c>
    </row>
    <row r="2648" spans="1:7" ht="45" x14ac:dyDescent="0.2">
      <c r="A2648" s="136" t="s">
        <v>5304</v>
      </c>
      <c r="B2648" s="137" t="s">
        <v>5305</v>
      </c>
      <c r="C2648" s="138" t="s">
        <v>42</v>
      </c>
      <c r="D2648" s="139">
        <v>64.489999999999995</v>
      </c>
      <c r="E2648" s="139">
        <v>25.03</v>
      </c>
      <c r="F2648" s="139">
        <v>89.52</v>
      </c>
      <c r="G2648" s="120">
        <f t="shared" si="41"/>
        <v>9</v>
      </c>
    </row>
    <row r="2649" spans="1:7" ht="45" x14ac:dyDescent="0.2">
      <c r="A2649" s="136" t="s">
        <v>5306</v>
      </c>
      <c r="B2649" s="137" t="s">
        <v>5307</v>
      </c>
      <c r="C2649" s="138" t="s">
        <v>42</v>
      </c>
      <c r="D2649" s="139">
        <v>80.8</v>
      </c>
      <c r="E2649" s="139">
        <v>20.02</v>
      </c>
      <c r="F2649" s="139">
        <v>100.82</v>
      </c>
      <c r="G2649" s="120">
        <f t="shared" si="41"/>
        <v>9</v>
      </c>
    </row>
    <row r="2650" spans="1:7" ht="45" x14ac:dyDescent="0.2">
      <c r="A2650" s="136" t="s">
        <v>5308</v>
      </c>
      <c r="B2650" s="137" t="s">
        <v>5309</v>
      </c>
      <c r="C2650" s="138" t="s">
        <v>42</v>
      </c>
      <c r="D2650" s="139">
        <v>129.11000000000001</v>
      </c>
      <c r="E2650" s="139">
        <v>20.02</v>
      </c>
      <c r="F2650" s="139">
        <v>149.13</v>
      </c>
      <c r="G2650" s="120">
        <f t="shared" si="41"/>
        <v>9</v>
      </c>
    </row>
    <row r="2651" spans="1:7" ht="45" x14ac:dyDescent="0.2">
      <c r="A2651" s="136" t="s">
        <v>5310</v>
      </c>
      <c r="B2651" s="137" t="s">
        <v>5311</v>
      </c>
      <c r="C2651" s="138" t="s">
        <v>42</v>
      </c>
      <c r="D2651" s="139">
        <v>175.98</v>
      </c>
      <c r="E2651" s="139">
        <v>20.02</v>
      </c>
      <c r="F2651" s="139">
        <v>196</v>
      </c>
      <c r="G2651" s="120">
        <f t="shared" si="41"/>
        <v>9</v>
      </c>
    </row>
    <row r="2652" spans="1:7" ht="45" x14ac:dyDescent="0.2">
      <c r="A2652" s="136" t="s">
        <v>5312</v>
      </c>
      <c r="B2652" s="137" t="s">
        <v>5313</v>
      </c>
      <c r="C2652" s="138" t="s">
        <v>42</v>
      </c>
      <c r="D2652" s="139">
        <v>316.41000000000003</v>
      </c>
      <c r="E2652" s="139">
        <v>15.02</v>
      </c>
      <c r="F2652" s="139">
        <v>331.43</v>
      </c>
      <c r="G2652" s="120">
        <f t="shared" si="41"/>
        <v>9</v>
      </c>
    </row>
    <row r="2653" spans="1:7" ht="45" x14ac:dyDescent="0.2">
      <c r="A2653" s="136" t="s">
        <v>5314</v>
      </c>
      <c r="B2653" s="137" t="s">
        <v>5315</v>
      </c>
      <c r="C2653" s="138" t="s">
        <v>42</v>
      </c>
      <c r="D2653" s="139">
        <v>86.6</v>
      </c>
      <c r="E2653" s="139">
        <v>15.02</v>
      </c>
      <c r="F2653" s="139">
        <v>101.62</v>
      </c>
      <c r="G2653" s="120">
        <f t="shared" si="41"/>
        <v>9</v>
      </c>
    </row>
    <row r="2654" spans="1:7" ht="45" x14ac:dyDescent="0.2">
      <c r="A2654" s="136" t="s">
        <v>5316</v>
      </c>
      <c r="B2654" s="137" t="s">
        <v>5317</v>
      </c>
      <c r="C2654" s="138" t="s">
        <v>42</v>
      </c>
      <c r="D2654" s="139">
        <v>139.19999999999999</v>
      </c>
      <c r="E2654" s="139">
        <v>20.02</v>
      </c>
      <c r="F2654" s="139">
        <v>159.22</v>
      </c>
      <c r="G2654" s="120">
        <f t="shared" si="41"/>
        <v>9</v>
      </c>
    </row>
    <row r="2655" spans="1:7" ht="30" x14ac:dyDescent="0.2">
      <c r="A2655" s="136" t="s">
        <v>5318</v>
      </c>
      <c r="B2655" s="137" t="s">
        <v>5319</v>
      </c>
      <c r="C2655" s="138" t="s">
        <v>42</v>
      </c>
      <c r="D2655" s="139">
        <v>74.61</v>
      </c>
      <c r="E2655" s="139">
        <v>25.03</v>
      </c>
      <c r="F2655" s="139">
        <v>99.64</v>
      </c>
      <c r="G2655" s="120">
        <f t="shared" si="41"/>
        <v>9</v>
      </c>
    </row>
    <row r="2656" spans="1:7" ht="45" x14ac:dyDescent="0.2">
      <c r="A2656" s="136" t="s">
        <v>5320</v>
      </c>
      <c r="B2656" s="137" t="s">
        <v>5321</v>
      </c>
      <c r="C2656" s="138" t="s">
        <v>42</v>
      </c>
      <c r="D2656" s="139">
        <v>125.38</v>
      </c>
      <c r="E2656" s="139">
        <v>25.03</v>
      </c>
      <c r="F2656" s="139">
        <v>150.41</v>
      </c>
      <c r="G2656" s="120">
        <f t="shared" si="41"/>
        <v>9</v>
      </c>
    </row>
    <row r="2657" spans="1:7" ht="45" x14ac:dyDescent="0.2">
      <c r="A2657" s="136" t="s">
        <v>5322</v>
      </c>
      <c r="B2657" s="137" t="s">
        <v>5323</v>
      </c>
      <c r="C2657" s="138" t="s">
        <v>42</v>
      </c>
      <c r="D2657" s="139">
        <v>190.29</v>
      </c>
      <c r="E2657" s="139">
        <v>25.03</v>
      </c>
      <c r="F2657" s="139">
        <v>215.32</v>
      </c>
      <c r="G2657" s="120">
        <f t="shared" si="41"/>
        <v>9</v>
      </c>
    </row>
    <row r="2658" spans="1:7" ht="45" x14ac:dyDescent="0.2">
      <c r="A2658" s="136" t="s">
        <v>5324</v>
      </c>
      <c r="B2658" s="137" t="s">
        <v>5325</v>
      </c>
      <c r="C2658" s="138" t="s">
        <v>42</v>
      </c>
      <c r="D2658" s="139">
        <v>140.75</v>
      </c>
      <c r="E2658" s="139">
        <v>25.03</v>
      </c>
      <c r="F2658" s="139">
        <v>165.78</v>
      </c>
      <c r="G2658" s="120">
        <f t="shared" si="41"/>
        <v>9</v>
      </c>
    </row>
    <row r="2659" spans="1:7" ht="30" x14ac:dyDescent="0.2">
      <c r="A2659" s="136" t="s">
        <v>5326</v>
      </c>
      <c r="B2659" s="137" t="s">
        <v>5327</v>
      </c>
      <c r="C2659" s="138" t="s">
        <v>42</v>
      </c>
      <c r="D2659" s="139">
        <v>73.45</v>
      </c>
      <c r="E2659" s="139">
        <v>25.03</v>
      </c>
      <c r="F2659" s="139">
        <v>98.48</v>
      </c>
      <c r="G2659" s="120">
        <f t="shared" si="41"/>
        <v>9</v>
      </c>
    </row>
    <row r="2660" spans="1:7" ht="45" x14ac:dyDescent="0.2">
      <c r="A2660" s="136" t="s">
        <v>5328</v>
      </c>
      <c r="B2660" s="137" t="s">
        <v>5329</v>
      </c>
      <c r="C2660" s="138" t="s">
        <v>42</v>
      </c>
      <c r="D2660" s="139">
        <v>54.27</v>
      </c>
      <c r="E2660" s="139">
        <v>20.02</v>
      </c>
      <c r="F2660" s="139">
        <v>74.290000000000006</v>
      </c>
      <c r="G2660" s="120">
        <f t="shared" si="41"/>
        <v>9</v>
      </c>
    </row>
    <row r="2661" spans="1:7" ht="30" x14ac:dyDescent="0.2">
      <c r="A2661" s="136" t="s">
        <v>5330</v>
      </c>
      <c r="B2661" s="137" t="s">
        <v>5331</v>
      </c>
      <c r="C2661" s="138" t="s">
        <v>42</v>
      </c>
      <c r="D2661" s="139">
        <v>110.28</v>
      </c>
      <c r="E2661" s="139">
        <v>20.02</v>
      </c>
      <c r="F2661" s="139">
        <v>130.30000000000001</v>
      </c>
      <c r="G2661" s="120">
        <f t="shared" si="41"/>
        <v>9</v>
      </c>
    </row>
    <row r="2662" spans="1:7" ht="45" x14ac:dyDescent="0.2">
      <c r="A2662" s="136" t="s">
        <v>5332</v>
      </c>
      <c r="B2662" s="137" t="s">
        <v>5333</v>
      </c>
      <c r="C2662" s="138" t="s">
        <v>42</v>
      </c>
      <c r="D2662" s="139">
        <v>368.33</v>
      </c>
      <c r="E2662" s="139">
        <v>20.02</v>
      </c>
      <c r="F2662" s="139">
        <v>388.35</v>
      </c>
      <c r="G2662" s="120">
        <f t="shared" si="41"/>
        <v>9</v>
      </c>
    </row>
    <row r="2663" spans="1:7" ht="45" x14ac:dyDescent="0.2">
      <c r="A2663" s="136" t="s">
        <v>5334</v>
      </c>
      <c r="B2663" s="137" t="s">
        <v>5335</v>
      </c>
      <c r="C2663" s="138" t="s">
        <v>42</v>
      </c>
      <c r="D2663" s="139">
        <v>294.68</v>
      </c>
      <c r="E2663" s="139">
        <v>20.02</v>
      </c>
      <c r="F2663" s="139">
        <v>314.7</v>
      </c>
      <c r="G2663" s="120">
        <f t="shared" si="41"/>
        <v>9</v>
      </c>
    </row>
    <row r="2664" spans="1:7" ht="45" x14ac:dyDescent="0.2">
      <c r="A2664" s="136" t="s">
        <v>5336</v>
      </c>
      <c r="B2664" s="137" t="s">
        <v>5337</v>
      </c>
      <c r="C2664" s="138" t="s">
        <v>42</v>
      </c>
      <c r="D2664" s="139">
        <v>152.78</v>
      </c>
      <c r="E2664" s="139">
        <v>20.02</v>
      </c>
      <c r="F2664" s="139">
        <v>172.8</v>
      </c>
      <c r="G2664" s="120">
        <f t="shared" si="41"/>
        <v>9</v>
      </c>
    </row>
    <row r="2665" spans="1:7" ht="30" x14ac:dyDescent="0.2">
      <c r="A2665" s="136" t="s">
        <v>5338</v>
      </c>
      <c r="B2665" s="137" t="s">
        <v>5339</v>
      </c>
      <c r="C2665" s="138" t="s">
        <v>42</v>
      </c>
      <c r="D2665" s="139">
        <v>126.64</v>
      </c>
      <c r="E2665" s="139">
        <v>20.02</v>
      </c>
      <c r="F2665" s="139">
        <v>146.66</v>
      </c>
      <c r="G2665" s="120">
        <f t="shared" si="41"/>
        <v>9</v>
      </c>
    </row>
    <row r="2666" spans="1:7" x14ac:dyDescent="0.2">
      <c r="A2666" s="136" t="s">
        <v>5340</v>
      </c>
      <c r="B2666" s="137" t="s">
        <v>5341</v>
      </c>
      <c r="C2666" s="138"/>
      <c r="D2666" s="139"/>
      <c r="E2666" s="139"/>
      <c r="F2666" s="139"/>
      <c r="G2666" s="120">
        <f t="shared" si="41"/>
        <v>5</v>
      </c>
    </row>
    <row r="2667" spans="1:7" ht="30" x14ac:dyDescent="0.2">
      <c r="A2667" s="136" t="s">
        <v>5342</v>
      </c>
      <c r="B2667" s="137" t="s">
        <v>5343</v>
      </c>
      <c r="C2667" s="138" t="s">
        <v>42</v>
      </c>
      <c r="D2667" s="139">
        <v>35.36</v>
      </c>
      <c r="E2667" s="139">
        <v>15.02</v>
      </c>
      <c r="F2667" s="139">
        <v>50.38</v>
      </c>
      <c r="G2667" s="120">
        <f t="shared" si="41"/>
        <v>9</v>
      </c>
    </row>
    <row r="2668" spans="1:7" x14ac:dyDescent="0.2">
      <c r="A2668" s="136" t="s">
        <v>5344</v>
      </c>
      <c r="B2668" s="137" t="s">
        <v>5345</v>
      </c>
      <c r="C2668" s="138"/>
      <c r="D2668" s="139"/>
      <c r="E2668" s="139"/>
      <c r="F2668" s="139"/>
      <c r="G2668" s="120">
        <f t="shared" si="41"/>
        <v>5</v>
      </c>
    </row>
    <row r="2669" spans="1:7" ht="30" x14ac:dyDescent="0.2">
      <c r="A2669" s="136" t="s">
        <v>5346</v>
      </c>
      <c r="B2669" s="137" t="s">
        <v>5347</v>
      </c>
      <c r="C2669" s="138" t="s">
        <v>42</v>
      </c>
      <c r="D2669" s="139">
        <v>0.41</v>
      </c>
      <c r="E2669" s="139">
        <v>20.02</v>
      </c>
      <c r="F2669" s="139">
        <v>20.43</v>
      </c>
      <c r="G2669" s="120">
        <f t="shared" si="41"/>
        <v>9</v>
      </c>
    </row>
    <row r="2670" spans="1:7" ht="30" x14ac:dyDescent="0.2">
      <c r="A2670" s="136" t="s">
        <v>5348</v>
      </c>
      <c r="B2670" s="137" t="s">
        <v>5349</v>
      </c>
      <c r="C2670" s="138" t="s">
        <v>42</v>
      </c>
      <c r="D2670" s="139">
        <v>6.38</v>
      </c>
      <c r="E2670" s="139">
        <v>4.07</v>
      </c>
      <c r="F2670" s="139">
        <v>10.45</v>
      </c>
      <c r="G2670" s="120">
        <f t="shared" si="41"/>
        <v>9</v>
      </c>
    </row>
    <row r="2671" spans="1:7" x14ac:dyDescent="0.2">
      <c r="A2671" s="136" t="s">
        <v>5350</v>
      </c>
      <c r="B2671" s="137" t="s">
        <v>5351</v>
      </c>
      <c r="C2671" s="138" t="s">
        <v>42</v>
      </c>
      <c r="D2671" s="139"/>
      <c r="E2671" s="139">
        <v>20.02</v>
      </c>
      <c r="F2671" s="139">
        <v>20.02</v>
      </c>
      <c r="G2671" s="120">
        <f t="shared" si="41"/>
        <v>9</v>
      </c>
    </row>
    <row r="2672" spans="1:7" x14ac:dyDescent="0.2">
      <c r="A2672" s="136" t="s">
        <v>5352</v>
      </c>
      <c r="B2672" s="137" t="s">
        <v>5353</v>
      </c>
      <c r="C2672" s="138" t="s">
        <v>42</v>
      </c>
      <c r="D2672" s="139"/>
      <c r="E2672" s="139">
        <v>4.07</v>
      </c>
      <c r="F2672" s="139">
        <v>4.07</v>
      </c>
      <c r="G2672" s="120">
        <f t="shared" si="41"/>
        <v>9</v>
      </c>
    </row>
    <row r="2673" spans="1:7" x14ac:dyDescent="0.2">
      <c r="A2673" s="136" t="s">
        <v>5354</v>
      </c>
      <c r="B2673" s="137" t="s">
        <v>5355</v>
      </c>
      <c r="C2673" s="138"/>
      <c r="D2673" s="139"/>
      <c r="E2673" s="139"/>
      <c r="F2673" s="139"/>
      <c r="G2673" s="120">
        <f t="shared" si="41"/>
        <v>5</v>
      </c>
    </row>
    <row r="2674" spans="1:7" ht="45" x14ac:dyDescent="0.2">
      <c r="A2674" s="136" t="s">
        <v>5356</v>
      </c>
      <c r="B2674" s="137" t="s">
        <v>8245</v>
      </c>
      <c r="C2674" s="138" t="s">
        <v>42</v>
      </c>
      <c r="D2674" s="139">
        <v>306.45999999999998</v>
      </c>
      <c r="E2674" s="139">
        <v>20.02</v>
      </c>
      <c r="F2674" s="139">
        <v>326.48</v>
      </c>
      <c r="G2674" s="120">
        <f t="shared" si="41"/>
        <v>9</v>
      </c>
    </row>
    <row r="2675" spans="1:7" ht="45" x14ac:dyDescent="0.2">
      <c r="A2675" s="136" t="s">
        <v>5357</v>
      </c>
      <c r="B2675" s="137" t="s">
        <v>5358</v>
      </c>
      <c r="C2675" s="138" t="s">
        <v>42</v>
      </c>
      <c r="D2675" s="139">
        <v>289.79000000000002</v>
      </c>
      <c r="E2675" s="139">
        <v>15.02</v>
      </c>
      <c r="F2675" s="139">
        <v>304.81</v>
      </c>
      <c r="G2675" s="120">
        <f t="shared" si="41"/>
        <v>9</v>
      </c>
    </row>
    <row r="2676" spans="1:7" ht="45" x14ac:dyDescent="0.2">
      <c r="A2676" s="136" t="s">
        <v>5359</v>
      </c>
      <c r="B2676" s="137" t="s">
        <v>5360</v>
      </c>
      <c r="C2676" s="138" t="s">
        <v>42</v>
      </c>
      <c r="D2676" s="139">
        <v>135.47</v>
      </c>
      <c r="E2676" s="139">
        <v>20.02</v>
      </c>
      <c r="F2676" s="139">
        <v>155.49</v>
      </c>
      <c r="G2676" s="120">
        <f t="shared" si="41"/>
        <v>9</v>
      </c>
    </row>
    <row r="2677" spans="1:7" ht="45" x14ac:dyDescent="0.2">
      <c r="A2677" s="136" t="s">
        <v>5361</v>
      </c>
      <c r="B2677" s="137" t="s">
        <v>5362</v>
      </c>
      <c r="C2677" s="138" t="s">
        <v>42</v>
      </c>
      <c r="D2677" s="139">
        <v>308.56</v>
      </c>
      <c r="E2677" s="139">
        <v>15.02</v>
      </c>
      <c r="F2677" s="139">
        <v>323.58</v>
      </c>
      <c r="G2677" s="120">
        <f t="shared" si="41"/>
        <v>9</v>
      </c>
    </row>
    <row r="2678" spans="1:7" ht="30" x14ac:dyDescent="0.2">
      <c r="A2678" s="136" t="s">
        <v>5363</v>
      </c>
      <c r="B2678" s="137" t="s">
        <v>8315</v>
      </c>
      <c r="C2678" s="138" t="s">
        <v>42</v>
      </c>
      <c r="D2678" s="139">
        <v>29.08</v>
      </c>
      <c r="E2678" s="139">
        <v>15.02</v>
      </c>
      <c r="F2678" s="139">
        <v>44.1</v>
      </c>
      <c r="G2678" s="120">
        <f t="shared" si="41"/>
        <v>9</v>
      </c>
    </row>
    <row r="2679" spans="1:7" ht="30" x14ac:dyDescent="0.2">
      <c r="A2679" s="136" t="s">
        <v>5364</v>
      </c>
      <c r="B2679" s="137" t="s">
        <v>5365</v>
      </c>
      <c r="C2679" s="138" t="s">
        <v>42</v>
      </c>
      <c r="D2679" s="139">
        <v>78.53</v>
      </c>
      <c r="E2679" s="139">
        <v>25.03</v>
      </c>
      <c r="F2679" s="139">
        <v>103.56</v>
      </c>
      <c r="G2679" s="120">
        <f t="shared" si="41"/>
        <v>9</v>
      </c>
    </row>
    <row r="2680" spans="1:7" x14ac:dyDescent="0.2">
      <c r="A2680" s="136" t="s">
        <v>5366</v>
      </c>
      <c r="B2680" s="137" t="s">
        <v>5367</v>
      </c>
      <c r="C2680" s="138"/>
      <c r="D2680" s="139"/>
      <c r="E2680" s="139"/>
      <c r="F2680" s="139"/>
      <c r="G2680" s="120">
        <f t="shared" si="41"/>
        <v>2</v>
      </c>
    </row>
    <row r="2681" spans="1:7" x14ac:dyDescent="0.2">
      <c r="A2681" s="136" t="s">
        <v>5368</v>
      </c>
      <c r="B2681" s="137" t="s">
        <v>5369</v>
      </c>
      <c r="C2681" s="138"/>
      <c r="D2681" s="139"/>
      <c r="E2681" s="139"/>
      <c r="F2681" s="139"/>
      <c r="G2681" s="120">
        <f t="shared" si="41"/>
        <v>5</v>
      </c>
    </row>
    <row r="2682" spans="1:7" ht="30" x14ac:dyDescent="0.2">
      <c r="A2682" s="136" t="s">
        <v>5370</v>
      </c>
      <c r="B2682" s="137" t="s">
        <v>5371</v>
      </c>
      <c r="C2682" s="138" t="s">
        <v>42</v>
      </c>
      <c r="D2682" s="139">
        <v>74.55</v>
      </c>
      <c r="E2682" s="139">
        <v>12.51</v>
      </c>
      <c r="F2682" s="139">
        <v>87.06</v>
      </c>
      <c r="G2682" s="120">
        <f t="shared" si="41"/>
        <v>9</v>
      </c>
    </row>
    <row r="2683" spans="1:7" ht="30" x14ac:dyDescent="0.2">
      <c r="A2683" s="136" t="s">
        <v>5372</v>
      </c>
      <c r="B2683" s="137" t="s">
        <v>5373</v>
      </c>
      <c r="C2683" s="138" t="s">
        <v>42</v>
      </c>
      <c r="D2683" s="139">
        <v>129.02000000000001</v>
      </c>
      <c r="E2683" s="139">
        <v>12.51</v>
      </c>
      <c r="F2683" s="139">
        <v>141.53</v>
      </c>
      <c r="G2683" s="120">
        <f t="shared" si="41"/>
        <v>9</v>
      </c>
    </row>
    <row r="2684" spans="1:7" x14ac:dyDescent="0.2">
      <c r="A2684" s="136" t="s">
        <v>5374</v>
      </c>
      <c r="B2684" s="137" t="s">
        <v>5375</v>
      </c>
      <c r="C2684" s="138" t="s">
        <v>42</v>
      </c>
      <c r="D2684" s="139">
        <v>64.34</v>
      </c>
      <c r="E2684" s="139">
        <v>12.51</v>
      </c>
      <c r="F2684" s="139">
        <v>76.849999999999994</v>
      </c>
      <c r="G2684" s="120">
        <f t="shared" si="41"/>
        <v>9</v>
      </c>
    </row>
    <row r="2685" spans="1:7" x14ac:dyDescent="0.2">
      <c r="A2685" s="136" t="s">
        <v>5376</v>
      </c>
      <c r="B2685" s="137" t="s">
        <v>5377</v>
      </c>
      <c r="C2685" s="138" t="s">
        <v>42</v>
      </c>
      <c r="D2685" s="139">
        <v>47.25</v>
      </c>
      <c r="E2685" s="139">
        <v>12.51</v>
      </c>
      <c r="F2685" s="139">
        <v>59.76</v>
      </c>
      <c r="G2685" s="120">
        <f t="shared" si="41"/>
        <v>9</v>
      </c>
    </row>
    <row r="2686" spans="1:7" x14ac:dyDescent="0.2">
      <c r="A2686" s="136" t="s">
        <v>5378</v>
      </c>
      <c r="B2686" s="137" t="s">
        <v>5379</v>
      </c>
      <c r="C2686" s="138" t="s">
        <v>42</v>
      </c>
      <c r="D2686" s="139">
        <v>4.53</v>
      </c>
      <c r="E2686" s="139">
        <v>12.51</v>
      </c>
      <c r="F2686" s="139">
        <v>17.04</v>
      </c>
      <c r="G2686" s="120">
        <f t="shared" si="41"/>
        <v>9</v>
      </c>
    </row>
    <row r="2687" spans="1:7" ht="30" x14ac:dyDescent="0.2">
      <c r="A2687" s="136" t="s">
        <v>5380</v>
      </c>
      <c r="B2687" s="137" t="s">
        <v>5381</v>
      </c>
      <c r="C2687" s="138" t="s">
        <v>42</v>
      </c>
      <c r="D2687" s="139">
        <v>19.57</v>
      </c>
      <c r="E2687" s="139">
        <v>12.51</v>
      </c>
      <c r="F2687" s="139">
        <v>32.08</v>
      </c>
      <c r="G2687" s="120">
        <f t="shared" si="41"/>
        <v>9</v>
      </c>
    </row>
    <row r="2688" spans="1:7" ht="30" x14ac:dyDescent="0.2">
      <c r="A2688" s="136" t="s">
        <v>5382</v>
      </c>
      <c r="B2688" s="137" t="s">
        <v>5383</v>
      </c>
      <c r="C2688" s="138" t="s">
        <v>42</v>
      </c>
      <c r="D2688" s="139">
        <v>11.29</v>
      </c>
      <c r="E2688" s="139">
        <v>12.51</v>
      </c>
      <c r="F2688" s="139">
        <v>23.8</v>
      </c>
      <c r="G2688" s="120">
        <f t="shared" si="41"/>
        <v>9</v>
      </c>
    </row>
    <row r="2689" spans="1:7" ht="30" x14ac:dyDescent="0.2">
      <c r="A2689" s="136" t="s">
        <v>5384</v>
      </c>
      <c r="B2689" s="137" t="s">
        <v>5385</v>
      </c>
      <c r="C2689" s="138" t="s">
        <v>42</v>
      </c>
      <c r="D2689" s="139">
        <v>12.37</v>
      </c>
      <c r="E2689" s="139">
        <v>12.51</v>
      </c>
      <c r="F2689" s="139">
        <v>24.88</v>
      </c>
      <c r="G2689" s="120">
        <f t="shared" si="41"/>
        <v>9</v>
      </c>
    </row>
    <row r="2690" spans="1:7" x14ac:dyDescent="0.2">
      <c r="A2690" s="136" t="s">
        <v>5386</v>
      </c>
      <c r="B2690" s="137" t="s">
        <v>5387</v>
      </c>
      <c r="C2690" s="138"/>
      <c r="D2690" s="139"/>
      <c r="E2690" s="139"/>
      <c r="F2690" s="139"/>
      <c r="G2690" s="120">
        <f t="shared" si="41"/>
        <v>5</v>
      </c>
    </row>
    <row r="2691" spans="1:7" x14ac:dyDescent="0.2">
      <c r="A2691" s="136" t="s">
        <v>5388</v>
      </c>
      <c r="B2691" s="137" t="s">
        <v>5389</v>
      </c>
      <c r="C2691" s="138" t="s">
        <v>42</v>
      </c>
      <c r="D2691" s="139">
        <v>5.84</v>
      </c>
      <c r="E2691" s="139">
        <v>12.51</v>
      </c>
      <c r="F2691" s="139">
        <v>18.350000000000001</v>
      </c>
      <c r="G2691" s="120">
        <f t="shared" si="41"/>
        <v>9</v>
      </c>
    </row>
    <row r="2692" spans="1:7" x14ac:dyDescent="0.2">
      <c r="A2692" s="136" t="s">
        <v>5390</v>
      </c>
      <c r="B2692" s="137" t="s">
        <v>5391</v>
      </c>
      <c r="C2692" s="138" t="s">
        <v>42</v>
      </c>
      <c r="D2692" s="139">
        <v>16.53</v>
      </c>
      <c r="E2692" s="139">
        <v>12.51</v>
      </c>
      <c r="F2692" s="139">
        <v>29.04</v>
      </c>
      <c r="G2692" s="120">
        <f t="shared" si="41"/>
        <v>9</v>
      </c>
    </row>
    <row r="2693" spans="1:7" x14ac:dyDescent="0.2">
      <c r="A2693" s="136" t="s">
        <v>5392</v>
      </c>
      <c r="B2693" s="137" t="s">
        <v>5393</v>
      </c>
      <c r="C2693" s="138" t="s">
        <v>42</v>
      </c>
      <c r="D2693" s="139">
        <v>5.59</v>
      </c>
      <c r="E2693" s="139">
        <v>12.51</v>
      </c>
      <c r="F2693" s="139">
        <v>18.100000000000001</v>
      </c>
      <c r="G2693" s="120">
        <f t="shared" si="41"/>
        <v>9</v>
      </c>
    </row>
    <row r="2694" spans="1:7" ht="30" x14ac:dyDescent="0.2">
      <c r="A2694" s="136" t="s">
        <v>5394</v>
      </c>
      <c r="B2694" s="137" t="s">
        <v>5395</v>
      </c>
      <c r="C2694" s="138" t="s">
        <v>42</v>
      </c>
      <c r="D2694" s="139">
        <v>8.1300000000000008</v>
      </c>
      <c r="E2694" s="139">
        <v>12.51</v>
      </c>
      <c r="F2694" s="139">
        <v>20.64</v>
      </c>
      <c r="G2694" s="120">
        <f t="shared" si="41"/>
        <v>9</v>
      </c>
    </row>
    <row r="2695" spans="1:7" ht="30" x14ac:dyDescent="0.2">
      <c r="A2695" s="136" t="s">
        <v>5396</v>
      </c>
      <c r="B2695" s="137" t="s">
        <v>5397</v>
      </c>
      <c r="C2695" s="138" t="s">
        <v>42</v>
      </c>
      <c r="D2695" s="139">
        <v>14.59</v>
      </c>
      <c r="E2695" s="139">
        <v>12.51</v>
      </c>
      <c r="F2695" s="139">
        <v>27.1</v>
      </c>
      <c r="G2695" s="120">
        <f t="shared" si="41"/>
        <v>9</v>
      </c>
    </row>
    <row r="2696" spans="1:7" ht="30" x14ac:dyDescent="0.2">
      <c r="A2696" s="136" t="s">
        <v>5398</v>
      </c>
      <c r="B2696" s="137" t="s">
        <v>5399</v>
      </c>
      <c r="C2696" s="138" t="s">
        <v>42</v>
      </c>
      <c r="D2696" s="139">
        <v>17.57</v>
      </c>
      <c r="E2696" s="139">
        <v>12.51</v>
      </c>
      <c r="F2696" s="139">
        <v>30.08</v>
      </c>
      <c r="G2696" s="120">
        <f t="shared" si="41"/>
        <v>9</v>
      </c>
    </row>
    <row r="2697" spans="1:7" x14ac:dyDescent="0.2">
      <c r="A2697" s="136" t="s">
        <v>5400</v>
      </c>
      <c r="B2697" s="137" t="s">
        <v>5401</v>
      </c>
      <c r="C2697" s="138"/>
      <c r="D2697" s="139"/>
      <c r="E2697" s="139"/>
      <c r="F2697" s="139"/>
      <c r="G2697" s="120">
        <f t="shared" si="41"/>
        <v>5</v>
      </c>
    </row>
    <row r="2698" spans="1:7" ht="30" x14ac:dyDescent="0.2">
      <c r="A2698" s="136" t="s">
        <v>5402</v>
      </c>
      <c r="B2698" s="137" t="s">
        <v>5403</v>
      </c>
      <c r="C2698" s="138" t="s">
        <v>42</v>
      </c>
      <c r="D2698" s="139">
        <v>10.1</v>
      </c>
      <c r="E2698" s="139">
        <v>12.51</v>
      </c>
      <c r="F2698" s="139">
        <v>22.61</v>
      </c>
      <c r="G2698" s="120">
        <f t="shared" ref="G2698:G2761" si="42">LEN(A2698)</f>
        <v>9</v>
      </c>
    </row>
    <row r="2699" spans="1:7" ht="30" x14ac:dyDescent="0.2">
      <c r="A2699" s="136" t="s">
        <v>5404</v>
      </c>
      <c r="B2699" s="137" t="s">
        <v>5405</v>
      </c>
      <c r="C2699" s="138" t="s">
        <v>42</v>
      </c>
      <c r="D2699" s="139">
        <v>15.35</v>
      </c>
      <c r="E2699" s="139">
        <v>12.51</v>
      </c>
      <c r="F2699" s="139">
        <v>27.86</v>
      </c>
      <c r="G2699" s="120">
        <f t="shared" si="42"/>
        <v>9</v>
      </c>
    </row>
    <row r="2700" spans="1:7" ht="30" x14ac:dyDescent="0.2">
      <c r="A2700" s="136" t="s">
        <v>5406</v>
      </c>
      <c r="B2700" s="137" t="s">
        <v>5407</v>
      </c>
      <c r="C2700" s="138" t="s">
        <v>42</v>
      </c>
      <c r="D2700" s="139">
        <v>13.03</v>
      </c>
      <c r="E2700" s="139">
        <v>12.51</v>
      </c>
      <c r="F2700" s="139">
        <v>25.54</v>
      </c>
      <c r="G2700" s="120">
        <f t="shared" si="42"/>
        <v>9</v>
      </c>
    </row>
    <row r="2701" spans="1:7" ht="30" x14ac:dyDescent="0.2">
      <c r="A2701" s="136" t="s">
        <v>5408</v>
      </c>
      <c r="B2701" s="137" t="s">
        <v>5409</v>
      </c>
      <c r="C2701" s="138" t="s">
        <v>42</v>
      </c>
      <c r="D2701" s="139">
        <v>17.45</v>
      </c>
      <c r="E2701" s="139">
        <v>12.51</v>
      </c>
      <c r="F2701" s="139">
        <v>29.96</v>
      </c>
      <c r="G2701" s="120">
        <f t="shared" si="42"/>
        <v>9</v>
      </c>
    </row>
    <row r="2702" spans="1:7" x14ac:dyDescent="0.2">
      <c r="A2702" s="136" t="s">
        <v>5410</v>
      </c>
      <c r="B2702" s="137" t="s">
        <v>5411</v>
      </c>
      <c r="C2702" s="138"/>
      <c r="D2702" s="139"/>
      <c r="E2702" s="139"/>
      <c r="F2702" s="139"/>
      <c r="G2702" s="120">
        <f t="shared" si="42"/>
        <v>5</v>
      </c>
    </row>
    <row r="2703" spans="1:7" x14ac:dyDescent="0.2">
      <c r="A2703" s="136" t="s">
        <v>5412</v>
      </c>
      <c r="B2703" s="137" t="s">
        <v>5413</v>
      </c>
      <c r="C2703" s="138" t="s">
        <v>42</v>
      </c>
      <c r="D2703" s="139">
        <v>11.52</v>
      </c>
      <c r="E2703" s="139">
        <v>12.51</v>
      </c>
      <c r="F2703" s="139">
        <v>24.03</v>
      </c>
      <c r="G2703" s="120">
        <f t="shared" si="42"/>
        <v>9</v>
      </c>
    </row>
    <row r="2704" spans="1:7" x14ac:dyDescent="0.2">
      <c r="A2704" s="136" t="s">
        <v>5414</v>
      </c>
      <c r="B2704" s="137" t="s">
        <v>5415</v>
      </c>
      <c r="C2704" s="138" t="s">
        <v>42</v>
      </c>
      <c r="D2704" s="139">
        <v>9.23</v>
      </c>
      <c r="E2704" s="139">
        <v>12.51</v>
      </c>
      <c r="F2704" s="139">
        <v>21.74</v>
      </c>
      <c r="G2704" s="120">
        <f t="shared" si="42"/>
        <v>9</v>
      </c>
    </row>
    <row r="2705" spans="1:7" x14ac:dyDescent="0.2">
      <c r="A2705" s="136" t="s">
        <v>5416</v>
      </c>
      <c r="B2705" s="137" t="s">
        <v>5417</v>
      </c>
      <c r="C2705" s="138" t="s">
        <v>42</v>
      </c>
      <c r="D2705" s="139">
        <v>70.27</v>
      </c>
      <c r="E2705" s="139">
        <v>12.51</v>
      </c>
      <c r="F2705" s="139">
        <v>82.78</v>
      </c>
      <c r="G2705" s="120">
        <f t="shared" si="42"/>
        <v>9</v>
      </c>
    </row>
    <row r="2706" spans="1:7" x14ac:dyDescent="0.2">
      <c r="A2706" s="136" t="s">
        <v>5418</v>
      </c>
      <c r="B2706" s="137" t="s">
        <v>5419</v>
      </c>
      <c r="C2706" s="138" t="s">
        <v>42</v>
      </c>
      <c r="D2706" s="139">
        <v>127.06</v>
      </c>
      <c r="E2706" s="139">
        <v>15.02</v>
      </c>
      <c r="F2706" s="139">
        <v>142.08000000000001</v>
      </c>
      <c r="G2706" s="120">
        <f t="shared" si="42"/>
        <v>9</v>
      </c>
    </row>
    <row r="2707" spans="1:7" x14ac:dyDescent="0.2">
      <c r="A2707" s="136" t="s">
        <v>5420</v>
      </c>
      <c r="B2707" s="137" t="s">
        <v>5421</v>
      </c>
      <c r="C2707" s="138" t="s">
        <v>18</v>
      </c>
      <c r="D2707" s="139">
        <v>80.44</v>
      </c>
      <c r="E2707" s="139">
        <v>15.02</v>
      </c>
      <c r="F2707" s="139">
        <v>95.46</v>
      </c>
      <c r="G2707" s="120">
        <f t="shared" si="42"/>
        <v>9</v>
      </c>
    </row>
    <row r="2708" spans="1:7" x14ac:dyDescent="0.2">
      <c r="A2708" s="136" t="s">
        <v>5422</v>
      </c>
      <c r="B2708" s="137" t="s">
        <v>5423</v>
      </c>
      <c r="C2708" s="138" t="s">
        <v>42</v>
      </c>
      <c r="D2708" s="139">
        <v>10.83</v>
      </c>
      <c r="E2708" s="139">
        <v>12.51</v>
      </c>
      <c r="F2708" s="139">
        <v>23.34</v>
      </c>
      <c r="G2708" s="120">
        <f t="shared" si="42"/>
        <v>9</v>
      </c>
    </row>
    <row r="2709" spans="1:7" x14ac:dyDescent="0.2">
      <c r="A2709" s="136" t="s">
        <v>5424</v>
      </c>
      <c r="B2709" s="137" t="s">
        <v>5425</v>
      </c>
      <c r="C2709" s="138" t="s">
        <v>42</v>
      </c>
      <c r="D2709" s="139">
        <v>41.39</v>
      </c>
      <c r="E2709" s="139">
        <v>12.51</v>
      </c>
      <c r="F2709" s="139">
        <v>53.9</v>
      </c>
      <c r="G2709" s="120">
        <f t="shared" si="42"/>
        <v>9</v>
      </c>
    </row>
    <row r="2710" spans="1:7" x14ac:dyDescent="0.2">
      <c r="A2710" s="136" t="s">
        <v>5426</v>
      </c>
      <c r="B2710" s="137" t="s">
        <v>5427</v>
      </c>
      <c r="C2710" s="138"/>
      <c r="D2710" s="139"/>
      <c r="E2710" s="139"/>
      <c r="F2710" s="139"/>
      <c r="G2710" s="120">
        <f t="shared" si="42"/>
        <v>5</v>
      </c>
    </row>
    <row r="2711" spans="1:7" x14ac:dyDescent="0.2">
      <c r="A2711" s="136" t="s">
        <v>5428</v>
      </c>
      <c r="B2711" s="137" t="s">
        <v>5429</v>
      </c>
      <c r="C2711" s="138" t="s">
        <v>42</v>
      </c>
      <c r="D2711" s="139">
        <v>31.52</v>
      </c>
      <c r="E2711" s="139">
        <v>12.51</v>
      </c>
      <c r="F2711" s="139">
        <v>44.03</v>
      </c>
      <c r="G2711" s="120">
        <f t="shared" si="42"/>
        <v>9</v>
      </c>
    </row>
    <row r="2712" spans="1:7" ht="30" x14ac:dyDescent="0.2">
      <c r="A2712" s="136" t="s">
        <v>5430</v>
      </c>
      <c r="B2712" s="137" t="s">
        <v>5431</v>
      </c>
      <c r="C2712" s="138" t="s">
        <v>42</v>
      </c>
      <c r="D2712" s="139">
        <v>14.99</v>
      </c>
      <c r="E2712" s="139">
        <v>12.51</v>
      </c>
      <c r="F2712" s="139">
        <v>27.5</v>
      </c>
      <c r="G2712" s="120">
        <f t="shared" si="42"/>
        <v>9</v>
      </c>
    </row>
    <row r="2713" spans="1:7" x14ac:dyDescent="0.2">
      <c r="A2713" s="136" t="s">
        <v>5432</v>
      </c>
      <c r="B2713" s="137" t="s">
        <v>5433</v>
      </c>
      <c r="C2713" s="138" t="s">
        <v>42</v>
      </c>
      <c r="D2713" s="139">
        <v>79.33</v>
      </c>
      <c r="E2713" s="139">
        <v>12.51</v>
      </c>
      <c r="F2713" s="139">
        <v>91.84</v>
      </c>
      <c r="G2713" s="120">
        <f t="shared" si="42"/>
        <v>9</v>
      </c>
    </row>
    <row r="2714" spans="1:7" x14ac:dyDescent="0.2">
      <c r="A2714" s="136" t="s">
        <v>5434</v>
      </c>
      <c r="B2714" s="137" t="s">
        <v>5435</v>
      </c>
      <c r="C2714" s="138" t="s">
        <v>42</v>
      </c>
      <c r="D2714" s="139">
        <v>43.73</v>
      </c>
      <c r="E2714" s="139">
        <v>12.51</v>
      </c>
      <c r="F2714" s="139">
        <v>56.24</v>
      </c>
      <c r="G2714" s="120">
        <f t="shared" si="42"/>
        <v>9</v>
      </c>
    </row>
    <row r="2715" spans="1:7" x14ac:dyDescent="0.2">
      <c r="A2715" s="136" t="s">
        <v>5436</v>
      </c>
      <c r="B2715" s="137" t="s">
        <v>5437</v>
      </c>
      <c r="C2715" s="138" t="s">
        <v>42</v>
      </c>
      <c r="D2715" s="139">
        <v>120.82</v>
      </c>
      <c r="E2715" s="139">
        <v>12.51</v>
      </c>
      <c r="F2715" s="139">
        <v>133.33000000000001</v>
      </c>
      <c r="G2715" s="120">
        <f t="shared" si="42"/>
        <v>9</v>
      </c>
    </row>
    <row r="2716" spans="1:7" x14ac:dyDescent="0.2">
      <c r="A2716" s="136" t="s">
        <v>5438</v>
      </c>
      <c r="B2716" s="137" t="s">
        <v>5439</v>
      </c>
      <c r="C2716" s="138" t="s">
        <v>42</v>
      </c>
      <c r="D2716" s="139">
        <v>14.38</v>
      </c>
      <c r="E2716" s="139">
        <v>50.05</v>
      </c>
      <c r="F2716" s="139">
        <v>64.430000000000007</v>
      </c>
      <c r="G2716" s="120">
        <f t="shared" si="42"/>
        <v>9</v>
      </c>
    </row>
    <row r="2717" spans="1:7" x14ac:dyDescent="0.2">
      <c r="A2717" s="136" t="s">
        <v>5440</v>
      </c>
      <c r="B2717" s="137" t="s">
        <v>5441</v>
      </c>
      <c r="C2717" s="138" t="s">
        <v>42</v>
      </c>
      <c r="D2717" s="139">
        <v>18.34</v>
      </c>
      <c r="E2717" s="139">
        <v>5.01</v>
      </c>
      <c r="F2717" s="139">
        <v>23.35</v>
      </c>
      <c r="G2717" s="120">
        <f t="shared" si="42"/>
        <v>9</v>
      </c>
    </row>
    <row r="2718" spans="1:7" ht="30" x14ac:dyDescent="0.2">
      <c r="A2718" s="136" t="s">
        <v>51</v>
      </c>
      <c r="B2718" s="137" t="s">
        <v>52</v>
      </c>
      <c r="C2718" s="138" t="s">
        <v>42</v>
      </c>
      <c r="D2718" s="139">
        <v>25.09</v>
      </c>
      <c r="E2718" s="139">
        <v>5.01</v>
      </c>
      <c r="F2718" s="139">
        <v>30.1</v>
      </c>
      <c r="G2718" s="120">
        <f t="shared" si="42"/>
        <v>9</v>
      </c>
    </row>
    <row r="2719" spans="1:7" x14ac:dyDescent="0.2">
      <c r="A2719" s="136" t="s">
        <v>5442</v>
      </c>
      <c r="B2719" s="137" t="s">
        <v>5443</v>
      </c>
      <c r="C2719" s="138" t="s">
        <v>42</v>
      </c>
      <c r="D2719" s="139">
        <v>16.59</v>
      </c>
      <c r="E2719" s="139">
        <v>5.01</v>
      </c>
      <c r="F2719" s="139">
        <v>21.6</v>
      </c>
      <c r="G2719" s="120">
        <f t="shared" si="42"/>
        <v>9</v>
      </c>
    </row>
    <row r="2720" spans="1:7" x14ac:dyDescent="0.2">
      <c r="A2720" s="136" t="s">
        <v>5444</v>
      </c>
      <c r="B2720" s="137" t="s">
        <v>5445</v>
      </c>
      <c r="C2720" s="138" t="s">
        <v>42</v>
      </c>
      <c r="D2720" s="139">
        <v>4.33</v>
      </c>
      <c r="E2720" s="139">
        <v>5.01</v>
      </c>
      <c r="F2720" s="139">
        <v>9.34</v>
      </c>
      <c r="G2720" s="120">
        <f t="shared" si="42"/>
        <v>9</v>
      </c>
    </row>
    <row r="2721" spans="1:7" x14ac:dyDescent="0.2">
      <c r="A2721" s="136" t="s">
        <v>5446</v>
      </c>
      <c r="B2721" s="137" t="s">
        <v>5447</v>
      </c>
      <c r="C2721" s="138" t="s">
        <v>18</v>
      </c>
      <c r="D2721" s="139">
        <v>14.64</v>
      </c>
      <c r="E2721" s="139">
        <v>20.02</v>
      </c>
      <c r="F2721" s="139">
        <v>34.659999999999997</v>
      </c>
      <c r="G2721" s="120">
        <f t="shared" si="42"/>
        <v>9</v>
      </c>
    </row>
    <row r="2722" spans="1:7" x14ac:dyDescent="0.2">
      <c r="A2722" s="136" t="s">
        <v>5448</v>
      </c>
      <c r="B2722" s="137" t="s">
        <v>5449</v>
      </c>
      <c r="C2722" s="138" t="s">
        <v>42</v>
      </c>
      <c r="D2722" s="139">
        <v>19.690000000000001</v>
      </c>
      <c r="E2722" s="139">
        <v>12.51</v>
      </c>
      <c r="F2722" s="139">
        <v>32.200000000000003</v>
      </c>
      <c r="G2722" s="120">
        <f t="shared" si="42"/>
        <v>9</v>
      </c>
    </row>
    <row r="2723" spans="1:7" x14ac:dyDescent="0.2">
      <c r="A2723" s="136" t="s">
        <v>5450</v>
      </c>
      <c r="B2723" s="137" t="s">
        <v>5451</v>
      </c>
      <c r="C2723" s="138" t="s">
        <v>42</v>
      </c>
      <c r="D2723" s="139">
        <v>267.7</v>
      </c>
      <c r="E2723" s="139">
        <v>25.03</v>
      </c>
      <c r="F2723" s="139">
        <v>292.73</v>
      </c>
      <c r="G2723" s="120">
        <f t="shared" si="42"/>
        <v>9</v>
      </c>
    </row>
    <row r="2724" spans="1:7" x14ac:dyDescent="0.2">
      <c r="A2724" s="136" t="s">
        <v>5452</v>
      </c>
      <c r="B2724" s="137" t="s">
        <v>8246</v>
      </c>
      <c r="C2724" s="138" t="s">
        <v>42</v>
      </c>
      <c r="D2724" s="139">
        <v>182.18</v>
      </c>
      <c r="E2724" s="139">
        <v>25.03</v>
      </c>
      <c r="F2724" s="139">
        <v>207.21</v>
      </c>
      <c r="G2724" s="120">
        <f t="shared" si="42"/>
        <v>9</v>
      </c>
    </row>
    <row r="2725" spans="1:7" x14ac:dyDescent="0.2">
      <c r="A2725" s="136" t="s">
        <v>5453</v>
      </c>
      <c r="B2725" s="137" t="s">
        <v>5454</v>
      </c>
      <c r="C2725" s="138" t="s">
        <v>42</v>
      </c>
      <c r="D2725" s="139">
        <v>170.14</v>
      </c>
      <c r="E2725" s="139">
        <v>25.03</v>
      </c>
      <c r="F2725" s="139">
        <v>195.17</v>
      </c>
      <c r="G2725" s="120">
        <f t="shared" si="42"/>
        <v>9</v>
      </c>
    </row>
    <row r="2726" spans="1:7" x14ac:dyDescent="0.2">
      <c r="A2726" s="136" t="s">
        <v>5455</v>
      </c>
      <c r="B2726" s="137" t="s">
        <v>5456</v>
      </c>
      <c r="C2726" s="138" t="s">
        <v>42</v>
      </c>
      <c r="D2726" s="139">
        <v>45.31</v>
      </c>
      <c r="E2726" s="139">
        <v>12.51</v>
      </c>
      <c r="F2726" s="139">
        <v>57.82</v>
      </c>
      <c r="G2726" s="120">
        <f t="shared" si="42"/>
        <v>9</v>
      </c>
    </row>
    <row r="2727" spans="1:7" x14ac:dyDescent="0.2">
      <c r="A2727" s="136" t="s">
        <v>5457</v>
      </c>
      <c r="B2727" s="137" t="s">
        <v>5458</v>
      </c>
      <c r="C2727" s="138" t="s">
        <v>42</v>
      </c>
      <c r="D2727" s="139">
        <v>3.03</v>
      </c>
      <c r="E2727" s="139">
        <v>10.01</v>
      </c>
      <c r="F2727" s="139">
        <v>13.04</v>
      </c>
      <c r="G2727" s="120">
        <f t="shared" si="42"/>
        <v>9</v>
      </c>
    </row>
    <row r="2728" spans="1:7" ht="30" x14ac:dyDescent="0.2">
      <c r="A2728" s="136" t="s">
        <v>5459</v>
      </c>
      <c r="B2728" s="137" t="s">
        <v>5460</v>
      </c>
      <c r="C2728" s="138" t="s">
        <v>42</v>
      </c>
      <c r="D2728" s="139">
        <v>10.119999999999999</v>
      </c>
      <c r="E2728" s="139">
        <v>12.51</v>
      </c>
      <c r="F2728" s="139">
        <v>22.63</v>
      </c>
      <c r="G2728" s="120">
        <f t="shared" si="42"/>
        <v>9</v>
      </c>
    </row>
    <row r="2729" spans="1:7" ht="30" x14ac:dyDescent="0.2">
      <c r="A2729" s="136" t="s">
        <v>53</v>
      </c>
      <c r="B2729" s="137" t="s">
        <v>5461</v>
      </c>
      <c r="C2729" s="138" t="s">
        <v>18</v>
      </c>
      <c r="D2729" s="139">
        <v>16.13</v>
      </c>
      <c r="E2729" s="139">
        <v>25.03</v>
      </c>
      <c r="F2729" s="139">
        <v>41.16</v>
      </c>
      <c r="G2729" s="120">
        <f t="shared" si="42"/>
        <v>9</v>
      </c>
    </row>
    <row r="2730" spans="1:7" ht="30" x14ac:dyDescent="0.2">
      <c r="A2730" s="136" t="s">
        <v>5462</v>
      </c>
      <c r="B2730" s="137" t="s">
        <v>5463</v>
      </c>
      <c r="C2730" s="138" t="s">
        <v>42</v>
      </c>
      <c r="D2730" s="139">
        <v>10.1</v>
      </c>
      <c r="E2730" s="139">
        <v>12.51</v>
      </c>
      <c r="F2730" s="139">
        <v>22.61</v>
      </c>
      <c r="G2730" s="120">
        <f t="shared" si="42"/>
        <v>9</v>
      </c>
    </row>
    <row r="2731" spans="1:7" ht="30" x14ac:dyDescent="0.2">
      <c r="A2731" s="136" t="s">
        <v>5464</v>
      </c>
      <c r="B2731" s="137" t="s">
        <v>5465</v>
      </c>
      <c r="C2731" s="138" t="s">
        <v>42</v>
      </c>
      <c r="D2731" s="139">
        <v>45.52</v>
      </c>
      <c r="E2731" s="139">
        <v>10.01</v>
      </c>
      <c r="F2731" s="139">
        <v>55.53</v>
      </c>
      <c r="G2731" s="120">
        <f t="shared" si="42"/>
        <v>9</v>
      </c>
    </row>
    <row r="2732" spans="1:7" ht="30" x14ac:dyDescent="0.2">
      <c r="A2732" s="136" t="s">
        <v>5466</v>
      </c>
      <c r="B2732" s="137" t="s">
        <v>5467</v>
      </c>
      <c r="C2732" s="138" t="s">
        <v>42</v>
      </c>
      <c r="D2732" s="139">
        <v>4.9000000000000004</v>
      </c>
      <c r="E2732" s="139">
        <v>12.51</v>
      </c>
      <c r="F2732" s="139">
        <v>17.41</v>
      </c>
      <c r="G2732" s="120">
        <f t="shared" si="42"/>
        <v>9</v>
      </c>
    </row>
    <row r="2733" spans="1:7" x14ac:dyDescent="0.2">
      <c r="A2733" s="136" t="s">
        <v>5468</v>
      </c>
      <c r="B2733" s="137" t="s">
        <v>5469</v>
      </c>
      <c r="C2733" s="138" t="s">
        <v>42</v>
      </c>
      <c r="D2733" s="139">
        <v>42.95</v>
      </c>
      <c r="E2733" s="139">
        <v>2.5</v>
      </c>
      <c r="F2733" s="139">
        <v>45.45</v>
      </c>
      <c r="G2733" s="120">
        <f t="shared" si="42"/>
        <v>9</v>
      </c>
    </row>
    <row r="2734" spans="1:7" ht="30" x14ac:dyDescent="0.2">
      <c r="A2734" s="136" t="s">
        <v>5470</v>
      </c>
      <c r="B2734" s="137" t="s">
        <v>5471</v>
      </c>
      <c r="C2734" s="138" t="s">
        <v>42</v>
      </c>
      <c r="D2734" s="139">
        <v>15.5</v>
      </c>
      <c r="E2734" s="139">
        <v>12.51</v>
      </c>
      <c r="F2734" s="139">
        <v>28.01</v>
      </c>
      <c r="G2734" s="120">
        <f t="shared" si="42"/>
        <v>9</v>
      </c>
    </row>
    <row r="2735" spans="1:7" ht="30" x14ac:dyDescent="0.2">
      <c r="A2735" s="136" t="s">
        <v>5472</v>
      </c>
      <c r="B2735" s="137" t="s">
        <v>5473</v>
      </c>
      <c r="C2735" s="138" t="s">
        <v>42</v>
      </c>
      <c r="D2735" s="139">
        <v>25.09</v>
      </c>
      <c r="E2735" s="139">
        <v>12.51</v>
      </c>
      <c r="F2735" s="139">
        <v>37.6</v>
      </c>
      <c r="G2735" s="120">
        <f t="shared" si="42"/>
        <v>9</v>
      </c>
    </row>
    <row r="2736" spans="1:7" ht="30" x14ac:dyDescent="0.2">
      <c r="A2736" s="136" t="s">
        <v>5474</v>
      </c>
      <c r="B2736" s="137" t="s">
        <v>5475</v>
      </c>
      <c r="C2736" s="138" t="s">
        <v>42</v>
      </c>
      <c r="D2736" s="139">
        <v>40.659999999999997</v>
      </c>
      <c r="E2736" s="139">
        <v>12.51</v>
      </c>
      <c r="F2736" s="139">
        <v>53.17</v>
      </c>
      <c r="G2736" s="120">
        <f t="shared" si="42"/>
        <v>9</v>
      </c>
    </row>
    <row r="2737" spans="1:7" ht="30" x14ac:dyDescent="0.2">
      <c r="A2737" s="136" t="s">
        <v>5476</v>
      </c>
      <c r="B2737" s="137" t="s">
        <v>5477</v>
      </c>
      <c r="C2737" s="138" t="s">
        <v>18</v>
      </c>
      <c r="D2737" s="139">
        <v>176.84</v>
      </c>
      <c r="E2737" s="139">
        <v>25.03</v>
      </c>
      <c r="F2737" s="139">
        <v>201.87</v>
      </c>
      <c r="G2737" s="120">
        <f t="shared" si="42"/>
        <v>9</v>
      </c>
    </row>
    <row r="2738" spans="1:7" ht="30" x14ac:dyDescent="0.2">
      <c r="A2738" s="136" t="s">
        <v>5478</v>
      </c>
      <c r="B2738" s="137" t="s">
        <v>5479</v>
      </c>
      <c r="C2738" s="138" t="s">
        <v>42</v>
      </c>
      <c r="D2738" s="139">
        <v>493.38</v>
      </c>
      <c r="E2738" s="139">
        <v>50.05</v>
      </c>
      <c r="F2738" s="139">
        <v>543.42999999999995</v>
      </c>
      <c r="G2738" s="120">
        <f t="shared" si="42"/>
        <v>9</v>
      </c>
    </row>
    <row r="2739" spans="1:7" ht="30" x14ac:dyDescent="0.2">
      <c r="A2739" s="136" t="s">
        <v>5480</v>
      </c>
      <c r="B2739" s="137" t="s">
        <v>5481</v>
      </c>
      <c r="C2739" s="138" t="s">
        <v>42</v>
      </c>
      <c r="D2739" s="139">
        <v>343.98</v>
      </c>
      <c r="E2739" s="139">
        <v>50.05</v>
      </c>
      <c r="F2739" s="139">
        <v>394.03</v>
      </c>
      <c r="G2739" s="120">
        <f t="shared" si="42"/>
        <v>9</v>
      </c>
    </row>
    <row r="2740" spans="1:7" x14ac:dyDescent="0.2">
      <c r="A2740" s="136" t="s">
        <v>5482</v>
      </c>
      <c r="B2740" s="137" t="s">
        <v>5483</v>
      </c>
      <c r="C2740" s="138" t="s">
        <v>42</v>
      </c>
      <c r="D2740" s="139">
        <v>1.24</v>
      </c>
      <c r="E2740" s="139">
        <v>2.04</v>
      </c>
      <c r="F2740" s="139">
        <v>3.28</v>
      </c>
      <c r="G2740" s="120">
        <f t="shared" si="42"/>
        <v>9</v>
      </c>
    </row>
    <row r="2741" spans="1:7" ht="30" x14ac:dyDescent="0.2">
      <c r="A2741" s="136" t="s">
        <v>5484</v>
      </c>
      <c r="B2741" s="137" t="s">
        <v>5485</v>
      </c>
      <c r="C2741" s="138" t="s">
        <v>42</v>
      </c>
      <c r="D2741" s="139">
        <v>6.11</v>
      </c>
      <c r="E2741" s="139">
        <v>12.51</v>
      </c>
      <c r="F2741" s="139">
        <v>18.62</v>
      </c>
      <c r="G2741" s="120">
        <f t="shared" si="42"/>
        <v>9</v>
      </c>
    </row>
    <row r="2742" spans="1:7" ht="30" x14ac:dyDescent="0.2">
      <c r="A2742" s="136" t="s">
        <v>5486</v>
      </c>
      <c r="B2742" s="137" t="s">
        <v>5487</v>
      </c>
      <c r="C2742" s="138" t="s">
        <v>18</v>
      </c>
      <c r="D2742" s="139">
        <v>8.33</v>
      </c>
      <c r="E2742" s="139">
        <v>25.03</v>
      </c>
      <c r="F2742" s="139">
        <v>33.36</v>
      </c>
      <c r="G2742" s="120">
        <f t="shared" si="42"/>
        <v>9</v>
      </c>
    </row>
    <row r="2743" spans="1:7" ht="30" x14ac:dyDescent="0.2">
      <c r="A2743" s="136" t="s">
        <v>5488</v>
      </c>
      <c r="B2743" s="137" t="s">
        <v>5489</v>
      </c>
      <c r="C2743" s="138" t="s">
        <v>42</v>
      </c>
      <c r="D2743" s="139">
        <v>17.72</v>
      </c>
      <c r="E2743" s="139">
        <v>5.01</v>
      </c>
      <c r="F2743" s="139">
        <v>22.73</v>
      </c>
      <c r="G2743" s="120">
        <f t="shared" si="42"/>
        <v>9</v>
      </c>
    </row>
    <row r="2744" spans="1:7" ht="30" x14ac:dyDescent="0.2">
      <c r="A2744" s="136" t="s">
        <v>5490</v>
      </c>
      <c r="B2744" s="137" t="s">
        <v>5491</v>
      </c>
      <c r="C2744" s="138" t="s">
        <v>42</v>
      </c>
      <c r="D2744" s="139">
        <v>6.23</v>
      </c>
      <c r="E2744" s="139">
        <v>12.51</v>
      </c>
      <c r="F2744" s="139">
        <v>18.739999999999998</v>
      </c>
      <c r="G2744" s="120">
        <f t="shared" si="42"/>
        <v>9</v>
      </c>
    </row>
    <row r="2745" spans="1:7" ht="30" x14ac:dyDescent="0.2">
      <c r="A2745" s="136" t="s">
        <v>5492</v>
      </c>
      <c r="B2745" s="137" t="s">
        <v>5493</v>
      </c>
      <c r="C2745" s="138" t="s">
        <v>42</v>
      </c>
      <c r="D2745" s="139">
        <v>5.7</v>
      </c>
      <c r="E2745" s="139">
        <v>12.51</v>
      </c>
      <c r="F2745" s="139">
        <v>18.21</v>
      </c>
      <c r="G2745" s="120">
        <f t="shared" si="42"/>
        <v>9</v>
      </c>
    </row>
    <row r="2746" spans="1:7" ht="30" x14ac:dyDescent="0.2">
      <c r="A2746" s="136" t="s">
        <v>5494</v>
      </c>
      <c r="B2746" s="137" t="s">
        <v>5495</v>
      </c>
      <c r="C2746" s="138" t="s">
        <v>18</v>
      </c>
      <c r="D2746" s="139">
        <v>61.96</v>
      </c>
      <c r="E2746" s="139">
        <v>12.51</v>
      </c>
      <c r="F2746" s="139">
        <v>74.47</v>
      </c>
      <c r="G2746" s="120">
        <f t="shared" si="42"/>
        <v>9</v>
      </c>
    </row>
    <row r="2747" spans="1:7" ht="30" x14ac:dyDescent="0.2">
      <c r="A2747" s="136" t="s">
        <v>5496</v>
      </c>
      <c r="B2747" s="137" t="s">
        <v>5497</v>
      </c>
      <c r="C2747" s="138" t="s">
        <v>42</v>
      </c>
      <c r="D2747" s="139">
        <v>43.5</v>
      </c>
      <c r="E2747" s="139">
        <v>12.51</v>
      </c>
      <c r="F2747" s="139">
        <v>56.01</v>
      </c>
      <c r="G2747" s="120">
        <f t="shared" si="42"/>
        <v>9</v>
      </c>
    </row>
    <row r="2748" spans="1:7" ht="30" x14ac:dyDescent="0.2">
      <c r="A2748" s="136" t="s">
        <v>5498</v>
      </c>
      <c r="B2748" s="137" t="s">
        <v>5499</v>
      </c>
      <c r="C2748" s="138" t="s">
        <v>42</v>
      </c>
      <c r="D2748" s="139">
        <v>48.29</v>
      </c>
      <c r="E2748" s="139">
        <v>12.51</v>
      </c>
      <c r="F2748" s="139">
        <v>60.8</v>
      </c>
      <c r="G2748" s="120">
        <f t="shared" si="42"/>
        <v>9</v>
      </c>
    </row>
    <row r="2749" spans="1:7" x14ac:dyDescent="0.2">
      <c r="A2749" s="136" t="s">
        <v>5500</v>
      </c>
      <c r="B2749" s="137" t="s">
        <v>5501</v>
      </c>
      <c r="C2749" s="138" t="s">
        <v>42</v>
      </c>
      <c r="D2749" s="139">
        <v>5.65</v>
      </c>
      <c r="E2749" s="139">
        <v>12.51</v>
      </c>
      <c r="F2749" s="139">
        <v>18.16</v>
      </c>
      <c r="G2749" s="120">
        <f t="shared" si="42"/>
        <v>9</v>
      </c>
    </row>
    <row r="2750" spans="1:7" x14ac:dyDescent="0.2">
      <c r="A2750" s="136" t="s">
        <v>5502</v>
      </c>
      <c r="B2750" s="137" t="s">
        <v>5503</v>
      </c>
      <c r="C2750" s="138" t="s">
        <v>42</v>
      </c>
      <c r="D2750" s="139">
        <v>8.0500000000000007</v>
      </c>
      <c r="E2750" s="139">
        <v>12.51</v>
      </c>
      <c r="F2750" s="139">
        <v>20.56</v>
      </c>
      <c r="G2750" s="120">
        <f t="shared" si="42"/>
        <v>9</v>
      </c>
    </row>
    <row r="2751" spans="1:7" x14ac:dyDescent="0.2">
      <c r="A2751" s="136" t="s">
        <v>5504</v>
      </c>
      <c r="B2751" s="137" t="s">
        <v>5505</v>
      </c>
      <c r="C2751" s="138" t="s">
        <v>42</v>
      </c>
      <c r="D2751" s="139">
        <v>11.81</v>
      </c>
      <c r="E2751" s="139">
        <v>12.51</v>
      </c>
      <c r="F2751" s="139">
        <v>24.32</v>
      </c>
      <c r="G2751" s="120">
        <f t="shared" si="42"/>
        <v>9</v>
      </c>
    </row>
    <row r="2752" spans="1:7" x14ac:dyDescent="0.2">
      <c r="A2752" s="136" t="s">
        <v>5506</v>
      </c>
      <c r="B2752" s="137" t="s">
        <v>5507</v>
      </c>
      <c r="C2752" s="138" t="s">
        <v>42</v>
      </c>
      <c r="D2752" s="139">
        <v>18.72</v>
      </c>
      <c r="E2752" s="139">
        <v>12.51</v>
      </c>
      <c r="F2752" s="139">
        <v>31.23</v>
      </c>
      <c r="G2752" s="120">
        <f t="shared" si="42"/>
        <v>9</v>
      </c>
    </row>
    <row r="2753" spans="1:7" ht="30" x14ac:dyDescent="0.2">
      <c r="A2753" s="136" t="s">
        <v>5508</v>
      </c>
      <c r="B2753" s="137" t="s">
        <v>5509</v>
      </c>
      <c r="C2753" s="138" t="s">
        <v>42</v>
      </c>
      <c r="D2753" s="139">
        <v>114.24</v>
      </c>
      <c r="E2753" s="139">
        <v>12.51</v>
      </c>
      <c r="F2753" s="139">
        <v>126.75</v>
      </c>
      <c r="G2753" s="120">
        <f t="shared" si="42"/>
        <v>9</v>
      </c>
    </row>
    <row r="2754" spans="1:7" ht="30" x14ac:dyDescent="0.2">
      <c r="A2754" s="136" t="s">
        <v>5510</v>
      </c>
      <c r="B2754" s="137" t="s">
        <v>5511</v>
      </c>
      <c r="C2754" s="138" t="s">
        <v>7</v>
      </c>
      <c r="D2754" s="139">
        <v>231.86</v>
      </c>
      <c r="E2754" s="139">
        <v>5.09</v>
      </c>
      <c r="F2754" s="139">
        <v>236.95</v>
      </c>
      <c r="G2754" s="120">
        <f t="shared" si="42"/>
        <v>9</v>
      </c>
    </row>
    <row r="2755" spans="1:7" x14ac:dyDescent="0.2">
      <c r="A2755" s="136" t="s">
        <v>5512</v>
      </c>
      <c r="B2755" s="137" t="s">
        <v>5513</v>
      </c>
      <c r="C2755" s="138"/>
      <c r="D2755" s="139"/>
      <c r="E2755" s="139"/>
      <c r="F2755" s="139"/>
      <c r="G2755" s="120">
        <f t="shared" si="42"/>
        <v>5</v>
      </c>
    </row>
    <row r="2756" spans="1:7" ht="30" x14ac:dyDescent="0.2">
      <c r="A2756" s="136" t="s">
        <v>5514</v>
      </c>
      <c r="B2756" s="137" t="s">
        <v>5515</v>
      </c>
      <c r="C2756" s="138" t="s">
        <v>42</v>
      </c>
      <c r="D2756" s="139">
        <v>9.84</v>
      </c>
      <c r="E2756" s="139">
        <v>25.03</v>
      </c>
      <c r="F2756" s="139">
        <v>34.869999999999997</v>
      </c>
      <c r="G2756" s="120">
        <f t="shared" si="42"/>
        <v>9</v>
      </c>
    </row>
    <row r="2757" spans="1:7" ht="30" x14ac:dyDescent="0.2">
      <c r="A2757" s="136" t="s">
        <v>5516</v>
      </c>
      <c r="B2757" s="137" t="s">
        <v>5517</v>
      </c>
      <c r="C2757" s="138" t="s">
        <v>42</v>
      </c>
      <c r="D2757" s="139">
        <v>19.37</v>
      </c>
      <c r="E2757" s="139">
        <v>25.03</v>
      </c>
      <c r="F2757" s="139">
        <v>44.4</v>
      </c>
      <c r="G2757" s="120">
        <f t="shared" si="42"/>
        <v>9</v>
      </c>
    </row>
    <row r="2758" spans="1:7" ht="30" x14ac:dyDescent="0.2">
      <c r="A2758" s="136" t="s">
        <v>5518</v>
      </c>
      <c r="B2758" s="137" t="s">
        <v>5519</v>
      </c>
      <c r="C2758" s="138" t="s">
        <v>42</v>
      </c>
      <c r="D2758" s="139">
        <v>19.45</v>
      </c>
      <c r="E2758" s="139">
        <v>25.03</v>
      </c>
      <c r="F2758" s="139">
        <v>44.48</v>
      </c>
      <c r="G2758" s="120">
        <f t="shared" si="42"/>
        <v>9</v>
      </c>
    </row>
    <row r="2759" spans="1:7" ht="30" x14ac:dyDescent="0.2">
      <c r="A2759" s="136" t="s">
        <v>5520</v>
      </c>
      <c r="B2759" s="137" t="s">
        <v>5521</v>
      </c>
      <c r="C2759" s="138" t="s">
        <v>42</v>
      </c>
      <c r="D2759" s="139">
        <v>36.46</v>
      </c>
      <c r="E2759" s="139">
        <v>25.03</v>
      </c>
      <c r="F2759" s="139">
        <v>61.49</v>
      </c>
      <c r="G2759" s="120">
        <f t="shared" si="42"/>
        <v>9</v>
      </c>
    </row>
    <row r="2760" spans="1:7" ht="30" x14ac:dyDescent="0.2">
      <c r="A2760" s="136" t="s">
        <v>5522</v>
      </c>
      <c r="B2760" s="137" t="s">
        <v>5523</v>
      </c>
      <c r="C2760" s="138" t="s">
        <v>42</v>
      </c>
      <c r="D2760" s="139">
        <v>10.01</v>
      </c>
      <c r="E2760" s="139">
        <v>25.03</v>
      </c>
      <c r="F2760" s="139">
        <v>35.04</v>
      </c>
      <c r="G2760" s="120">
        <f t="shared" si="42"/>
        <v>9</v>
      </c>
    </row>
    <row r="2761" spans="1:7" ht="30" x14ac:dyDescent="0.2">
      <c r="A2761" s="136" t="s">
        <v>5524</v>
      </c>
      <c r="B2761" s="137" t="s">
        <v>5525</v>
      </c>
      <c r="C2761" s="138" t="s">
        <v>42</v>
      </c>
      <c r="D2761" s="139">
        <v>19.149999999999999</v>
      </c>
      <c r="E2761" s="139">
        <v>25.03</v>
      </c>
      <c r="F2761" s="139">
        <v>44.18</v>
      </c>
      <c r="G2761" s="120">
        <f t="shared" si="42"/>
        <v>9</v>
      </c>
    </row>
    <row r="2762" spans="1:7" ht="30" x14ac:dyDescent="0.2">
      <c r="A2762" s="136" t="s">
        <v>5526</v>
      </c>
      <c r="B2762" s="137" t="s">
        <v>5527</v>
      </c>
      <c r="C2762" s="138" t="s">
        <v>42</v>
      </c>
      <c r="D2762" s="139">
        <v>9.86</v>
      </c>
      <c r="E2762" s="139">
        <v>25.03</v>
      </c>
      <c r="F2762" s="139">
        <v>34.89</v>
      </c>
      <c r="G2762" s="120">
        <f t="shared" ref="G2762:G2825" si="43">LEN(A2762)</f>
        <v>9</v>
      </c>
    </row>
    <row r="2763" spans="1:7" ht="30" x14ac:dyDescent="0.2">
      <c r="A2763" s="136" t="s">
        <v>5528</v>
      </c>
      <c r="B2763" s="137" t="s">
        <v>5529</v>
      </c>
      <c r="C2763" s="138" t="s">
        <v>42</v>
      </c>
      <c r="D2763" s="139">
        <v>36.67</v>
      </c>
      <c r="E2763" s="139">
        <v>25.03</v>
      </c>
      <c r="F2763" s="139">
        <v>61.7</v>
      </c>
      <c r="G2763" s="120">
        <f t="shared" si="43"/>
        <v>9</v>
      </c>
    </row>
    <row r="2764" spans="1:7" ht="30" x14ac:dyDescent="0.2">
      <c r="A2764" s="136" t="s">
        <v>5530</v>
      </c>
      <c r="B2764" s="137" t="s">
        <v>5531</v>
      </c>
      <c r="C2764" s="138" t="s">
        <v>42</v>
      </c>
      <c r="D2764" s="139">
        <v>19.670000000000002</v>
      </c>
      <c r="E2764" s="139">
        <v>25.03</v>
      </c>
      <c r="F2764" s="139">
        <v>44.7</v>
      </c>
      <c r="G2764" s="120">
        <f t="shared" si="43"/>
        <v>9</v>
      </c>
    </row>
    <row r="2765" spans="1:7" ht="30" x14ac:dyDescent="0.2">
      <c r="A2765" s="136" t="s">
        <v>5532</v>
      </c>
      <c r="B2765" s="137" t="s">
        <v>5533</v>
      </c>
      <c r="C2765" s="138" t="s">
        <v>42</v>
      </c>
      <c r="D2765" s="139">
        <v>36.69</v>
      </c>
      <c r="E2765" s="139">
        <v>25.03</v>
      </c>
      <c r="F2765" s="139">
        <v>61.72</v>
      </c>
      <c r="G2765" s="120">
        <f t="shared" si="43"/>
        <v>9</v>
      </c>
    </row>
    <row r="2766" spans="1:7" ht="30" x14ac:dyDescent="0.2">
      <c r="A2766" s="136" t="s">
        <v>5534</v>
      </c>
      <c r="B2766" s="137" t="s">
        <v>5535</v>
      </c>
      <c r="C2766" s="138" t="s">
        <v>42</v>
      </c>
      <c r="D2766" s="139">
        <v>19.89</v>
      </c>
      <c r="E2766" s="139">
        <v>25.03</v>
      </c>
      <c r="F2766" s="139">
        <v>44.92</v>
      </c>
      <c r="G2766" s="120">
        <f t="shared" si="43"/>
        <v>9</v>
      </c>
    </row>
    <row r="2767" spans="1:7" ht="30" x14ac:dyDescent="0.2">
      <c r="A2767" s="136" t="s">
        <v>5536</v>
      </c>
      <c r="B2767" s="137" t="s">
        <v>5537</v>
      </c>
      <c r="C2767" s="138" t="s">
        <v>42</v>
      </c>
      <c r="D2767" s="139">
        <v>19.079999999999998</v>
      </c>
      <c r="E2767" s="139">
        <v>25.03</v>
      </c>
      <c r="F2767" s="139">
        <v>44.11</v>
      </c>
      <c r="G2767" s="120">
        <f t="shared" si="43"/>
        <v>9</v>
      </c>
    </row>
    <row r="2768" spans="1:7" ht="30" x14ac:dyDescent="0.2">
      <c r="A2768" s="136" t="s">
        <v>5538</v>
      </c>
      <c r="B2768" s="137" t="s">
        <v>5539</v>
      </c>
      <c r="C2768" s="138" t="s">
        <v>42</v>
      </c>
      <c r="D2768" s="139">
        <v>19.21</v>
      </c>
      <c r="E2768" s="139">
        <v>25.03</v>
      </c>
      <c r="F2768" s="139">
        <v>44.24</v>
      </c>
      <c r="G2768" s="120">
        <f t="shared" si="43"/>
        <v>9</v>
      </c>
    </row>
    <row r="2769" spans="1:7" ht="30" x14ac:dyDescent="0.2">
      <c r="A2769" s="136" t="s">
        <v>5540</v>
      </c>
      <c r="B2769" s="137" t="s">
        <v>5541</v>
      </c>
      <c r="C2769" s="138" t="s">
        <v>42</v>
      </c>
      <c r="D2769" s="139">
        <v>9.61</v>
      </c>
      <c r="E2769" s="139">
        <v>25.03</v>
      </c>
      <c r="F2769" s="139">
        <v>34.64</v>
      </c>
      <c r="G2769" s="120">
        <f t="shared" si="43"/>
        <v>9</v>
      </c>
    </row>
    <row r="2770" spans="1:7" ht="45" x14ac:dyDescent="0.2">
      <c r="A2770" s="136" t="s">
        <v>5542</v>
      </c>
      <c r="B2770" s="137" t="s">
        <v>5543</v>
      </c>
      <c r="C2770" s="138" t="s">
        <v>42</v>
      </c>
      <c r="D2770" s="139">
        <v>21.06</v>
      </c>
      <c r="E2770" s="139">
        <v>25.03</v>
      </c>
      <c r="F2770" s="139">
        <v>46.09</v>
      </c>
      <c r="G2770" s="120">
        <f t="shared" si="43"/>
        <v>9</v>
      </c>
    </row>
    <row r="2771" spans="1:7" ht="45" x14ac:dyDescent="0.2">
      <c r="A2771" s="136" t="s">
        <v>5544</v>
      </c>
      <c r="B2771" s="137" t="s">
        <v>5545</v>
      </c>
      <c r="C2771" s="138" t="s">
        <v>42</v>
      </c>
      <c r="D2771" s="139">
        <v>19.3</v>
      </c>
      <c r="E2771" s="139">
        <v>25.03</v>
      </c>
      <c r="F2771" s="139">
        <v>44.33</v>
      </c>
      <c r="G2771" s="120">
        <f t="shared" si="43"/>
        <v>9</v>
      </c>
    </row>
    <row r="2772" spans="1:7" ht="45" x14ac:dyDescent="0.2">
      <c r="A2772" s="136" t="s">
        <v>5546</v>
      </c>
      <c r="B2772" s="137" t="s">
        <v>5547</v>
      </c>
      <c r="C2772" s="138" t="s">
        <v>42</v>
      </c>
      <c r="D2772" s="139">
        <v>19.32</v>
      </c>
      <c r="E2772" s="139">
        <v>25.03</v>
      </c>
      <c r="F2772" s="139">
        <v>44.35</v>
      </c>
      <c r="G2772" s="120">
        <f t="shared" si="43"/>
        <v>9</v>
      </c>
    </row>
    <row r="2773" spans="1:7" ht="30" x14ac:dyDescent="0.2">
      <c r="A2773" s="136" t="s">
        <v>5548</v>
      </c>
      <c r="B2773" s="137" t="s">
        <v>5549</v>
      </c>
      <c r="C2773" s="138" t="s">
        <v>42</v>
      </c>
      <c r="D2773" s="139">
        <v>9.83</v>
      </c>
      <c r="E2773" s="139">
        <v>25.03</v>
      </c>
      <c r="F2773" s="139">
        <v>34.86</v>
      </c>
      <c r="G2773" s="120">
        <f t="shared" si="43"/>
        <v>9</v>
      </c>
    </row>
    <row r="2774" spans="1:7" ht="30" x14ac:dyDescent="0.2">
      <c r="A2774" s="136" t="s">
        <v>5550</v>
      </c>
      <c r="B2774" s="137" t="s">
        <v>5551</v>
      </c>
      <c r="C2774" s="138" t="s">
        <v>42</v>
      </c>
      <c r="D2774" s="139">
        <v>9.68</v>
      </c>
      <c r="E2774" s="139">
        <v>25.03</v>
      </c>
      <c r="F2774" s="139">
        <v>34.71</v>
      </c>
      <c r="G2774" s="120">
        <f t="shared" si="43"/>
        <v>9</v>
      </c>
    </row>
    <row r="2775" spans="1:7" ht="30" x14ac:dyDescent="0.2">
      <c r="A2775" s="136" t="s">
        <v>5552</v>
      </c>
      <c r="B2775" s="137" t="s">
        <v>5553</v>
      </c>
      <c r="C2775" s="138" t="s">
        <v>42</v>
      </c>
      <c r="D2775" s="139">
        <v>19.22</v>
      </c>
      <c r="E2775" s="139">
        <v>25.03</v>
      </c>
      <c r="F2775" s="139">
        <v>44.25</v>
      </c>
      <c r="G2775" s="120">
        <f t="shared" si="43"/>
        <v>9</v>
      </c>
    </row>
    <row r="2776" spans="1:7" x14ac:dyDescent="0.2">
      <c r="A2776" s="136" t="s">
        <v>5554</v>
      </c>
      <c r="B2776" s="137" t="s">
        <v>5555</v>
      </c>
      <c r="C2776" s="138"/>
      <c r="D2776" s="139"/>
      <c r="E2776" s="139"/>
      <c r="F2776" s="139"/>
      <c r="G2776" s="120">
        <f t="shared" si="43"/>
        <v>2</v>
      </c>
    </row>
    <row r="2777" spans="1:7" x14ac:dyDescent="0.2">
      <c r="A2777" s="136" t="s">
        <v>5556</v>
      </c>
      <c r="B2777" s="137" t="s">
        <v>5557</v>
      </c>
      <c r="C2777" s="138"/>
      <c r="D2777" s="139"/>
      <c r="E2777" s="139"/>
      <c r="F2777" s="139"/>
      <c r="G2777" s="120">
        <f t="shared" si="43"/>
        <v>5</v>
      </c>
    </row>
    <row r="2778" spans="1:7" ht="45" x14ac:dyDescent="0.2">
      <c r="A2778" s="136" t="s">
        <v>5558</v>
      </c>
      <c r="B2778" s="137" t="s">
        <v>5559</v>
      </c>
      <c r="C2778" s="138" t="s">
        <v>42</v>
      </c>
      <c r="D2778" s="139">
        <v>1237.96</v>
      </c>
      <c r="E2778" s="139">
        <v>70.41</v>
      </c>
      <c r="F2778" s="139">
        <v>1308.3699999999999</v>
      </c>
      <c r="G2778" s="120">
        <f t="shared" si="43"/>
        <v>9</v>
      </c>
    </row>
    <row r="2779" spans="1:7" ht="45" x14ac:dyDescent="0.2">
      <c r="A2779" s="136" t="s">
        <v>5560</v>
      </c>
      <c r="B2779" s="137" t="s">
        <v>5561</v>
      </c>
      <c r="C2779" s="138" t="s">
        <v>42</v>
      </c>
      <c r="D2779" s="139">
        <v>1781.76</v>
      </c>
      <c r="E2779" s="139">
        <v>70.41</v>
      </c>
      <c r="F2779" s="139">
        <v>1852.17</v>
      </c>
      <c r="G2779" s="120">
        <f t="shared" si="43"/>
        <v>9</v>
      </c>
    </row>
    <row r="2780" spans="1:7" x14ac:dyDescent="0.2">
      <c r="A2780" s="136" t="s">
        <v>5562</v>
      </c>
      <c r="B2780" s="137" t="s">
        <v>5563</v>
      </c>
      <c r="C2780" s="138"/>
      <c r="D2780" s="139"/>
      <c r="E2780" s="139"/>
      <c r="F2780" s="139"/>
      <c r="G2780" s="120">
        <f t="shared" si="43"/>
        <v>5</v>
      </c>
    </row>
    <row r="2781" spans="1:7" x14ac:dyDescent="0.2">
      <c r="A2781" s="136" t="s">
        <v>5564</v>
      </c>
      <c r="B2781" s="137" t="s">
        <v>5565</v>
      </c>
      <c r="C2781" s="138" t="s">
        <v>42</v>
      </c>
      <c r="D2781" s="139">
        <v>19.95</v>
      </c>
      <c r="E2781" s="139">
        <v>25.03</v>
      </c>
      <c r="F2781" s="139">
        <v>44.98</v>
      </c>
      <c r="G2781" s="120">
        <f t="shared" si="43"/>
        <v>9</v>
      </c>
    </row>
    <row r="2782" spans="1:7" ht="30" x14ac:dyDescent="0.2">
      <c r="A2782" s="136" t="s">
        <v>5566</v>
      </c>
      <c r="B2782" s="137" t="s">
        <v>5567</v>
      </c>
      <c r="C2782" s="138" t="s">
        <v>42</v>
      </c>
      <c r="D2782" s="139">
        <v>1036.3900000000001</v>
      </c>
      <c r="E2782" s="139">
        <v>47.55</v>
      </c>
      <c r="F2782" s="139">
        <v>1083.94</v>
      </c>
      <c r="G2782" s="120">
        <f t="shared" si="43"/>
        <v>9</v>
      </c>
    </row>
    <row r="2783" spans="1:7" x14ac:dyDescent="0.2">
      <c r="A2783" s="136" t="s">
        <v>5568</v>
      </c>
      <c r="B2783" s="137" t="s">
        <v>5569</v>
      </c>
      <c r="C2783" s="138" t="s">
        <v>42</v>
      </c>
      <c r="D2783" s="139">
        <v>410.22</v>
      </c>
      <c r="E2783" s="139">
        <v>39.880000000000003</v>
      </c>
      <c r="F2783" s="139">
        <v>450.1</v>
      </c>
      <c r="G2783" s="120">
        <f t="shared" si="43"/>
        <v>9</v>
      </c>
    </row>
    <row r="2784" spans="1:7" ht="30" x14ac:dyDescent="0.2">
      <c r="A2784" s="136" t="s">
        <v>5570</v>
      </c>
      <c r="B2784" s="137" t="s">
        <v>5571</v>
      </c>
      <c r="C2784" s="138" t="s">
        <v>42</v>
      </c>
      <c r="D2784" s="139">
        <v>177.16</v>
      </c>
      <c r="E2784" s="139">
        <v>25.03</v>
      </c>
      <c r="F2784" s="139">
        <v>202.19</v>
      </c>
      <c r="G2784" s="120">
        <f t="shared" si="43"/>
        <v>9</v>
      </c>
    </row>
    <row r="2785" spans="1:7" ht="30" x14ac:dyDescent="0.2">
      <c r="A2785" s="136" t="s">
        <v>5572</v>
      </c>
      <c r="B2785" s="137" t="s">
        <v>5573</v>
      </c>
      <c r="C2785" s="138" t="s">
        <v>42</v>
      </c>
      <c r="D2785" s="139">
        <v>14.02</v>
      </c>
      <c r="E2785" s="139">
        <v>30.12</v>
      </c>
      <c r="F2785" s="139">
        <v>44.14</v>
      </c>
      <c r="G2785" s="120">
        <f t="shared" si="43"/>
        <v>9</v>
      </c>
    </row>
    <row r="2786" spans="1:7" x14ac:dyDescent="0.2">
      <c r="A2786" s="136" t="s">
        <v>5574</v>
      </c>
      <c r="B2786" s="137" t="s">
        <v>5575</v>
      </c>
      <c r="C2786" s="138" t="s">
        <v>42</v>
      </c>
      <c r="D2786" s="139">
        <v>80.489999999999995</v>
      </c>
      <c r="E2786" s="139">
        <v>39.880000000000003</v>
      </c>
      <c r="F2786" s="139">
        <v>120.37</v>
      </c>
      <c r="G2786" s="120">
        <f t="shared" si="43"/>
        <v>9</v>
      </c>
    </row>
    <row r="2787" spans="1:7" ht="30" x14ac:dyDescent="0.2">
      <c r="A2787" s="136" t="s">
        <v>5576</v>
      </c>
      <c r="B2787" s="137" t="s">
        <v>5577</v>
      </c>
      <c r="C2787" s="138" t="s">
        <v>42</v>
      </c>
      <c r="D2787" s="139">
        <v>1946.89</v>
      </c>
      <c r="E2787" s="139">
        <v>100.1</v>
      </c>
      <c r="F2787" s="139">
        <v>2046.99</v>
      </c>
      <c r="G2787" s="120">
        <f t="shared" si="43"/>
        <v>9</v>
      </c>
    </row>
    <row r="2788" spans="1:7" x14ac:dyDescent="0.2">
      <c r="A2788" s="136" t="s">
        <v>5578</v>
      </c>
      <c r="B2788" s="137" t="s">
        <v>5579</v>
      </c>
      <c r="C2788" s="138" t="s">
        <v>42</v>
      </c>
      <c r="D2788" s="139">
        <v>463.78</v>
      </c>
      <c r="E2788" s="139">
        <v>39.880000000000003</v>
      </c>
      <c r="F2788" s="139">
        <v>503.66</v>
      </c>
      <c r="G2788" s="120">
        <f t="shared" si="43"/>
        <v>9</v>
      </c>
    </row>
    <row r="2789" spans="1:7" x14ac:dyDescent="0.2">
      <c r="A2789" s="136" t="s">
        <v>5580</v>
      </c>
      <c r="B2789" s="137" t="s">
        <v>5581</v>
      </c>
      <c r="C2789" s="138" t="s">
        <v>42</v>
      </c>
      <c r="D2789" s="139">
        <v>142.65</v>
      </c>
      <c r="E2789" s="139">
        <v>39.880000000000003</v>
      </c>
      <c r="F2789" s="139">
        <v>182.53</v>
      </c>
      <c r="G2789" s="120">
        <f t="shared" si="43"/>
        <v>9</v>
      </c>
    </row>
    <row r="2790" spans="1:7" x14ac:dyDescent="0.2">
      <c r="A2790" s="136" t="s">
        <v>5582</v>
      </c>
      <c r="B2790" s="137" t="s">
        <v>5583</v>
      </c>
      <c r="C2790" s="138"/>
      <c r="D2790" s="139"/>
      <c r="E2790" s="139"/>
      <c r="F2790" s="139"/>
      <c r="G2790" s="120">
        <f t="shared" si="43"/>
        <v>5</v>
      </c>
    </row>
    <row r="2791" spans="1:7" x14ac:dyDescent="0.2">
      <c r="A2791" s="136" t="s">
        <v>5584</v>
      </c>
      <c r="B2791" s="137" t="s">
        <v>5585</v>
      </c>
      <c r="C2791" s="138" t="s">
        <v>42</v>
      </c>
      <c r="D2791" s="139">
        <v>25716.58</v>
      </c>
      <c r="E2791" s="139">
        <v>200.2</v>
      </c>
      <c r="F2791" s="139">
        <v>25916.78</v>
      </c>
      <c r="G2791" s="120">
        <f t="shared" si="43"/>
        <v>9</v>
      </c>
    </row>
    <row r="2792" spans="1:7" x14ac:dyDescent="0.2">
      <c r="A2792" s="136" t="s">
        <v>5586</v>
      </c>
      <c r="B2792" s="137" t="s">
        <v>5587</v>
      </c>
      <c r="C2792" s="138" t="s">
        <v>42</v>
      </c>
      <c r="D2792" s="139">
        <v>18569.330000000002</v>
      </c>
      <c r="E2792" s="139">
        <v>225.23</v>
      </c>
      <c r="F2792" s="139">
        <v>18794.560000000001</v>
      </c>
      <c r="G2792" s="120">
        <f t="shared" si="43"/>
        <v>9</v>
      </c>
    </row>
    <row r="2793" spans="1:7" ht="30" x14ac:dyDescent="0.2">
      <c r="A2793" s="136" t="s">
        <v>5588</v>
      </c>
      <c r="B2793" s="137" t="s">
        <v>5589</v>
      </c>
      <c r="C2793" s="138" t="s">
        <v>42</v>
      </c>
      <c r="D2793" s="139">
        <v>579.09</v>
      </c>
      <c r="E2793" s="139">
        <v>250.25</v>
      </c>
      <c r="F2793" s="139">
        <v>829.34</v>
      </c>
      <c r="G2793" s="120">
        <f t="shared" si="43"/>
        <v>9</v>
      </c>
    </row>
    <row r="2794" spans="1:7" ht="30" x14ac:dyDescent="0.2">
      <c r="A2794" s="136" t="s">
        <v>5590</v>
      </c>
      <c r="B2794" s="137" t="s">
        <v>5591</v>
      </c>
      <c r="C2794" s="138" t="s">
        <v>58</v>
      </c>
      <c r="D2794" s="139">
        <v>14340.8</v>
      </c>
      <c r="E2794" s="139">
        <v>5307.04</v>
      </c>
      <c r="F2794" s="139">
        <v>19647.84</v>
      </c>
      <c r="G2794" s="120">
        <f t="shared" si="43"/>
        <v>9</v>
      </c>
    </row>
    <row r="2795" spans="1:7" ht="30" x14ac:dyDescent="0.2">
      <c r="A2795" s="136" t="s">
        <v>5592</v>
      </c>
      <c r="B2795" s="137" t="s">
        <v>5593</v>
      </c>
      <c r="C2795" s="138" t="s">
        <v>58</v>
      </c>
      <c r="D2795" s="139">
        <v>29458.34</v>
      </c>
      <c r="E2795" s="139">
        <v>5970.42</v>
      </c>
      <c r="F2795" s="139">
        <v>35428.76</v>
      </c>
      <c r="G2795" s="120">
        <f t="shared" si="43"/>
        <v>9</v>
      </c>
    </row>
    <row r="2796" spans="1:7" ht="30" x14ac:dyDescent="0.2">
      <c r="A2796" s="136" t="s">
        <v>5594</v>
      </c>
      <c r="B2796" s="137" t="s">
        <v>5595</v>
      </c>
      <c r="C2796" s="138" t="s">
        <v>58</v>
      </c>
      <c r="D2796" s="139">
        <v>30530.6</v>
      </c>
      <c r="E2796" s="139">
        <v>7020.65</v>
      </c>
      <c r="F2796" s="139">
        <v>37551.25</v>
      </c>
      <c r="G2796" s="120">
        <f t="shared" si="43"/>
        <v>9</v>
      </c>
    </row>
    <row r="2797" spans="1:7" ht="30" x14ac:dyDescent="0.2">
      <c r="A2797" s="136" t="s">
        <v>5596</v>
      </c>
      <c r="B2797" s="137" t="s">
        <v>5597</v>
      </c>
      <c r="C2797" s="138" t="s">
        <v>42</v>
      </c>
      <c r="D2797" s="139">
        <v>1210.6199999999999</v>
      </c>
      <c r="E2797" s="139">
        <v>51.92</v>
      </c>
      <c r="F2797" s="139">
        <v>1262.54</v>
      </c>
      <c r="G2797" s="120">
        <f t="shared" si="43"/>
        <v>9</v>
      </c>
    </row>
    <row r="2798" spans="1:7" ht="30" x14ac:dyDescent="0.2">
      <c r="A2798" s="136" t="s">
        <v>5598</v>
      </c>
      <c r="B2798" s="137" t="s">
        <v>5599</v>
      </c>
      <c r="C2798" s="138" t="s">
        <v>42</v>
      </c>
      <c r="D2798" s="139">
        <v>2138.64</v>
      </c>
      <c r="E2798" s="139">
        <v>64.900000000000006</v>
      </c>
      <c r="F2798" s="139">
        <v>2203.54</v>
      </c>
      <c r="G2798" s="120">
        <f t="shared" si="43"/>
        <v>9</v>
      </c>
    </row>
    <row r="2799" spans="1:7" ht="30" x14ac:dyDescent="0.2">
      <c r="A2799" s="136" t="s">
        <v>5600</v>
      </c>
      <c r="B2799" s="137" t="s">
        <v>5601</v>
      </c>
      <c r="C2799" s="138" t="s">
        <v>42</v>
      </c>
      <c r="D2799" s="139">
        <v>3923.96</v>
      </c>
      <c r="E2799" s="139">
        <v>70.41</v>
      </c>
      <c r="F2799" s="139">
        <v>3994.37</v>
      </c>
      <c r="G2799" s="120">
        <f t="shared" si="43"/>
        <v>9</v>
      </c>
    </row>
    <row r="2800" spans="1:7" x14ac:dyDescent="0.2">
      <c r="A2800" s="136" t="s">
        <v>5602</v>
      </c>
      <c r="B2800" s="137" t="s">
        <v>5603</v>
      </c>
      <c r="C2800" s="138"/>
      <c r="D2800" s="139"/>
      <c r="E2800" s="139"/>
      <c r="F2800" s="139"/>
      <c r="G2800" s="120">
        <f t="shared" si="43"/>
        <v>5</v>
      </c>
    </row>
    <row r="2801" spans="1:7" x14ac:dyDescent="0.2">
      <c r="A2801" s="136" t="s">
        <v>5604</v>
      </c>
      <c r="B2801" s="137" t="s">
        <v>5605</v>
      </c>
      <c r="C2801" s="138" t="s">
        <v>42</v>
      </c>
      <c r="D2801" s="139">
        <v>210.33</v>
      </c>
      <c r="E2801" s="139">
        <v>39.880000000000003</v>
      </c>
      <c r="F2801" s="139">
        <v>250.21</v>
      </c>
      <c r="G2801" s="120">
        <f t="shared" si="43"/>
        <v>9</v>
      </c>
    </row>
    <row r="2802" spans="1:7" x14ac:dyDescent="0.2">
      <c r="A2802" s="136" t="s">
        <v>5606</v>
      </c>
      <c r="B2802" s="137" t="s">
        <v>5607</v>
      </c>
      <c r="C2802" s="138"/>
      <c r="D2802" s="139"/>
      <c r="E2802" s="139"/>
      <c r="F2802" s="139"/>
      <c r="G2802" s="120">
        <f t="shared" si="43"/>
        <v>5</v>
      </c>
    </row>
    <row r="2803" spans="1:7" x14ac:dyDescent="0.2">
      <c r="A2803" s="136" t="s">
        <v>19</v>
      </c>
      <c r="B2803" s="137" t="s">
        <v>20</v>
      </c>
      <c r="C2803" s="138" t="s">
        <v>42</v>
      </c>
      <c r="D2803" s="139">
        <v>338.63</v>
      </c>
      <c r="E2803" s="139">
        <v>50.05</v>
      </c>
      <c r="F2803" s="139">
        <v>388.68</v>
      </c>
      <c r="G2803" s="120">
        <f t="shared" si="43"/>
        <v>9</v>
      </c>
    </row>
    <row r="2804" spans="1:7" ht="30" x14ac:dyDescent="0.2">
      <c r="A2804" s="136" t="s">
        <v>5608</v>
      </c>
      <c r="B2804" s="137" t="s">
        <v>5609</v>
      </c>
      <c r="C2804" s="138" t="s">
        <v>42</v>
      </c>
      <c r="D2804" s="139">
        <v>375.03</v>
      </c>
      <c r="E2804" s="139">
        <v>50.05</v>
      </c>
      <c r="F2804" s="139">
        <v>425.08</v>
      </c>
      <c r="G2804" s="120">
        <f t="shared" si="43"/>
        <v>9</v>
      </c>
    </row>
    <row r="2805" spans="1:7" x14ac:dyDescent="0.2">
      <c r="A2805" s="136" t="s">
        <v>5610</v>
      </c>
      <c r="B2805" s="137" t="s">
        <v>5611</v>
      </c>
      <c r="C2805" s="138"/>
      <c r="D2805" s="139"/>
      <c r="E2805" s="139"/>
      <c r="F2805" s="139"/>
      <c r="G2805" s="120">
        <f t="shared" si="43"/>
        <v>5</v>
      </c>
    </row>
    <row r="2806" spans="1:7" x14ac:dyDescent="0.2">
      <c r="A2806" s="136" t="s">
        <v>5612</v>
      </c>
      <c r="B2806" s="137" t="s">
        <v>5613</v>
      </c>
      <c r="C2806" s="138" t="s">
        <v>42</v>
      </c>
      <c r="D2806" s="139">
        <v>39.64</v>
      </c>
      <c r="E2806" s="139">
        <v>25.03</v>
      </c>
      <c r="F2806" s="139">
        <v>64.67</v>
      </c>
      <c r="G2806" s="120">
        <f t="shared" si="43"/>
        <v>9</v>
      </c>
    </row>
    <row r="2807" spans="1:7" x14ac:dyDescent="0.2">
      <c r="A2807" s="136" t="s">
        <v>5614</v>
      </c>
      <c r="B2807" s="137" t="s">
        <v>5615</v>
      </c>
      <c r="C2807" s="138"/>
      <c r="D2807" s="139"/>
      <c r="E2807" s="139"/>
      <c r="F2807" s="139"/>
      <c r="G2807" s="120">
        <f t="shared" si="43"/>
        <v>5</v>
      </c>
    </row>
    <row r="2808" spans="1:7" ht="30" x14ac:dyDescent="0.2">
      <c r="A2808" s="136" t="s">
        <v>5616</v>
      </c>
      <c r="B2808" s="137" t="s">
        <v>5617</v>
      </c>
      <c r="C2808" s="138" t="s">
        <v>58</v>
      </c>
      <c r="D2808" s="139">
        <v>16054.91</v>
      </c>
      <c r="E2808" s="139">
        <v>407.33</v>
      </c>
      <c r="F2808" s="139">
        <v>16462.240000000002</v>
      </c>
      <c r="G2808" s="120">
        <f t="shared" si="43"/>
        <v>9</v>
      </c>
    </row>
    <row r="2809" spans="1:7" ht="30" x14ac:dyDescent="0.2">
      <c r="A2809" s="136" t="s">
        <v>5618</v>
      </c>
      <c r="B2809" s="137" t="s">
        <v>5619</v>
      </c>
      <c r="C2809" s="138" t="s">
        <v>58</v>
      </c>
      <c r="D2809" s="139">
        <v>7856.7</v>
      </c>
      <c r="E2809" s="139">
        <v>394.57</v>
      </c>
      <c r="F2809" s="139">
        <v>8251.27</v>
      </c>
      <c r="G2809" s="120">
        <f t="shared" si="43"/>
        <v>9</v>
      </c>
    </row>
    <row r="2810" spans="1:7" ht="30" x14ac:dyDescent="0.2">
      <c r="A2810" s="136" t="s">
        <v>56</v>
      </c>
      <c r="B2810" s="137" t="s">
        <v>57</v>
      </c>
      <c r="C2810" s="138" t="s">
        <v>58</v>
      </c>
      <c r="D2810" s="139">
        <v>8891.18</v>
      </c>
      <c r="E2810" s="139">
        <v>407.33</v>
      </c>
      <c r="F2810" s="139">
        <v>9298.51</v>
      </c>
      <c r="G2810" s="120">
        <f t="shared" si="43"/>
        <v>9</v>
      </c>
    </row>
    <row r="2811" spans="1:7" ht="30" x14ac:dyDescent="0.2">
      <c r="A2811" s="136" t="s">
        <v>5620</v>
      </c>
      <c r="B2811" s="137" t="s">
        <v>5621</v>
      </c>
      <c r="C2811" s="138" t="s">
        <v>58</v>
      </c>
      <c r="D2811" s="139">
        <v>14091.76</v>
      </c>
      <c r="E2811" s="139">
        <v>407.33</v>
      </c>
      <c r="F2811" s="139">
        <v>14499.09</v>
      </c>
      <c r="G2811" s="120">
        <f t="shared" si="43"/>
        <v>9</v>
      </c>
    </row>
    <row r="2812" spans="1:7" ht="30" x14ac:dyDescent="0.2">
      <c r="A2812" s="136" t="s">
        <v>5622</v>
      </c>
      <c r="B2812" s="137" t="s">
        <v>5623</v>
      </c>
      <c r="C2812" s="138" t="s">
        <v>58</v>
      </c>
      <c r="D2812" s="139">
        <v>3318.33</v>
      </c>
      <c r="E2812" s="139">
        <v>394.57</v>
      </c>
      <c r="F2812" s="139">
        <v>3712.9</v>
      </c>
      <c r="G2812" s="120">
        <f t="shared" si="43"/>
        <v>9</v>
      </c>
    </row>
    <row r="2813" spans="1:7" ht="30" x14ac:dyDescent="0.2">
      <c r="A2813" s="136" t="s">
        <v>5624</v>
      </c>
      <c r="B2813" s="137" t="s">
        <v>5625</v>
      </c>
      <c r="C2813" s="138" t="s">
        <v>58</v>
      </c>
      <c r="D2813" s="139">
        <v>4846.8599999999997</v>
      </c>
      <c r="E2813" s="139">
        <v>394.57</v>
      </c>
      <c r="F2813" s="139">
        <v>5241.43</v>
      </c>
      <c r="G2813" s="120">
        <f t="shared" si="43"/>
        <v>9</v>
      </c>
    </row>
    <row r="2814" spans="1:7" ht="30" x14ac:dyDescent="0.2">
      <c r="A2814" s="136" t="s">
        <v>5626</v>
      </c>
      <c r="B2814" s="137" t="s">
        <v>5627</v>
      </c>
      <c r="C2814" s="138" t="s">
        <v>58</v>
      </c>
      <c r="D2814" s="139">
        <v>6739.85</v>
      </c>
      <c r="E2814" s="139">
        <v>407.33</v>
      </c>
      <c r="F2814" s="139">
        <v>7147.18</v>
      </c>
      <c r="G2814" s="120">
        <f t="shared" si="43"/>
        <v>9</v>
      </c>
    </row>
    <row r="2815" spans="1:7" ht="30" x14ac:dyDescent="0.2">
      <c r="A2815" s="136" t="s">
        <v>5628</v>
      </c>
      <c r="B2815" s="137" t="s">
        <v>5629</v>
      </c>
      <c r="C2815" s="138" t="s">
        <v>58</v>
      </c>
      <c r="D2815" s="139">
        <v>7848.71</v>
      </c>
      <c r="E2815" s="139">
        <v>407.33</v>
      </c>
      <c r="F2815" s="139">
        <v>8256.0400000000009</v>
      </c>
      <c r="G2815" s="120">
        <f t="shared" si="43"/>
        <v>9</v>
      </c>
    </row>
    <row r="2816" spans="1:7" ht="30" x14ac:dyDescent="0.2">
      <c r="A2816" s="136" t="s">
        <v>5630</v>
      </c>
      <c r="B2816" s="137" t="s">
        <v>5631</v>
      </c>
      <c r="C2816" s="138" t="s">
        <v>58</v>
      </c>
      <c r="D2816" s="139">
        <v>7339.11</v>
      </c>
      <c r="E2816" s="139">
        <v>407.33</v>
      </c>
      <c r="F2816" s="139">
        <v>7746.44</v>
      </c>
      <c r="G2816" s="120">
        <f t="shared" si="43"/>
        <v>9</v>
      </c>
    </row>
    <row r="2817" spans="1:7" ht="30" x14ac:dyDescent="0.2">
      <c r="A2817" s="136" t="s">
        <v>5632</v>
      </c>
      <c r="B2817" s="137" t="s">
        <v>5633</v>
      </c>
      <c r="C2817" s="138" t="s">
        <v>58</v>
      </c>
      <c r="D2817" s="139">
        <v>11550.65</v>
      </c>
      <c r="E2817" s="139">
        <v>407.33</v>
      </c>
      <c r="F2817" s="139">
        <v>11957.98</v>
      </c>
      <c r="G2817" s="120">
        <f t="shared" si="43"/>
        <v>9</v>
      </c>
    </row>
    <row r="2818" spans="1:7" x14ac:dyDescent="0.2">
      <c r="A2818" s="136" t="s">
        <v>5634</v>
      </c>
      <c r="B2818" s="137" t="s">
        <v>5635</v>
      </c>
      <c r="C2818" s="138"/>
      <c r="D2818" s="139"/>
      <c r="E2818" s="139"/>
      <c r="F2818" s="139"/>
      <c r="G2818" s="120">
        <f t="shared" si="43"/>
        <v>5</v>
      </c>
    </row>
    <row r="2819" spans="1:7" ht="30" x14ac:dyDescent="0.2">
      <c r="A2819" s="136" t="s">
        <v>5636</v>
      </c>
      <c r="B2819" s="137" t="s">
        <v>5637</v>
      </c>
      <c r="C2819" s="138" t="s">
        <v>42</v>
      </c>
      <c r="D2819" s="139">
        <v>43439.58</v>
      </c>
      <c r="E2819" s="139">
        <v>922.24</v>
      </c>
      <c r="F2819" s="139">
        <v>44361.82</v>
      </c>
      <c r="G2819" s="120">
        <f t="shared" si="43"/>
        <v>9</v>
      </c>
    </row>
    <row r="2820" spans="1:7" ht="30" x14ac:dyDescent="0.2">
      <c r="A2820" s="136" t="s">
        <v>5638</v>
      </c>
      <c r="B2820" s="137" t="s">
        <v>5639</v>
      </c>
      <c r="C2820" s="138" t="s">
        <v>42</v>
      </c>
      <c r="D2820" s="139">
        <v>50214.22</v>
      </c>
      <c r="E2820" s="139">
        <v>922.24</v>
      </c>
      <c r="F2820" s="139">
        <v>51136.46</v>
      </c>
      <c r="G2820" s="120">
        <f t="shared" si="43"/>
        <v>9</v>
      </c>
    </row>
    <row r="2821" spans="1:7" ht="30" x14ac:dyDescent="0.2">
      <c r="A2821" s="136" t="s">
        <v>5640</v>
      </c>
      <c r="B2821" s="137" t="s">
        <v>5641</v>
      </c>
      <c r="C2821" s="138" t="s">
        <v>42</v>
      </c>
      <c r="D2821" s="139">
        <v>58018.85</v>
      </c>
      <c r="E2821" s="139">
        <v>922.24</v>
      </c>
      <c r="F2821" s="139">
        <v>58941.09</v>
      </c>
      <c r="G2821" s="120">
        <f t="shared" si="43"/>
        <v>9</v>
      </c>
    </row>
    <row r="2822" spans="1:7" ht="30" x14ac:dyDescent="0.2">
      <c r="A2822" s="136" t="s">
        <v>5642</v>
      </c>
      <c r="B2822" s="137" t="s">
        <v>5643</v>
      </c>
      <c r="C2822" s="138" t="s">
        <v>42</v>
      </c>
      <c r="D2822" s="139">
        <v>64655.43</v>
      </c>
      <c r="E2822" s="139">
        <v>922.24</v>
      </c>
      <c r="F2822" s="139">
        <v>65577.67</v>
      </c>
      <c r="G2822" s="120">
        <f t="shared" si="43"/>
        <v>9</v>
      </c>
    </row>
    <row r="2823" spans="1:7" ht="30" x14ac:dyDescent="0.2">
      <c r="A2823" s="136" t="s">
        <v>5644</v>
      </c>
      <c r="B2823" s="137" t="s">
        <v>5645</v>
      </c>
      <c r="C2823" s="138" t="s">
        <v>42</v>
      </c>
      <c r="D2823" s="139">
        <v>4176.7299999999996</v>
      </c>
      <c r="E2823" s="139">
        <v>806.96</v>
      </c>
      <c r="F2823" s="139">
        <v>4983.6899999999996</v>
      </c>
      <c r="G2823" s="120">
        <f t="shared" si="43"/>
        <v>9</v>
      </c>
    </row>
    <row r="2824" spans="1:7" ht="30" x14ac:dyDescent="0.2">
      <c r="A2824" s="136" t="s">
        <v>5646</v>
      </c>
      <c r="B2824" s="137" t="s">
        <v>5647</v>
      </c>
      <c r="C2824" s="138" t="s">
        <v>42</v>
      </c>
      <c r="D2824" s="139">
        <v>5399.78</v>
      </c>
      <c r="E2824" s="139">
        <v>806.96</v>
      </c>
      <c r="F2824" s="139">
        <v>6206.74</v>
      </c>
      <c r="G2824" s="120">
        <f t="shared" si="43"/>
        <v>9</v>
      </c>
    </row>
    <row r="2825" spans="1:7" ht="30" x14ac:dyDescent="0.2">
      <c r="A2825" s="136" t="s">
        <v>5648</v>
      </c>
      <c r="B2825" s="137" t="s">
        <v>5649</v>
      </c>
      <c r="C2825" s="138" t="s">
        <v>42</v>
      </c>
      <c r="D2825" s="139">
        <v>7260.57</v>
      </c>
      <c r="E2825" s="139">
        <v>806.96</v>
      </c>
      <c r="F2825" s="139">
        <v>8067.53</v>
      </c>
      <c r="G2825" s="120">
        <f t="shared" si="43"/>
        <v>9</v>
      </c>
    </row>
    <row r="2826" spans="1:7" ht="30" x14ac:dyDescent="0.2">
      <c r="A2826" s="136" t="s">
        <v>5650</v>
      </c>
      <c r="B2826" s="137" t="s">
        <v>5651</v>
      </c>
      <c r="C2826" s="138" t="s">
        <v>42</v>
      </c>
      <c r="D2826" s="139">
        <v>4649.66</v>
      </c>
      <c r="E2826" s="139">
        <v>806.96</v>
      </c>
      <c r="F2826" s="139">
        <v>5456.62</v>
      </c>
      <c r="G2826" s="120">
        <f t="shared" ref="G2826:G2889" si="44">LEN(A2826)</f>
        <v>9</v>
      </c>
    </row>
    <row r="2827" spans="1:7" ht="30" x14ac:dyDescent="0.2">
      <c r="A2827" s="136" t="s">
        <v>5652</v>
      </c>
      <c r="B2827" s="137" t="s">
        <v>5653</v>
      </c>
      <c r="C2827" s="138" t="s">
        <v>42</v>
      </c>
      <c r="D2827" s="139">
        <v>5353.91</v>
      </c>
      <c r="E2827" s="139">
        <v>806.96</v>
      </c>
      <c r="F2827" s="139">
        <v>6160.87</v>
      </c>
      <c r="G2827" s="120">
        <f t="shared" si="44"/>
        <v>9</v>
      </c>
    </row>
    <row r="2828" spans="1:7" ht="30" x14ac:dyDescent="0.2">
      <c r="A2828" s="136" t="s">
        <v>5654</v>
      </c>
      <c r="B2828" s="137" t="s">
        <v>5655</v>
      </c>
      <c r="C2828" s="138" t="s">
        <v>42</v>
      </c>
      <c r="D2828" s="139">
        <v>6356.43</v>
      </c>
      <c r="E2828" s="139">
        <v>806.96</v>
      </c>
      <c r="F2828" s="139">
        <v>7163.39</v>
      </c>
      <c r="G2828" s="120">
        <f t="shared" si="44"/>
        <v>9</v>
      </c>
    </row>
    <row r="2829" spans="1:7" ht="30" x14ac:dyDescent="0.2">
      <c r="A2829" s="136" t="s">
        <v>5656</v>
      </c>
      <c r="B2829" s="137" t="s">
        <v>5657</v>
      </c>
      <c r="C2829" s="138" t="s">
        <v>42</v>
      </c>
      <c r="D2829" s="139">
        <v>7362.16</v>
      </c>
      <c r="E2829" s="139">
        <v>806.96</v>
      </c>
      <c r="F2829" s="139">
        <v>8169.12</v>
      </c>
      <c r="G2829" s="120">
        <f t="shared" si="44"/>
        <v>9</v>
      </c>
    </row>
    <row r="2830" spans="1:7" ht="30" x14ac:dyDescent="0.2">
      <c r="A2830" s="136" t="s">
        <v>5658</v>
      </c>
      <c r="B2830" s="137" t="s">
        <v>5659</v>
      </c>
      <c r="C2830" s="138" t="s">
        <v>42</v>
      </c>
      <c r="D2830" s="139">
        <v>4291.22</v>
      </c>
      <c r="E2830" s="139">
        <v>806.96</v>
      </c>
      <c r="F2830" s="139">
        <v>5098.18</v>
      </c>
      <c r="G2830" s="120">
        <f t="shared" si="44"/>
        <v>9</v>
      </c>
    </row>
    <row r="2831" spans="1:7" ht="30" x14ac:dyDescent="0.2">
      <c r="A2831" s="136" t="s">
        <v>5660</v>
      </c>
      <c r="B2831" s="137" t="s">
        <v>5661</v>
      </c>
      <c r="C2831" s="138" t="s">
        <v>42</v>
      </c>
      <c r="D2831" s="139">
        <v>4875.37</v>
      </c>
      <c r="E2831" s="139">
        <v>806.96</v>
      </c>
      <c r="F2831" s="139">
        <v>5682.33</v>
      </c>
      <c r="G2831" s="120">
        <f t="shared" si="44"/>
        <v>9</v>
      </c>
    </row>
    <row r="2832" spans="1:7" ht="30" x14ac:dyDescent="0.2">
      <c r="A2832" s="136" t="s">
        <v>5662</v>
      </c>
      <c r="B2832" s="137" t="s">
        <v>5663</v>
      </c>
      <c r="C2832" s="138" t="s">
        <v>42</v>
      </c>
      <c r="D2832" s="139">
        <v>5291.68</v>
      </c>
      <c r="E2832" s="139">
        <v>806.96</v>
      </c>
      <c r="F2832" s="139">
        <v>6098.64</v>
      </c>
      <c r="G2832" s="120">
        <f t="shared" si="44"/>
        <v>9</v>
      </c>
    </row>
    <row r="2833" spans="1:7" ht="30" x14ac:dyDescent="0.2">
      <c r="A2833" s="136" t="s">
        <v>5664</v>
      </c>
      <c r="B2833" s="137" t="s">
        <v>5665</v>
      </c>
      <c r="C2833" s="138" t="s">
        <v>42</v>
      </c>
      <c r="D2833" s="139">
        <v>5465.25</v>
      </c>
      <c r="E2833" s="139">
        <v>806.96</v>
      </c>
      <c r="F2833" s="139">
        <v>6272.21</v>
      </c>
      <c r="G2833" s="120">
        <f t="shared" si="44"/>
        <v>9</v>
      </c>
    </row>
    <row r="2834" spans="1:7" x14ac:dyDescent="0.2">
      <c r="A2834" s="136" t="s">
        <v>5666</v>
      </c>
      <c r="B2834" s="137" t="s">
        <v>5667</v>
      </c>
      <c r="C2834" s="138"/>
      <c r="D2834" s="139"/>
      <c r="E2834" s="139"/>
      <c r="F2834" s="139"/>
      <c r="G2834" s="120">
        <f t="shared" si="44"/>
        <v>5</v>
      </c>
    </row>
    <row r="2835" spans="1:7" ht="30" x14ac:dyDescent="0.2">
      <c r="A2835" s="136" t="s">
        <v>5668</v>
      </c>
      <c r="B2835" s="137" t="s">
        <v>5669</v>
      </c>
      <c r="C2835" s="138" t="s">
        <v>42</v>
      </c>
      <c r="D2835" s="139">
        <v>10052.56</v>
      </c>
      <c r="E2835" s="139">
        <v>281.64</v>
      </c>
      <c r="F2835" s="139">
        <v>10334.200000000001</v>
      </c>
      <c r="G2835" s="120">
        <f t="shared" si="44"/>
        <v>9</v>
      </c>
    </row>
    <row r="2836" spans="1:7" ht="30" x14ac:dyDescent="0.2">
      <c r="A2836" s="136" t="s">
        <v>5670</v>
      </c>
      <c r="B2836" s="137" t="s">
        <v>5671</v>
      </c>
      <c r="C2836" s="138" t="s">
        <v>42</v>
      </c>
      <c r="D2836" s="139">
        <v>18775.11</v>
      </c>
      <c r="E2836" s="139">
        <v>281.64</v>
      </c>
      <c r="F2836" s="139">
        <v>19056.75</v>
      </c>
      <c r="G2836" s="120">
        <f t="shared" si="44"/>
        <v>9</v>
      </c>
    </row>
    <row r="2837" spans="1:7" ht="30" x14ac:dyDescent="0.2">
      <c r="A2837" s="136" t="s">
        <v>5672</v>
      </c>
      <c r="B2837" s="137" t="s">
        <v>5673</v>
      </c>
      <c r="C2837" s="138" t="s">
        <v>42</v>
      </c>
      <c r="D2837" s="139">
        <v>5237.45</v>
      </c>
      <c r="E2837" s="139">
        <v>281.64</v>
      </c>
      <c r="F2837" s="139">
        <v>5519.09</v>
      </c>
      <c r="G2837" s="120">
        <f t="shared" si="44"/>
        <v>9</v>
      </c>
    </row>
    <row r="2838" spans="1:7" ht="30" x14ac:dyDescent="0.2">
      <c r="A2838" s="136" t="s">
        <v>5674</v>
      </c>
      <c r="B2838" s="137" t="s">
        <v>5675</v>
      </c>
      <c r="C2838" s="138" t="s">
        <v>42</v>
      </c>
      <c r="D2838" s="139">
        <v>2419.13</v>
      </c>
      <c r="E2838" s="139">
        <v>281.64</v>
      </c>
      <c r="F2838" s="139">
        <v>2700.77</v>
      </c>
      <c r="G2838" s="120">
        <f t="shared" si="44"/>
        <v>9</v>
      </c>
    </row>
    <row r="2839" spans="1:7" ht="30" x14ac:dyDescent="0.2">
      <c r="A2839" s="136" t="s">
        <v>5676</v>
      </c>
      <c r="B2839" s="137" t="s">
        <v>5677</v>
      </c>
      <c r="C2839" s="138" t="s">
        <v>42</v>
      </c>
      <c r="D2839" s="139">
        <v>48793.79</v>
      </c>
      <c r="E2839" s="139">
        <v>281.64</v>
      </c>
      <c r="F2839" s="139">
        <v>49075.43</v>
      </c>
      <c r="G2839" s="120">
        <f t="shared" si="44"/>
        <v>9</v>
      </c>
    </row>
    <row r="2840" spans="1:7" ht="30" x14ac:dyDescent="0.2">
      <c r="A2840" s="136" t="s">
        <v>5678</v>
      </c>
      <c r="B2840" s="137" t="s">
        <v>5679</v>
      </c>
      <c r="C2840" s="138" t="s">
        <v>42</v>
      </c>
      <c r="D2840" s="139">
        <v>3606.25</v>
      </c>
      <c r="E2840" s="139">
        <v>281.64</v>
      </c>
      <c r="F2840" s="139">
        <v>3887.89</v>
      </c>
      <c r="G2840" s="120">
        <f t="shared" si="44"/>
        <v>9</v>
      </c>
    </row>
    <row r="2841" spans="1:7" ht="30" x14ac:dyDescent="0.2">
      <c r="A2841" s="136" t="s">
        <v>5680</v>
      </c>
      <c r="B2841" s="137" t="s">
        <v>5681</v>
      </c>
      <c r="C2841" s="138" t="s">
        <v>42</v>
      </c>
      <c r="D2841" s="139">
        <v>12235.61</v>
      </c>
      <c r="E2841" s="139">
        <v>281.64</v>
      </c>
      <c r="F2841" s="139">
        <v>12517.25</v>
      </c>
      <c r="G2841" s="120">
        <f t="shared" si="44"/>
        <v>9</v>
      </c>
    </row>
    <row r="2842" spans="1:7" ht="30" x14ac:dyDescent="0.2">
      <c r="A2842" s="136" t="s">
        <v>5682</v>
      </c>
      <c r="B2842" s="137" t="s">
        <v>5683</v>
      </c>
      <c r="C2842" s="138" t="s">
        <v>42</v>
      </c>
      <c r="D2842" s="139">
        <v>5164.04</v>
      </c>
      <c r="E2842" s="139">
        <v>281.64</v>
      </c>
      <c r="F2842" s="139">
        <v>5445.68</v>
      </c>
      <c r="G2842" s="120">
        <f t="shared" si="44"/>
        <v>9</v>
      </c>
    </row>
    <row r="2843" spans="1:7" ht="30" x14ac:dyDescent="0.2">
      <c r="A2843" s="136" t="s">
        <v>5684</v>
      </c>
      <c r="B2843" s="137" t="s">
        <v>5685</v>
      </c>
      <c r="C2843" s="138" t="s">
        <v>42</v>
      </c>
      <c r="D2843" s="139">
        <v>20766.2</v>
      </c>
      <c r="E2843" s="139">
        <v>281.64</v>
      </c>
      <c r="F2843" s="139">
        <v>21047.84</v>
      </c>
      <c r="G2843" s="120">
        <f t="shared" si="44"/>
        <v>9</v>
      </c>
    </row>
    <row r="2844" spans="1:7" ht="30" x14ac:dyDescent="0.2">
      <c r="A2844" s="136" t="s">
        <v>5686</v>
      </c>
      <c r="B2844" s="137" t="s">
        <v>5687</v>
      </c>
      <c r="C2844" s="138" t="s">
        <v>42</v>
      </c>
      <c r="D2844" s="139">
        <v>3438.04</v>
      </c>
      <c r="E2844" s="139">
        <v>281.64</v>
      </c>
      <c r="F2844" s="139">
        <v>3719.68</v>
      </c>
      <c r="G2844" s="120">
        <f t="shared" si="44"/>
        <v>9</v>
      </c>
    </row>
    <row r="2845" spans="1:7" ht="30" x14ac:dyDescent="0.2">
      <c r="A2845" s="136" t="s">
        <v>5688</v>
      </c>
      <c r="B2845" s="137" t="s">
        <v>5689</v>
      </c>
      <c r="C2845" s="138" t="s">
        <v>42</v>
      </c>
      <c r="D2845" s="139">
        <v>5397.86</v>
      </c>
      <c r="E2845" s="139">
        <v>281.64</v>
      </c>
      <c r="F2845" s="139">
        <v>5679.5</v>
      </c>
      <c r="G2845" s="120">
        <f t="shared" si="44"/>
        <v>9</v>
      </c>
    </row>
    <row r="2846" spans="1:7" ht="30" x14ac:dyDescent="0.2">
      <c r="A2846" s="136" t="s">
        <v>5690</v>
      </c>
      <c r="B2846" s="137" t="s">
        <v>5691</v>
      </c>
      <c r="C2846" s="138" t="s">
        <v>42</v>
      </c>
      <c r="D2846" s="139">
        <v>5615.4</v>
      </c>
      <c r="E2846" s="139">
        <v>281.64</v>
      </c>
      <c r="F2846" s="139">
        <v>5897.04</v>
      </c>
      <c r="G2846" s="120">
        <f t="shared" si="44"/>
        <v>9</v>
      </c>
    </row>
    <row r="2847" spans="1:7" ht="30" x14ac:dyDescent="0.2">
      <c r="A2847" s="136" t="s">
        <v>5692</v>
      </c>
      <c r="B2847" s="137" t="s">
        <v>5693</v>
      </c>
      <c r="C2847" s="138" t="s">
        <v>42</v>
      </c>
      <c r="D2847" s="139">
        <v>9089.48</v>
      </c>
      <c r="E2847" s="139">
        <v>281.64</v>
      </c>
      <c r="F2847" s="139">
        <v>9371.1200000000008</v>
      </c>
      <c r="G2847" s="120">
        <f t="shared" si="44"/>
        <v>9</v>
      </c>
    </row>
    <row r="2848" spans="1:7" ht="30" x14ac:dyDescent="0.2">
      <c r="A2848" s="136" t="s">
        <v>5694</v>
      </c>
      <c r="B2848" s="137" t="s">
        <v>5695</v>
      </c>
      <c r="C2848" s="138" t="s">
        <v>42</v>
      </c>
      <c r="D2848" s="139">
        <v>5999.74</v>
      </c>
      <c r="E2848" s="139">
        <v>281.64</v>
      </c>
      <c r="F2848" s="139">
        <v>6281.38</v>
      </c>
      <c r="G2848" s="120">
        <f t="shared" si="44"/>
        <v>9</v>
      </c>
    </row>
    <row r="2849" spans="1:7" ht="30" x14ac:dyDescent="0.2">
      <c r="A2849" s="136" t="s">
        <v>5696</v>
      </c>
      <c r="B2849" s="137" t="s">
        <v>5697</v>
      </c>
      <c r="C2849" s="138" t="s">
        <v>42</v>
      </c>
      <c r="D2849" s="139">
        <v>1943.69</v>
      </c>
      <c r="E2849" s="139">
        <v>281.64</v>
      </c>
      <c r="F2849" s="139">
        <v>2225.33</v>
      </c>
      <c r="G2849" s="120">
        <f t="shared" si="44"/>
        <v>9</v>
      </c>
    </row>
    <row r="2850" spans="1:7" ht="30" x14ac:dyDescent="0.2">
      <c r="A2850" s="136" t="s">
        <v>5698</v>
      </c>
      <c r="B2850" s="137" t="s">
        <v>5699</v>
      </c>
      <c r="C2850" s="138" t="s">
        <v>42</v>
      </c>
      <c r="D2850" s="139">
        <v>1302.32</v>
      </c>
      <c r="E2850" s="139">
        <v>281.64</v>
      </c>
      <c r="F2850" s="139">
        <v>1583.96</v>
      </c>
      <c r="G2850" s="120">
        <f t="shared" si="44"/>
        <v>9</v>
      </c>
    </row>
    <row r="2851" spans="1:7" ht="30" x14ac:dyDescent="0.2">
      <c r="A2851" s="136" t="s">
        <v>5700</v>
      </c>
      <c r="B2851" s="137" t="s">
        <v>5701</v>
      </c>
      <c r="C2851" s="138" t="s">
        <v>42</v>
      </c>
      <c r="D2851" s="139">
        <v>20302.22</v>
      </c>
      <c r="E2851" s="139">
        <v>281.64</v>
      </c>
      <c r="F2851" s="139">
        <v>20583.86</v>
      </c>
      <c r="G2851" s="120">
        <f t="shared" si="44"/>
        <v>9</v>
      </c>
    </row>
    <row r="2852" spans="1:7" ht="30" x14ac:dyDescent="0.2">
      <c r="A2852" s="136" t="s">
        <v>5702</v>
      </c>
      <c r="B2852" s="137" t="s">
        <v>5703</v>
      </c>
      <c r="C2852" s="138" t="s">
        <v>42</v>
      </c>
      <c r="D2852" s="139">
        <v>14708.76</v>
      </c>
      <c r="E2852" s="139">
        <v>281.64</v>
      </c>
      <c r="F2852" s="139">
        <v>14990.4</v>
      </c>
      <c r="G2852" s="120">
        <f t="shared" si="44"/>
        <v>9</v>
      </c>
    </row>
    <row r="2853" spans="1:7" ht="30" x14ac:dyDescent="0.2">
      <c r="A2853" s="136" t="s">
        <v>5704</v>
      </c>
      <c r="B2853" s="137" t="s">
        <v>5705</v>
      </c>
      <c r="C2853" s="138" t="s">
        <v>42</v>
      </c>
      <c r="D2853" s="139">
        <v>1793.11</v>
      </c>
      <c r="E2853" s="139">
        <v>281.64</v>
      </c>
      <c r="F2853" s="139">
        <v>2074.75</v>
      </c>
      <c r="G2853" s="120">
        <f t="shared" si="44"/>
        <v>9</v>
      </c>
    </row>
    <row r="2854" spans="1:7" ht="30" x14ac:dyDescent="0.2">
      <c r="A2854" s="136" t="s">
        <v>5706</v>
      </c>
      <c r="B2854" s="137" t="s">
        <v>5707</v>
      </c>
      <c r="C2854" s="138" t="s">
        <v>42</v>
      </c>
      <c r="D2854" s="139">
        <v>28880.86</v>
      </c>
      <c r="E2854" s="139">
        <v>281.64</v>
      </c>
      <c r="F2854" s="139">
        <v>29162.5</v>
      </c>
      <c r="G2854" s="120">
        <f t="shared" si="44"/>
        <v>9</v>
      </c>
    </row>
    <row r="2855" spans="1:7" ht="30" x14ac:dyDescent="0.2">
      <c r="A2855" s="136" t="s">
        <v>5708</v>
      </c>
      <c r="B2855" s="137" t="s">
        <v>5709</v>
      </c>
      <c r="C2855" s="138" t="s">
        <v>42</v>
      </c>
      <c r="D2855" s="139">
        <v>32368.11</v>
      </c>
      <c r="E2855" s="139">
        <v>281.64</v>
      </c>
      <c r="F2855" s="139">
        <v>32649.75</v>
      </c>
      <c r="G2855" s="120">
        <f t="shared" si="44"/>
        <v>9</v>
      </c>
    </row>
    <row r="2856" spans="1:7" ht="30" x14ac:dyDescent="0.2">
      <c r="A2856" s="136" t="s">
        <v>5710</v>
      </c>
      <c r="B2856" s="137" t="s">
        <v>5711</v>
      </c>
      <c r="C2856" s="138" t="s">
        <v>42</v>
      </c>
      <c r="D2856" s="139">
        <v>2085.77</v>
      </c>
      <c r="E2856" s="139">
        <v>281.64</v>
      </c>
      <c r="F2856" s="139">
        <v>2367.41</v>
      </c>
      <c r="G2856" s="120">
        <f t="shared" si="44"/>
        <v>9</v>
      </c>
    </row>
    <row r="2857" spans="1:7" ht="30" x14ac:dyDescent="0.2">
      <c r="A2857" s="136" t="s">
        <v>5712</v>
      </c>
      <c r="B2857" s="137" t="s">
        <v>5713</v>
      </c>
      <c r="C2857" s="138" t="s">
        <v>42</v>
      </c>
      <c r="D2857" s="139">
        <v>4373.51</v>
      </c>
      <c r="E2857" s="139">
        <v>281.64</v>
      </c>
      <c r="F2857" s="139">
        <v>4655.1499999999996</v>
      </c>
      <c r="G2857" s="120">
        <f t="shared" si="44"/>
        <v>9</v>
      </c>
    </row>
    <row r="2858" spans="1:7" x14ac:dyDescent="0.2">
      <c r="A2858" s="136" t="s">
        <v>5714</v>
      </c>
      <c r="B2858" s="137" t="s">
        <v>5715</v>
      </c>
      <c r="C2858" s="138"/>
      <c r="D2858" s="139"/>
      <c r="E2858" s="139"/>
      <c r="F2858" s="139"/>
      <c r="G2858" s="120">
        <f t="shared" si="44"/>
        <v>5</v>
      </c>
    </row>
    <row r="2859" spans="1:7" ht="30" x14ac:dyDescent="0.2">
      <c r="A2859" s="136" t="s">
        <v>5716</v>
      </c>
      <c r="B2859" s="137" t="s">
        <v>5717</v>
      </c>
      <c r="C2859" s="138" t="s">
        <v>42</v>
      </c>
      <c r="D2859" s="139">
        <v>10735.14</v>
      </c>
      <c r="E2859" s="139">
        <v>600.6</v>
      </c>
      <c r="F2859" s="139">
        <v>11335.74</v>
      </c>
      <c r="G2859" s="120">
        <f t="shared" si="44"/>
        <v>9</v>
      </c>
    </row>
    <row r="2860" spans="1:7" ht="30" x14ac:dyDescent="0.2">
      <c r="A2860" s="136" t="s">
        <v>5718</v>
      </c>
      <c r="B2860" s="137" t="s">
        <v>5719</v>
      </c>
      <c r="C2860" s="138" t="s">
        <v>42</v>
      </c>
      <c r="D2860" s="139">
        <v>9352.68</v>
      </c>
      <c r="E2860" s="139">
        <v>600.6</v>
      </c>
      <c r="F2860" s="139">
        <v>9953.2800000000007</v>
      </c>
      <c r="G2860" s="120">
        <f t="shared" si="44"/>
        <v>9</v>
      </c>
    </row>
    <row r="2861" spans="1:7" ht="30" x14ac:dyDescent="0.2">
      <c r="A2861" s="136" t="s">
        <v>5720</v>
      </c>
      <c r="B2861" s="137" t="s">
        <v>5721</v>
      </c>
      <c r="C2861" s="138" t="s">
        <v>42</v>
      </c>
      <c r="D2861" s="139">
        <v>18473.12</v>
      </c>
      <c r="E2861" s="139">
        <v>600.6</v>
      </c>
      <c r="F2861" s="139">
        <v>19073.72</v>
      </c>
      <c r="G2861" s="120">
        <f t="shared" si="44"/>
        <v>9</v>
      </c>
    </row>
    <row r="2862" spans="1:7" ht="30" x14ac:dyDescent="0.2">
      <c r="A2862" s="136" t="s">
        <v>5722</v>
      </c>
      <c r="B2862" s="137" t="s">
        <v>5723</v>
      </c>
      <c r="C2862" s="138" t="s">
        <v>42</v>
      </c>
      <c r="D2862" s="139">
        <v>10478.73</v>
      </c>
      <c r="E2862" s="139">
        <v>600.6</v>
      </c>
      <c r="F2862" s="139">
        <v>11079.33</v>
      </c>
      <c r="G2862" s="120">
        <f t="shared" si="44"/>
        <v>9</v>
      </c>
    </row>
    <row r="2863" spans="1:7" ht="30" x14ac:dyDescent="0.2">
      <c r="A2863" s="136" t="s">
        <v>5724</v>
      </c>
      <c r="B2863" s="137" t="s">
        <v>5725</v>
      </c>
      <c r="C2863" s="138" t="s">
        <v>42</v>
      </c>
      <c r="D2863" s="139">
        <v>10024.73</v>
      </c>
      <c r="E2863" s="139">
        <v>600.6</v>
      </c>
      <c r="F2863" s="139">
        <v>10625.33</v>
      </c>
      <c r="G2863" s="120">
        <f t="shared" si="44"/>
        <v>9</v>
      </c>
    </row>
    <row r="2864" spans="1:7" ht="30" x14ac:dyDescent="0.2">
      <c r="A2864" s="136" t="s">
        <v>5726</v>
      </c>
      <c r="B2864" s="137" t="s">
        <v>5727</v>
      </c>
      <c r="C2864" s="138" t="s">
        <v>42</v>
      </c>
      <c r="D2864" s="139">
        <v>16603.14</v>
      </c>
      <c r="E2864" s="139">
        <v>600.6</v>
      </c>
      <c r="F2864" s="139">
        <v>17203.740000000002</v>
      </c>
      <c r="G2864" s="120">
        <f t="shared" si="44"/>
        <v>9</v>
      </c>
    </row>
    <row r="2865" spans="1:7" ht="45" x14ac:dyDescent="0.2">
      <c r="A2865" s="136" t="s">
        <v>5728</v>
      </c>
      <c r="B2865" s="137" t="s">
        <v>5729</v>
      </c>
      <c r="C2865" s="138" t="s">
        <v>42</v>
      </c>
      <c r="D2865" s="139">
        <v>6320.58</v>
      </c>
      <c r="E2865" s="139">
        <v>400.4</v>
      </c>
      <c r="F2865" s="139">
        <v>6720.98</v>
      </c>
      <c r="G2865" s="120">
        <f t="shared" si="44"/>
        <v>9</v>
      </c>
    </row>
    <row r="2866" spans="1:7" ht="45" x14ac:dyDescent="0.2">
      <c r="A2866" s="136" t="s">
        <v>5730</v>
      </c>
      <c r="B2866" s="137" t="s">
        <v>5731</v>
      </c>
      <c r="C2866" s="138" t="s">
        <v>42</v>
      </c>
      <c r="D2866" s="139">
        <v>8646.42</v>
      </c>
      <c r="E2866" s="139">
        <v>400.4</v>
      </c>
      <c r="F2866" s="139">
        <v>9046.82</v>
      </c>
      <c r="G2866" s="120">
        <f t="shared" si="44"/>
        <v>9</v>
      </c>
    </row>
    <row r="2867" spans="1:7" ht="30" x14ac:dyDescent="0.2">
      <c r="A2867" s="136" t="s">
        <v>5732</v>
      </c>
      <c r="B2867" s="137" t="s">
        <v>5733</v>
      </c>
      <c r="C2867" s="138" t="s">
        <v>42</v>
      </c>
      <c r="D2867" s="139">
        <v>2455.14</v>
      </c>
      <c r="E2867" s="139">
        <v>400.4</v>
      </c>
      <c r="F2867" s="139">
        <v>2855.54</v>
      </c>
      <c r="G2867" s="120">
        <f t="shared" si="44"/>
        <v>9</v>
      </c>
    </row>
    <row r="2868" spans="1:7" ht="30" x14ac:dyDescent="0.2">
      <c r="A2868" s="136" t="s">
        <v>5734</v>
      </c>
      <c r="B2868" s="137" t="s">
        <v>5735</v>
      </c>
      <c r="C2868" s="138" t="s">
        <v>42</v>
      </c>
      <c r="D2868" s="139">
        <v>3205.43</v>
      </c>
      <c r="E2868" s="139">
        <v>400.4</v>
      </c>
      <c r="F2868" s="139">
        <v>3605.83</v>
      </c>
      <c r="G2868" s="120">
        <f t="shared" si="44"/>
        <v>9</v>
      </c>
    </row>
    <row r="2869" spans="1:7" ht="30" x14ac:dyDescent="0.2">
      <c r="A2869" s="136" t="s">
        <v>5736</v>
      </c>
      <c r="B2869" s="137" t="s">
        <v>5737</v>
      </c>
      <c r="C2869" s="138" t="s">
        <v>42</v>
      </c>
      <c r="D2869" s="139">
        <v>5743.3</v>
      </c>
      <c r="E2869" s="139">
        <v>400.4</v>
      </c>
      <c r="F2869" s="139">
        <v>6143.7</v>
      </c>
      <c r="G2869" s="120">
        <f t="shared" si="44"/>
        <v>9</v>
      </c>
    </row>
    <row r="2870" spans="1:7" ht="45" x14ac:dyDescent="0.2">
      <c r="A2870" s="136" t="s">
        <v>5738</v>
      </c>
      <c r="B2870" s="137" t="s">
        <v>5739</v>
      </c>
      <c r="C2870" s="138" t="s">
        <v>42</v>
      </c>
      <c r="D2870" s="139">
        <v>4151.28</v>
      </c>
      <c r="E2870" s="139">
        <v>400.4</v>
      </c>
      <c r="F2870" s="139">
        <v>4551.68</v>
      </c>
      <c r="G2870" s="120">
        <f t="shared" si="44"/>
        <v>9</v>
      </c>
    </row>
    <row r="2871" spans="1:7" ht="30" x14ac:dyDescent="0.2">
      <c r="A2871" s="136" t="s">
        <v>5740</v>
      </c>
      <c r="B2871" s="137" t="s">
        <v>5741</v>
      </c>
      <c r="C2871" s="138" t="s">
        <v>42</v>
      </c>
      <c r="D2871" s="139">
        <v>14752.06</v>
      </c>
      <c r="E2871" s="139">
        <v>400.4</v>
      </c>
      <c r="F2871" s="139">
        <v>15152.46</v>
      </c>
      <c r="G2871" s="120">
        <f t="shared" si="44"/>
        <v>9</v>
      </c>
    </row>
    <row r="2872" spans="1:7" ht="30" x14ac:dyDescent="0.2">
      <c r="A2872" s="136" t="s">
        <v>5742</v>
      </c>
      <c r="B2872" s="137" t="s">
        <v>5743</v>
      </c>
      <c r="C2872" s="138" t="s">
        <v>42</v>
      </c>
      <c r="D2872" s="139">
        <v>25768.55</v>
      </c>
      <c r="E2872" s="139">
        <v>400.4</v>
      </c>
      <c r="F2872" s="139">
        <v>26168.95</v>
      </c>
      <c r="G2872" s="120">
        <f t="shared" si="44"/>
        <v>9</v>
      </c>
    </row>
    <row r="2873" spans="1:7" ht="45" x14ac:dyDescent="0.2">
      <c r="A2873" s="136" t="s">
        <v>5744</v>
      </c>
      <c r="B2873" s="137" t="s">
        <v>5745</v>
      </c>
      <c r="C2873" s="138" t="s">
        <v>42</v>
      </c>
      <c r="D2873" s="139">
        <v>7880.21</v>
      </c>
      <c r="E2873" s="139">
        <v>400.4</v>
      </c>
      <c r="F2873" s="139">
        <v>8280.61</v>
      </c>
      <c r="G2873" s="120">
        <f t="shared" si="44"/>
        <v>9</v>
      </c>
    </row>
    <row r="2874" spans="1:7" ht="30" x14ac:dyDescent="0.2">
      <c r="A2874" s="136" t="s">
        <v>5746</v>
      </c>
      <c r="B2874" s="137" t="s">
        <v>5747</v>
      </c>
      <c r="C2874" s="138" t="s">
        <v>42</v>
      </c>
      <c r="D2874" s="139">
        <v>27357.85</v>
      </c>
      <c r="E2874" s="139">
        <v>400.4</v>
      </c>
      <c r="F2874" s="139">
        <v>27758.25</v>
      </c>
      <c r="G2874" s="120">
        <f t="shared" si="44"/>
        <v>9</v>
      </c>
    </row>
    <row r="2875" spans="1:7" x14ac:dyDescent="0.2">
      <c r="A2875" s="136" t="s">
        <v>5748</v>
      </c>
      <c r="B2875" s="137" t="s">
        <v>5749</v>
      </c>
      <c r="C2875" s="138"/>
      <c r="D2875" s="139"/>
      <c r="E2875" s="139"/>
      <c r="F2875" s="139"/>
      <c r="G2875" s="120">
        <f t="shared" si="44"/>
        <v>5</v>
      </c>
    </row>
    <row r="2876" spans="1:7" x14ac:dyDescent="0.2">
      <c r="A2876" s="136" t="s">
        <v>5750</v>
      </c>
      <c r="B2876" s="137" t="s">
        <v>5751</v>
      </c>
      <c r="C2876" s="138" t="s">
        <v>42</v>
      </c>
      <c r="D2876" s="139">
        <v>3703.76</v>
      </c>
      <c r="E2876" s="139">
        <v>140.82</v>
      </c>
      <c r="F2876" s="139">
        <v>3844.58</v>
      </c>
      <c r="G2876" s="120">
        <f t="shared" si="44"/>
        <v>9</v>
      </c>
    </row>
    <row r="2877" spans="1:7" x14ac:dyDescent="0.2">
      <c r="A2877" s="136" t="s">
        <v>5752</v>
      </c>
      <c r="B2877" s="137" t="s">
        <v>5753</v>
      </c>
      <c r="C2877" s="138"/>
      <c r="D2877" s="139"/>
      <c r="E2877" s="139"/>
      <c r="F2877" s="139"/>
      <c r="G2877" s="120">
        <f t="shared" si="44"/>
        <v>5</v>
      </c>
    </row>
    <row r="2878" spans="1:7" ht="30" x14ac:dyDescent="0.2">
      <c r="A2878" s="136" t="s">
        <v>5754</v>
      </c>
      <c r="B2878" s="137" t="s">
        <v>5755</v>
      </c>
      <c r="C2878" s="138" t="s">
        <v>42</v>
      </c>
      <c r="D2878" s="139">
        <v>29.6</v>
      </c>
      <c r="E2878" s="139">
        <v>13.55</v>
      </c>
      <c r="F2878" s="139">
        <v>43.15</v>
      </c>
      <c r="G2878" s="120">
        <f t="shared" si="44"/>
        <v>9</v>
      </c>
    </row>
    <row r="2879" spans="1:7" ht="30" x14ac:dyDescent="0.2">
      <c r="A2879" s="136" t="s">
        <v>5756</v>
      </c>
      <c r="B2879" s="137" t="s">
        <v>5757</v>
      </c>
      <c r="C2879" s="138" t="s">
        <v>42</v>
      </c>
      <c r="D2879" s="139">
        <v>758.98</v>
      </c>
      <c r="E2879" s="139">
        <v>50.05</v>
      </c>
      <c r="F2879" s="139">
        <v>809.03</v>
      </c>
      <c r="G2879" s="120">
        <f t="shared" si="44"/>
        <v>9</v>
      </c>
    </row>
    <row r="2880" spans="1:7" x14ac:dyDescent="0.2">
      <c r="A2880" s="136" t="s">
        <v>5758</v>
      </c>
      <c r="B2880" s="137" t="s">
        <v>8247</v>
      </c>
      <c r="C2880" s="138" t="s">
        <v>42</v>
      </c>
      <c r="D2880" s="139">
        <v>336.72</v>
      </c>
      <c r="E2880" s="139">
        <v>25.03</v>
      </c>
      <c r="F2880" s="139">
        <v>361.75</v>
      </c>
      <c r="G2880" s="120">
        <f t="shared" si="44"/>
        <v>9</v>
      </c>
    </row>
    <row r="2881" spans="1:7" x14ac:dyDescent="0.2">
      <c r="A2881" s="136" t="s">
        <v>5759</v>
      </c>
      <c r="B2881" s="137" t="s">
        <v>5760</v>
      </c>
      <c r="C2881" s="138" t="s">
        <v>42</v>
      </c>
      <c r="D2881" s="139">
        <v>601.02</v>
      </c>
      <c r="E2881" s="139">
        <v>25.03</v>
      </c>
      <c r="F2881" s="139">
        <v>626.04999999999995</v>
      </c>
      <c r="G2881" s="120">
        <f t="shared" si="44"/>
        <v>9</v>
      </c>
    </row>
    <row r="2882" spans="1:7" ht="30" x14ac:dyDescent="0.2">
      <c r="A2882" s="136" t="s">
        <v>5761</v>
      </c>
      <c r="B2882" s="137" t="s">
        <v>5762</v>
      </c>
      <c r="C2882" s="138" t="s">
        <v>42</v>
      </c>
      <c r="D2882" s="139">
        <v>61.37</v>
      </c>
      <c r="E2882" s="139">
        <v>10.01</v>
      </c>
      <c r="F2882" s="139">
        <v>71.38</v>
      </c>
      <c r="G2882" s="120">
        <f t="shared" si="44"/>
        <v>9</v>
      </c>
    </row>
    <row r="2883" spans="1:7" ht="30" x14ac:dyDescent="0.2">
      <c r="A2883" s="136" t="s">
        <v>5763</v>
      </c>
      <c r="B2883" s="137" t="s">
        <v>5764</v>
      </c>
      <c r="C2883" s="138" t="s">
        <v>42</v>
      </c>
      <c r="D2883" s="139">
        <v>432.62</v>
      </c>
      <c r="E2883" s="139">
        <v>25.03</v>
      </c>
      <c r="F2883" s="139">
        <v>457.65</v>
      </c>
      <c r="G2883" s="120">
        <f t="shared" si="44"/>
        <v>9</v>
      </c>
    </row>
    <row r="2884" spans="1:7" x14ac:dyDescent="0.2">
      <c r="A2884" s="136" t="s">
        <v>5765</v>
      </c>
      <c r="B2884" s="137" t="s">
        <v>5766</v>
      </c>
      <c r="C2884" s="138"/>
      <c r="D2884" s="139"/>
      <c r="E2884" s="139"/>
      <c r="F2884" s="139"/>
      <c r="G2884" s="120">
        <f t="shared" si="44"/>
        <v>2</v>
      </c>
    </row>
    <row r="2885" spans="1:7" x14ac:dyDescent="0.2">
      <c r="A2885" s="136" t="s">
        <v>5767</v>
      </c>
      <c r="B2885" s="137" t="s">
        <v>5768</v>
      </c>
      <c r="C2885" s="138"/>
      <c r="D2885" s="139"/>
      <c r="E2885" s="139"/>
      <c r="F2885" s="139"/>
      <c r="G2885" s="120">
        <f t="shared" si="44"/>
        <v>5</v>
      </c>
    </row>
    <row r="2886" spans="1:7" x14ac:dyDescent="0.2">
      <c r="A2886" s="136" t="s">
        <v>5769</v>
      </c>
      <c r="B2886" s="137" t="s">
        <v>5770</v>
      </c>
      <c r="C2886" s="138" t="s">
        <v>42</v>
      </c>
      <c r="D2886" s="139">
        <v>747.61</v>
      </c>
      <c r="E2886" s="139">
        <v>60.23</v>
      </c>
      <c r="F2886" s="139">
        <v>807.84</v>
      </c>
      <c r="G2886" s="120">
        <f t="shared" si="44"/>
        <v>9</v>
      </c>
    </row>
    <row r="2887" spans="1:7" ht="30" x14ac:dyDescent="0.2">
      <c r="A2887" s="136" t="s">
        <v>5771</v>
      </c>
      <c r="B2887" s="137" t="s">
        <v>5772</v>
      </c>
      <c r="C2887" s="138" t="s">
        <v>42</v>
      </c>
      <c r="D2887" s="139">
        <v>743.55</v>
      </c>
      <c r="E2887" s="139">
        <v>70.41</v>
      </c>
      <c r="F2887" s="139">
        <v>813.96</v>
      </c>
      <c r="G2887" s="120">
        <f t="shared" si="44"/>
        <v>9</v>
      </c>
    </row>
    <row r="2888" spans="1:7" x14ac:dyDescent="0.2">
      <c r="A2888" s="136" t="s">
        <v>5773</v>
      </c>
      <c r="B2888" s="137" t="s">
        <v>5774</v>
      </c>
      <c r="C2888" s="138" t="s">
        <v>42</v>
      </c>
      <c r="D2888" s="139">
        <v>239.35</v>
      </c>
      <c r="E2888" s="139">
        <v>60.23</v>
      </c>
      <c r="F2888" s="139">
        <v>299.58</v>
      </c>
      <c r="G2888" s="120">
        <f t="shared" si="44"/>
        <v>9</v>
      </c>
    </row>
    <row r="2889" spans="1:7" ht="30" x14ac:dyDescent="0.2">
      <c r="A2889" s="136" t="s">
        <v>5775</v>
      </c>
      <c r="B2889" s="137" t="s">
        <v>5776</v>
      </c>
      <c r="C2889" s="138" t="s">
        <v>42</v>
      </c>
      <c r="D2889" s="139">
        <v>430.24</v>
      </c>
      <c r="E2889" s="139">
        <v>60.23</v>
      </c>
      <c r="F2889" s="139">
        <v>490.47</v>
      </c>
      <c r="G2889" s="120">
        <f t="shared" si="44"/>
        <v>9</v>
      </c>
    </row>
    <row r="2890" spans="1:7" x14ac:dyDescent="0.2">
      <c r="A2890" s="136" t="s">
        <v>5777</v>
      </c>
      <c r="B2890" s="137" t="s">
        <v>5778</v>
      </c>
      <c r="C2890" s="138" t="s">
        <v>42</v>
      </c>
      <c r="D2890" s="139">
        <v>96.12</v>
      </c>
      <c r="E2890" s="139">
        <v>70.41</v>
      </c>
      <c r="F2890" s="139">
        <v>166.53</v>
      </c>
      <c r="G2890" s="120">
        <f t="shared" ref="G2890:G2953" si="45">LEN(A2890)</f>
        <v>9</v>
      </c>
    </row>
    <row r="2891" spans="1:7" x14ac:dyDescent="0.2">
      <c r="A2891" s="136" t="s">
        <v>5779</v>
      </c>
      <c r="B2891" s="137" t="s">
        <v>5780</v>
      </c>
      <c r="C2891" s="138" t="s">
        <v>42</v>
      </c>
      <c r="D2891" s="139">
        <v>232.04</v>
      </c>
      <c r="E2891" s="139">
        <v>70.41</v>
      </c>
      <c r="F2891" s="139">
        <v>302.45</v>
      </c>
      <c r="G2891" s="120">
        <f t="shared" si="45"/>
        <v>9</v>
      </c>
    </row>
    <row r="2892" spans="1:7" ht="30" x14ac:dyDescent="0.2">
      <c r="A2892" s="136" t="s">
        <v>5781</v>
      </c>
      <c r="B2892" s="137" t="s">
        <v>5782</v>
      </c>
      <c r="C2892" s="138" t="s">
        <v>42</v>
      </c>
      <c r="D2892" s="139">
        <v>839.84</v>
      </c>
      <c r="E2892" s="139">
        <v>70.41</v>
      </c>
      <c r="F2892" s="139">
        <v>910.25</v>
      </c>
      <c r="G2892" s="120">
        <f t="shared" si="45"/>
        <v>9</v>
      </c>
    </row>
    <row r="2893" spans="1:7" x14ac:dyDescent="0.2">
      <c r="A2893" s="136" t="s">
        <v>5783</v>
      </c>
      <c r="B2893" s="137" t="s">
        <v>5784</v>
      </c>
      <c r="C2893" s="138" t="s">
        <v>42</v>
      </c>
      <c r="D2893" s="139">
        <v>42.61</v>
      </c>
      <c r="E2893" s="139">
        <v>25.03</v>
      </c>
      <c r="F2893" s="139">
        <v>67.64</v>
      </c>
      <c r="G2893" s="120">
        <f t="shared" si="45"/>
        <v>9</v>
      </c>
    </row>
    <row r="2894" spans="1:7" x14ac:dyDescent="0.2">
      <c r="A2894" s="136" t="s">
        <v>5785</v>
      </c>
      <c r="B2894" s="137" t="s">
        <v>5786</v>
      </c>
      <c r="C2894" s="138" t="s">
        <v>42</v>
      </c>
      <c r="D2894" s="139">
        <v>455.6</v>
      </c>
      <c r="E2894" s="139">
        <v>70.41</v>
      </c>
      <c r="F2894" s="139">
        <v>526.01</v>
      </c>
      <c r="G2894" s="120">
        <f t="shared" si="45"/>
        <v>9</v>
      </c>
    </row>
    <row r="2895" spans="1:7" x14ac:dyDescent="0.2">
      <c r="A2895" s="136" t="s">
        <v>5787</v>
      </c>
      <c r="B2895" s="137" t="s">
        <v>5788</v>
      </c>
      <c r="C2895" s="138" t="s">
        <v>42</v>
      </c>
      <c r="D2895" s="139">
        <v>512.36</v>
      </c>
      <c r="E2895" s="139">
        <v>70.41</v>
      </c>
      <c r="F2895" s="139">
        <v>582.77</v>
      </c>
      <c r="G2895" s="120">
        <f t="shared" si="45"/>
        <v>9</v>
      </c>
    </row>
    <row r="2896" spans="1:7" x14ac:dyDescent="0.2">
      <c r="A2896" s="136" t="s">
        <v>5789</v>
      </c>
      <c r="B2896" s="137" t="s">
        <v>5790</v>
      </c>
      <c r="C2896" s="138" t="s">
        <v>42</v>
      </c>
      <c r="D2896" s="139">
        <v>112.57</v>
      </c>
      <c r="E2896" s="139">
        <v>25.03</v>
      </c>
      <c r="F2896" s="139">
        <v>137.6</v>
      </c>
      <c r="G2896" s="120">
        <f t="shared" si="45"/>
        <v>9</v>
      </c>
    </row>
    <row r="2897" spans="1:7" x14ac:dyDescent="0.2">
      <c r="A2897" s="136" t="s">
        <v>5791</v>
      </c>
      <c r="B2897" s="137" t="s">
        <v>5792</v>
      </c>
      <c r="C2897" s="138" t="s">
        <v>42</v>
      </c>
      <c r="D2897" s="139">
        <v>734.62</v>
      </c>
      <c r="E2897" s="139">
        <v>150.15</v>
      </c>
      <c r="F2897" s="139">
        <v>884.77</v>
      </c>
      <c r="G2897" s="120">
        <f t="shared" si="45"/>
        <v>9</v>
      </c>
    </row>
    <row r="2898" spans="1:7" x14ac:dyDescent="0.2">
      <c r="A2898" s="136" t="s">
        <v>5793</v>
      </c>
      <c r="B2898" s="137" t="s">
        <v>5794</v>
      </c>
      <c r="C2898" s="138" t="s">
        <v>42</v>
      </c>
      <c r="D2898" s="139">
        <v>577.66999999999996</v>
      </c>
      <c r="E2898" s="139">
        <v>150.15</v>
      </c>
      <c r="F2898" s="139">
        <v>727.82</v>
      </c>
      <c r="G2898" s="120">
        <f t="shared" si="45"/>
        <v>9</v>
      </c>
    </row>
    <row r="2899" spans="1:7" x14ac:dyDescent="0.2">
      <c r="A2899" s="136" t="s">
        <v>5795</v>
      </c>
      <c r="B2899" s="137" t="s">
        <v>5796</v>
      </c>
      <c r="C2899" s="138" t="s">
        <v>42</v>
      </c>
      <c r="D2899" s="139">
        <v>190.1</v>
      </c>
      <c r="E2899" s="139">
        <v>50.05</v>
      </c>
      <c r="F2899" s="139">
        <v>240.15</v>
      </c>
      <c r="G2899" s="120">
        <f t="shared" si="45"/>
        <v>9</v>
      </c>
    </row>
    <row r="2900" spans="1:7" x14ac:dyDescent="0.2">
      <c r="A2900" s="136" t="s">
        <v>5797</v>
      </c>
      <c r="B2900" s="137" t="s">
        <v>5798</v>
      </c>
      <c r="C2900" s="138" t="s">
        <v>42</v>
      </c>
      <c r="D2900" s="139">
        <v>209.81</v>
      </c>
      <c r="E2900" s="139">
        <v>25.03</v>
      </c>
      <c r="F2900" s="139">
        <v>234.84</v>
      </c>
      <c r="G2900" s="120">
        <f t="shared" si="45"/>
        <v>9</v>
      </c>
    </row>
    <row r="2901" spans="1:7" ht="30" x14ac:dyDescent="0.2">
      <c r="A2901" s="136" t="s">
        <v>5799</v>
      </c>
      <c r="B2901" s="137" t="s">
        <v>5800</v>
      </c>
      <c r="C2901" s="138" t="s">
        <v>42</v>
      </c>
      <c r="D2901" s="139">
        <v>80.069999999999993</v>
      </c>
      <c r="E2901" s="139">
        <v>16.52</v>
      </c>
      <c r="F2901" s="139">
        <v>96.59</v>
      </c>
      <c r="G2901" s="120">
        <f t="shared" si="45"/>
        <v>9</v>
      </c>
    </row>
    <row r="2902" spans="1:7" x14ac:dyDescent="0.2">
      <c r="A2902" s="136" t="s">
        <v>5801</v>
      </c>
      <c r="B2902" s="137" t="s">
        <v>5802</v>
      </c>
      <c r="C2902" s="138" t="s">
        <v>42</v>
      </c>
      <c r="D2902" s="139">
        <v>564</v>
      </c>
      <c r="E2902" s="139">
        <v>150.15</v>
      </c>
      <c r="F2902" s="139">
        <v>714.15</v>
      </c>
      <c r="G2902" s="120">
        <f t="shared" si="45"/>
        <v>9</v>
      </c>
    </row>
    <row r="2903" spans="1:7" ht="30" x14ac:dyDescent="0.2">
      <c r="A2903" s="136" t="s">
        <v>5803</v>
      </c>
      <c r="B2903" s="137" t="s">
        <v>5804</v>
      </c>
      <c r="C2903" s="138" t="s">
        <v>58</v>
      </c>
      <c r="D2903" s="139">
        <v>770.02</v>
      </c>
      <c r="E2903" s="139">
        <v>60.23</v>
      </c>
      <c r="F2903" s="139">
        <v>830.25</v>
      </c>
      <c r="G2903" s="120">
        <f t="shared" si="45"/>
        <v>9</v>
      </c>
    </row>
    <row r="2904" spans="1:7" x14ac:dyDescent="0.2">
      <c r="A2904" s="136" t="s">
        <v>5805</v>
      </c>
      <c r="B2904" s="137" t="s">
        <v>5806</v>
      </c>
      <c r="C2904" s="138" t="s">
        <v>42</v>
      </c>
      <c r="D2904" s="139">
        <v>107.25</v>
      </c>
      <c r="E2904" s="139">
        <v>25.03</v>
      </c>
      <c r="F2904" s="139">
        <v>132.28</v>
      </c>
      <c r="G2904" s="120">
        <f t="shared" si="45"/>
        <v>9</v>
      </c>
    </row>
    <row r="2905" spans="1:7" x14ac:dyDescent="0.2">
      <c r="A2905" s="136" t="s">
        <v>5807</v>
      </c>
      <c r="B2905" s="137" t="s">
        <v>5808</v>
      </c>
      <c r="C2905" s="138"/>
      <c r="D2905" s="139"/>
      <c r="E2905" s="139"/>
      <c r="F2905" s="139"/>
      <c r="G2905" s="120">
        <f t="shared" si="45"/>
        <v>5</v>
      </c>
    </row>
    <row r="2906" spans="1:7" ht="30" x14ac:dyDescent="0.2">
      <c r="A2906" s="136" t="s">
        <v>5809</v>
      </c>
      <c r="B2906" s="137" t="s">
        <v>5810</v>
      </c>
      <c r="C2906" s="138" t="s">
        <v>7</v>
      </c>
      <c r="D2906" s="139">
        <v>779.05</v>
      </c>
      <c r="E2906" s="139">
        <v>82.71</v>
      </c>
      <c r="F2906" s="139">
        <v>861.76</v>
      </c>
      <c r="G2906" s="120">
        <f t="shared" si="45"/>
        <v>9</v>
      </c>
    </row>
    <row r="2907" spans="1:7" x14ac:dyDescent="0.2">
      <c r="A2907" s="136" t="s">
        <v>5811</v>
      </c>
      <c r="B2907" s="137" t="s">
        <v>5812</v>
      </c>
      <c r="C2907" s="138" t="s">
        <v>7</v>
      </c>
      <c r="D2907" s="139">
        <v>1402.92</v>
      </c>
      <c r="E2907" s="139">
        <v>90.3</v>
      </c>
      <c r="F2907" s="139">
        <v>1493.22</v>
      </c>
      <c r="G2907" s="120">
        <f t="shared" si="45"/>
        <v>9</v>
      </c>
    </row>
    <row r="2908" spans="1:7" ht="30" x14ac:dyDescent="0.2">
      <c r="A2908" s="136" t="s">
        <v>5813</v>
      </c>
      <c r="B2908" s="137" t="s">
        <v>5814</v>
      </c>
      <c r="C2908" s="138" t="s">
        <v>7</v>
      </c>
      <c r="D2908" s="139">
        <v>1170.48</v>
      </c>
      <c r="E2908" s="139">
        <v>182.91</v>
      </c>
      <c r="F2908" s="139">
        <v>1353.39</v>
      </c>
      <c r="G2908" s="120">
        <f t="shared" si="45"/>
        <v>9</v>
      </c>
    </row>
    <row r="2909" spans="1:7" ht="30" x14ac:dyDescent="0.2">
      <c r="A2909" s="136" t="s">
        <v>5815</v>
      </c>
      <c r="B2909" s="137" t="s">
        <v>5816</v>
      </c>
      <c r="C2909" s="138" t="s">
        <v>7</v>
      </c>
      <c r="D2909" s="139">
        <v>2903.38</v>
      </c>
      <c r="E2909" s="139"/>
      <c r="F2909" s="139">
        <v>2903.38</v>
      </c>
      <c r="G2909" s="120">
        <f t="shared" si="45"/>
        <v>9</v>
      </c>
    </row>
    <row r="2910" spans="1:7" x14ac:dyDescent="0.2">
      <c r="A2910" s="136" t="s">
        <v>5817</v>
      </c>
      <c r="B2910" s="137" t="s">
        <v>5818</v>
      </c>
      <c r="C2910" s="138"/>
      <c r="D2910" s="139"/>
      <c r="E2910" s="139"/>
      <c r="F2910" s="139"/>
      <c r="G2910" s="120">
        <f t="shared" si="45"/>
        <v>5</v>
      </c>
    </row>
    <row r="2911" spans="1:7" ht="30" x14ac:dyDescent="0.2">
      <c r="A2911" s="136" t="s">
        <v>5819</v>
      </c>
      <c r="B2911" s="137" t="s">
        <v>5820</v>
      </c>
      <c r="C2911" s="138" t="s">
        <v>42</v>
      </c>
      <c r="D2911" s="139">
        <v>249.98</v>
      </c>
      <c r="E2911" s="139">
        <v>6.2</v>
      </c>
      <c r="F2911" s="139">
        <v>256.18</v>
      </c>
      <c r="G2911" s="120">
        <f t="shared" si="45"/>
        <v>9</v>
      </c>
    </row>
    <row r="2912" spans="1:7" x14ac:dyDescent="0.2">
      <c r="A2912" s="136" t="s">
        <v>5821</v>
      </c>
      <c r="B2912" s="137" t="s">
        <v>5822</v>
      </c>
      <c r="C2912" s="138" t="s">
        <v>42</v>
      </c>
      <c r="D2912" s="139">
        <v>48.17</v>
      </c>
      <c r="E2912" s="139">
        <v>14.9</v>
      </c>
      <c r="F2912" s="139">
        <v>63.07</v>
      </c>
      <c r="G2912" s="120">
        <f t="shared" si="45"/>
        <v>9</v>
      </c>
    </row>
    <row r="2913" spans="1:7" ht="30" x14ac:dyDescent="0.2">
      <c r="A2913" s="136" t="s">
        <v>5823</v>
      </c>
      <c r="B2913" s="137" t="s">
        <v>5824</v>
      </c>
      <c r="C2913" s="138" t="s">
        <v>42</v>
      </c>
      <c r="D2913" s="139">
        <v>90.79</v>
      </c>
      <c r="E2913" s="139">
        <v>6.2</v>
      </c>
      <c r="F2913" s="139">
        <v>96.99</v>
      </c>
      <c r="G2913" s="120">
        <f t="shared" si="45"/>
        <v>9</v>
      </c>
    </row>
    <row r="2914" spans="1:7" x14ac:dyDescent="0.2">
      <c r="A2914" s="136" t="s">
        <v>5825</v>
      </c>
      <c r="B2914" s="137" t="s">
        <v>5826</v>
      </c>
      <c r="C2914" s="138" t="s">
        <v>42</v>
      </c>
      <c r="D2914" s="139">
        <v>55.41</v>
      </c>
      <c r="E2914" s="139">
        <v>14.9</v>
      </c>
      <c r="F2914" s="139">
        <v>70.31</v>
      </c>
      <c r="G2914" s="120">
        <f t="shared" si="45"/>
        <v>9</v>
      </c>
    </row>
    <row r="2915" spans="1:7" ht="30" x14ac:dyDescent="0.2">
      <c r="A2915" s="136" t="s">
        <v>5827</v>
      </c>
      <c r="B2915" s="137" t="s">
        <v>5828</v>
      </c>
      <c r="C2915" s="138" t="s">
        <v>42</v>
      </c>
      <c r="D2915" s="139">
        <v>73.59</v>
      </c>
      <c r="E2915" s="139">
        <v>6.2</v>
      </c>
      <c r="F2915" s="139">
        <v>79.790000000000006</v>
      </c>
      <c r="G2915" s="120">
        <f t="shared" si="45"/>
        <v>9</v>
      </c>
    </row>
    <row r="2916" spans="1:7" x14ac:dyDescent="0.2">
      <c r="A2916" s="136" t="s">
        <v>5829</v>
      </c>
      <c r="B2916" s="137" t="s">
        <v>5830</v>
      </c>
      <c r="C2916" s="138" t="s">
        <v>42</v>
      </c>
      <c r="D2916" s="139">
        <v>60.49</v>
      </c>
      <c r="E2916" s="139">
        <v>14.9</v>
      </c>
      <c r="F2916" s="139">
        <v>75.39</v>
      </c>
      <c r="G2916" s="120">
        <f t="shared" si="45"/>
        <v>9</v>
      </c>
    </row>
    <row r="2917" spans="1:7" x14ac:dyDescent="0.2">
      <c r="A2917" s="136" t="s">
        <v>5831</v>
      </c>
      <c r="B2917" s="137" t="s">
        <v>5832</v>
      </c>
      <c r="C2917" s="138" t="s">
        <v>42</v>
      </c>
      <c r="D2917" s="139">
        <v>42.23</v>
      </c>
      <c r="E2917" s="139">
        <v>6.2</v>
      </c>
      <c r="F2917" s="139">
        <v>48.43</v>
      </c>
      <c r="G2917" s="120">
        <f t="shared" si="45"/>
        <v>9</v>
      </c>
    </row>
    <row r="2918" spans="1:7" x14ac:dyDescent="0.2">
      <c r="A2918" s="136" t="s">
        <v>5833</v>
      </c>
      <c r="B2918" s="137" t="s">
        <v>5834</v>
      </c>
      <c r="C2918" s="138" t="s">
        <v>42</v>
      </c>
      <c r="D2918" s="139">
        <v>58.75</v>
      </c>
      <c r="E2918" s="139">
        <v>6.2</v>
      </c>
      <c r="F2918" s="139">
        <v>64.95</v>
      </c>
      <c r="G2918" s="120">
        <f t="shared" si="45"/>
        <v>9</v>
      </c>
    </row>
    <row r="2919" spans="1:7" x14ac:dyDescent="0.2">
      <c r="A2919" s="136" t="s">
        <v>5835</v>
      </c>
      <c r="B2919" s="137" t="s">
        <v>5836</v>
      </c>
      <c r="C2919" s="138" t="s">
        <v>42</v>
      </c>
      <c r="D2919" s="139">
        <v>75.569999999999993</v>
      </c>
      <c r="E2919" s="139">
        <v>6.2</v>
      </c>
      <c r="F2919" s="139">
        <v>81.77</v>
      </c>
      <c r="G2919" s="120">
        <f t="shared" si="45"/>
        <v>9</v>
      </c>
    </row>
    <row r="2920" spans="1:7" x14ac:dyDescent="0.2">
      <c r="A2920" s="136" t="s">
        <v>5837</v>
      </c>
      <c r="B2920" s="137" t="s">
        <v>5838</v>
      </c>
      <c r="C2920" s="138" t="s">
        <v>42</v>
      </c>
      <c r="D2920" s="139">
        <v>62.96</v>
      </c>
      <c r="E2920" s="139">
        <v>25.03</v>
      </c>
      <c r="F2920" s="139">
        <v>87.99</v>
      </c>
      <c r="G2920" s="120">
        <f t="shared" si="45"/>
        <v>9</v>
      </c>
    </row>
    <row r="2921" spans="1:7" x14ac:dyDescent="0.2">
      <c r="A2921" s="136" t="s">
        <v>5839</v>
      </c>
      <c r="B2921" s="137" t="s">
        <v>5840</v>
      </c>
      <c r="C2921" s="138" t="s">
        <v>42</v>
      </c>
      <c r="D2921" s="139">
        <v>94.65</v>
      </c>
      <c r="E2921" s="139">
        <v>45.15</v>
      </c>
      <c r="F2921" s="139">
        <v>139.80000000000001</v>
      </c>
      <c r="G2921" s="120">
        <f t="shared" si="45"/>
        <v>9</v>
      </c>
    </row>
    <row r="2922" spans="1:7" x14ac:dyDescent="0.2">
      <c r="A2922" s="136" t="s">
        <v>5841</v>
      </c>
      <c r="B2922" s="137" t="s">
        <v>5842</v>
      </c>
      <c r="C2922" s="138" t="s">
        <v>42</v>
      </c>
      <c r="D2922" s="139">
        <v>333.29</v>
      </c>
      <c r="E2922" s="139">
        <v>19.09</v>
      </c>
      <c r="F2922" s="139">
        <v>352.38</v>
      </c>
      <c r="G2922" s="120">
        <f t="shared" si="45"/>
        <v>9</v>
      </c>
    </row>
    <row r="2923" spans="1:7" x14ac:dyDescent="0.2">
      <c r="A2923" s="136" t="s">
        <v>5843</v>
      </c>
      <c r="B2923" s="137" t="s">
        <v>5844</v>
      </c>
      <c r="C2923" s="138" t="s">
        <v>42</v>
      </c>
      <c r="D2923" s="139">
        <v>89.69</v>
      </c>
      <c r="E2923" s="139">
        <v>19.09</v>
      </c>
      <c r="F2923" s="139">
        <v>108.78</v>
      </c>
      <c r="G2923" s="120">
        <f t="shared" si="45"/>
        <v>9</v>
      </c>
    </row>
    <row r="2924" spans="1:7" ht="30" x14ac:dyDescent="0.2">
      <c r="A2924" s="136" t="s">
        <v>5845</v>
      </c>
      <c r="B2924" s="137" t="s">
        <v>5846</v>
      </c>
      <c r="C2924" s="138" t="s">
        <v>42</v>
      </c>
      <c r="D2924" s="139">
        <v>290.56</v>
      </c>
      <c r="E2924" s="139">
        <v>70.069999999999993</v>
      </c>
      <c r="F2924" s="139">
        <v>360.63</v>
      </c>
      <c r="G2924" s="120">
        <f t="shared" si="45"/>
        <v>9</v>
      </c>
    </row>
    <row r="2925" spans="1:7" x14ac:dyDescent="0.2">
      <c r="A2925" s="136" t="s">
        <v>5847</v>
      </c>
      <c r="B2925" s="137" t="s">
        <v>5848</v>
      </c>
      <c r="C2925" s="138" t="s">
        <v>42</v>
      </c>
      <c r="D2925" s="139">
        <v>606.71</v>
      </c>
      <c r="E2925" s="139">
        <v>25.03</v>
      </c>
      <c r="F2925" s="139">
        <v>631.74</v>
      </c>
      <c r="G2925" s="120">
        <f t="shared" si="45"/>
        <v>9</v>
      </c>
    </row>
    <row r="2926" spans="1:7" ht="30" x14ac:dyDescent="0.2">
      <c r="A2926" s="136" t="s">
        <v>5849</v>
      </c>
      <c r="B2926" s="137" t="s">
        <v>5850</v>
      </c>
      <c r="C2926" s="138" t="s">
        <v>42</v>
      </c>
      <c r="D2926" s="139">
        <v>34.15</v>
      </c>
      <c r="E2926" s="139">
        <v>17.600000000000001</v>
      </c>
      <c r="F2926" s="139">
        <v>51.75</v>
      </c>
      <c r="G2926" s="120">
        <f t="shared" si="45"/>
        <v>9</v>
      </c>
    </row>
    <row r="2927" spans="1:7" ht="30" x14ac:dyDescent="0.2">
      <c r="A2927" s="136" t="s">
        <v>5851</v>
      </c>
      <c r="B2927" s="137" t="s">
        <v>5852</v>
      </c>
      <c r="C2927" s="138" t="s">
        <v>42</v>
      </c>
      <c r="D2927" s="139">
        <v>32.909999999999997</v>
      </c>
      <c r="E2927" s="139">
        <v>17.600000000000001</v>
      </c>
      <c r="F2927" s="139">
        <v>50.51</v>
      </c>
      <c r="G2927" s="120">
        <f t="shared" si="45"/>
        <v>9</v>
      </c>
    </row>
    <row r="2928" spans="1:7" ht="30" x14ac:dyDescent="0.2">
      <c r="A2928" s="136" t="s">
        <v>5853</v>
      </c>
      <c r="B2928" s="137" t="s">
        <v>5854</v>
      </c>
      <c r="C2928" s="138" t="s">
        <v>42</v>
      </c>
      <c r="D2928" s="139">
        <v>38.700000000000003</v>
      </c>
      <c r="E2928" s="139">
        <v>17.600000000000001</v>
      </c>
      <c r="F2928" s="139">
        <v>56.3</v>
      </c>
      <c r="G2928" s="120">
        <f t="shared" si="45"/>
        <v>9</v>
      </c>
    </row>
    <row r="2929" spans="1:7" ht="30" x14ac:dyDescent="0.2">
      <c r="A2929" s="136" t="s">
        <v>5855</v>
      </c>
      <c r="B2929" s="137" t="s">
        <v>5856</v>
      </c>
      <c r="C2929" s="138" t="s">
        <v>42</v>
      </c>
      <c r="D2929" s="139">
        <v>25.06</v>
      </c>
      <c r="E2929" s="139">
        <v>17.600000000000001</v>
      </c>
      <c r="F2929" s="139">
        <v>42.66</v>
      </c>
      <c r="G2929" s="120">
        <f t="shared" si="45"/>
        <v>9</v>
      </c>
    </row>
    <row r="2930" spans="1:7" ht="30" x14ac:dyDescent="0.2">
      <c r="A2930" s="136" t="s">
        <v>5857</v>
      </c>
      <c r="B2930" s="137" t="s">
        <v>8248</v>
      </c>
      <c r="C2930" s="138" t="s">
        <v>42</v>
      </c>
      <c r="D2930" s="139">
        <v>29.99</v>
      </c>
      <c r="E2930" s="139">
        <v>17.600000000000001</v>
      </c>
      <c r="F2930" s="139">
        <v>47.59</v>
      </c>
      <c r="G2930" s="120">
        <f t="shared" si="45"/>
        <v>9</v>
      </c>
    </row>
    <row r="2931" spans="1:7" ht="30" x14ac:dyDescent="0.2">
      <c r="A2931" s="136" t="s">
        <v>5858</v>
      </c>
      <c r="B2931" s="137" t="s">
        <v>8249</v>
      </c>
      <c r="C2931" s="138" t="s">
        <v>42</v>
      </c>
      <c r="D2931" s="139">
        <v>30.51</v>
      </c>
      <c r="E2931" s="139">
        <v>17.600000000000001</v>
      </c>
      <c r="F2931" s="139">
        <v>48.11</v>
      </c>
      <c r="G2931" s="120">
        <f t="shared" si="45"/>
        <v>9</v>
      </c>
    </row>
    <row r="2932" spans="1:7" ht="30" x14ac:dyDescent="0.2">
      <c r="A2932" s="136" t="s">
        <v>5859</v>
      </c>
      <c r="B2932" s="137" t="s">
        <v>5860</v>
      </c>
      <c r="C2932" s="138" t="s">
        <v>42</v>
      </c>
      <c r="D2932" s="139">
        <v>55.19</v>
      </c>
      <c r="E2932" s="139">
        <v>17.600000000000001</v>
      </c>
      <c r="F2932" s="139">
        <v>72.790000000000006</v>
      </c>
      <c r="G2932" s="120">
        <f t="shared" si="45"/>
        <v>9</v>
      </c>
    </row>
    <row r="2933" spans="1:7" ht="30" x14ac:dyDescent="0.2">
      <c r="A2933" s="136" t="s">
        <v>5861</v>
      </c>
      <c r="B2933" s="137" t="s">
        <v>5862</v>
      </c>
      <c r="C2933" s="138" t="s">
        <v>42</v>
      </c>
      <c r="D2933" s="139">
        <v>46.75</v>
      </c>
      <c r="E2933" s="139">
        <v>17.600000000000001</v>
      </c>
      <c r="F2933" s="139">
        <v>64.349999999999994</v>
      </c>
      <c r="G2933" s="120">
        <f t="shared" si="45"/>
        <v>9</v>
      </c>
    </row>
    <row r="2934" spans="1:7" ht="30" x14ac:dyDescent="0.2">
      <c r="A2934" s="136" t="s">
        <v>5863</v>
      </c>
      <c r="B2934" s="137" t="s">
        <v>5864</v>
      </c>
      <c r="C2934" s="138" t="s">
        <v>42</v>
      </c>
      <c r="D2934" s="139">
        <v>366.2</v>
      </c>
      <c r="E2934" s="139">
        <v>70.069999999999993</v>
      </c>
      <c r="F2934" s="139">
        <v>436.27</v>
      </c>
      <c r="G2934" s="120">
        <f t="shared" si="45"/>
        <v>9</v>
      </c>
    </row>
    <row r="2935" spans="1:7" x14ac:dyDescent="0.2">
      <c r="A2935" s="136" t="s">
        <v>5865</v>
      </c>
      <c r="B2935" s="137" t="s">
        <v>5866</v>
      </c>
      <c r="C2935" s="138" t="s">
        <v>42</v>
      </c>
      <c r="D2935" s="139">
        <v>523.98</v>
      </c>
      <c r="E2935" s="139">
        <v>40.119999999999997</v>
      </c>
      <c r="F2935" s="139">
        <v>564.1</v>
      </c>
      <c r="G2935" s="120">
        <f t="shared" si="45"/>
        <v>9</v>
      </c>
    </row>
    <row r="2936" spans="1:7" ht="30" x14ac:dyDescent="0.2">
      <c r="A2936" s="136" t="s">
        <v>5867</v>
      </c>
      <c r="B2936" s="137" t="s">
        <v>5868</v>
      </c>
      <c r="C2936" s="138" t="s">
        <v>42</v>
      </c>
      <c r="D2936" s="139">
        <v>199.9</v>
      </c>
      <c r="E2936" s="139">
        <v>19.09</v>
      </c>
      <c r="F2936" s="139">
        <v>218.99</v>
      </c>
      <c r="G2936" s="120">
        <f t="shared" si="45"/>
        <v>9</v>
      </c>
    </row>
    <row r="2937" spans="1:7" ht="30" x14ac:dyDescent="0.2">
      <c r="A2937" s="136" t="s">
        <v>5869</v>
      </c>
      <c r="B2937" s="137" t="s">
        <v>5870</v>
      </c>
      <c r="C2937" s="138" t="s">
        <v>42</v>
      </c>
      <c r="D2937" s="139">
        <v>70.31</v>
      </c>
      <c r="E2937" s="139">
        <v>17.600000000000001</v>
      </c>
      <c r="F2937" s="139">
        <v>87.91</v>
      </c>
      <c r="G2937" s="120">
        <f t="shared" si="45"/>
        <v>9</v>
      </c>
    </row>
    <row r="2938" spans="1:7" ht="30" x14ac:dyDescent="0.2">
      <c r="A2938" s="136" t="s">
        <v>5871</v>
      </c>
      <c r="B2938" s="137" t="s">
        <v>5872</v>
      </c>
      <c r="C2938" s="138" t="s">
        <v>42</v>
      </c>
      <c r="D2938" s="139">
        <v>507.58</v>
      </c>
      <c r="E2938" s="139">
        <v>17.600000000000001</v>
      </c>
      <c r="F2938" s="139">
        <v>525.17999999999995</v>
      </c>
      <c r="G2938" s="120">
        <f t="shared" si="45"/>
        <v>9</v>
      </c>
    </row>
    <row r="2939" spans="1:7" ht="30" x14ac:dyDescent="0.2">
      <c r="A2939" s="136" t="s">
        <v>5873</v>
      </c>
      <c r="B2939" s="137" t="s">
        <v>5874</v>
      </c>
      <c r="C2939" s="138" t="s">
        <v>42</v>
      </c>
      <c r="D2939" s="139">
        <v>143.06</v>
      </c>
      <c r="E2939" s="139">
        <v>19.09</v>
      </c>
      <c r="F2939" s="139">
        <v>162.15</v>
      </c>
      <c r="G2939" s="120">
        <f t="shared" si="45"/>
        <v>9</v>
      </c>
    </row>
    <row r="2940" spans="1:7" x14ac:dyDescent="0.2">
      <c r="A2940" s="136" t="s">
        <v>5875</v>
      </c>
      <c r="B2940" s="137" t="s">
        <v>5876</v>
      </c>
      <c r="C2940" s="138" t="s">
        <v>58</v>
      </c>
      <c r="D2940" s="139">
        <v>805.02</v>
      </c>
      <c r="E2940" s="139">
        <v>70.180000000000007</v>
      </c>
      <c r="F2940" s="139">
        <v>875.2</v>
      </c>
      <c r="G2940" s="120">
        <f t="shared" si="45"/>
        <v>9</v>
      </c>
    </row>
    <row r="2941" spans="1:7" x14ac:dyDescent="0.2">
      <c r="A2941" s="136" t="s">
        <v>5877</v>
      </c>
      <c r="B2941" s="137" t="s">
        <v>5878</v>
      </c>
      <c r="C2941" s="138" t="s">
        <v>42</v>
      </c>
      <c r="D2941" s="139">
        <v>3.34</v>
      </c>
      <c r="E2941" s="139">
        <v>17.600000000000001</v>
      </c>
      <c r="F2941" s="139">
        <v>20.94</v>
      </c>
      <c r="G2941" s="120">
        <f t="shared" si="45"/>
        <v>9</v>
      </c>
    </row>
    <row r="2942" spans="1:7" x14ac:dyDescent="0.2">
      <c r="A2942" s="136" t="s">
        <v>5879</v>
      </c>
      <c r="B2942" s="137" t="s">
        <v>5880</v>
      </c>
      <c r="C2942" s="138" t="s">
        <v>42</v>
      </c>
      <c r="D2942" s="139">
        <v>3.97</v>
      </c>
      <c r="E2942" s="139">
        <v>17.600000000000001</v>
      </c>
      <c r="F2942" s="139">
        <v>21.57</v>
      </c>
      <c r="G2942" s="120">
        <f t="shared" si="45"/>
        <v>9</v>
      </c>
    </row>
    <row r="2943" spans="1:7" ht="45" x14ac:dyDescent="0.2">
      <c r="A2943" s="136" t="s">
        <v>5881</v>
      </c>
      <c r="B2943" s="137" t="s">
        <v>5882</v>
      </c>
      <c r="C2943" s="138" t="s">
        <v>42</v>
      </c>
      <c r="D2943" s="139">
        <v>647.91</v>
      </c>
      <c r="E2943" s="139">
        <v>19.09</v>
      </c>
      <c r="F2943" s="139">
        <v>667</v>
      </c>
      <c r="G2943" s="120">
        <f t="shared" si="45"/>
        <v>9</v>
      </c>
    </row>
    <row r="2944" spans="1:7" ht="30" x14ac:dyDescent="0.2">
      <c r="A2944" s="136" t="s">
        <v>5883</v>
      </c>
      <c r="B2944" s="137" t="s">
        <v>5884</v>
      </c>
      <c r="C2944" s="138" t="s">
        <v>42</v>
      </c>
      <c r="D2944" s="139">
        <v>942.21</v>
      </c>
      <c r="E2944" s="139">
        <v>70.069999999999993</v>
      </c>
      <c r="F2944" s="139">
        <v>1012.28</v>
      </c>
      <c r="G2944" s="120">
        <f t="shared" si="45"/>
        <v>9</v>
      </c>
    </row>
    <row r="2945" spans="1:7" ht="30" x14ac:dyDescent="0.2">
      <c r="A2945" s="136" t="s">
        <v>5885</v>
      </c>
      <c r="B2945" s="137" t="s">
        <v>5886</v>
      </c>
      <c r="C2945" s="138" t="s">
        <v>42</v>
      </c>
      <c r="D2945" s="139">
        <v>2958.68</v>
      </c>
      <c r="E2945" s="139">
        <v>70.069999999999993</v>
      </c>
      <c r="F2945" s="139">
        <v>3028.75</v>
      </c>
      <c r="G2945" s="120">
        <f t="shared" si="45"/>
        <v>9</v>
      </c>
    </row>
    <row r="2946" spans="1:7" x14ac:dyDescent="0.2">
      <c r="A2946" s="136" t="s">
        <v>5887</v>
      </c>
      <c r="B2946" s="137" t="s">
        <v>5888</v>
      </c>
      <c r="C2946" s="138" t="s">
        <v>42</v>
      </c>
      <c r="D2946" s="139">
        <v>1220.94</v>
      </c>
      <c r="E2946" s="139">
        <v>6.2</v>
      </c>
      <c r="F2946" s="139">
        <v>1227.1400000000001</v>
      </c>
      <c r="G2946" s="120">
        <f t="shared" si="45"/>
        <v>9</v>
      </c>
    </row>
    <row r="2947" spans="1:7" x14ac:dyDescent="0.2">
      <c r="A2947" s="136" t="s">
        <v>5889</v>
      </c>
      <c r="B2947" s="137" t="s">
        <v>5890</v>
      </c>
      <c r="C2947" s="138" t="s">
        <v>42</v>
      </c>
      <c r="D2947" s="139">
        <v>221.31</v>
      </c>
      <c r="E2947" s="139">
        <v>25.03</v>
      </c>
      <c r="F2947" s="139">
        <v>246.34</v>
      </c>
      <c r="G2947" s="120">
        <f t="shared" si="45"/>
        <v>9</v>
      </c>
    </row>
    <row r="2948" spans="1:7" x14ac:dyDescent="0.2">
      <c r="A2948" s="136" t="s">
        <v>5891</v>
      </c>
      <c r="B2948" s="137" t="s">
        <v>5892</v>
      </c>
      <c r="C2948" s="138" t="s">
        <v>42</v>
      </c>
      <c r="D2948" s="139">
        <v>43.86</v>
      </c>
      <c r="E2948" s="139">
        <v>29.69</v>
      </c>
      <c r="F2948" s="139">
        <v>73.55</v>
      </c>
      <c r="G2948" s="120">
        <f t="shared" si="45"/>
        <v>9</v>
      </c>
    </row>
    <row r="2949" spans="1:7" ht="30" x14ac:dyDescent="0.2">
      <c r="A2949" s="136" t="s">
        <v>5893</v>
      </c>
      <c r="B2949" s="137" t="s">
        <v>5894</v>
      </c>
      <c r="C2949" s="138" t="s">
        <v>42</v>
      </c>
      <c r="D2949" s="139">
        <v>238.27</v>
      </c>
      <c r="E2949" s="139">
        <v>25.03</v>
      </c>
      <c r="F2949" s="139">
        <v>263.3</v>
      </c>
      <c r="G2949" s="120">
        <f t="shared" si="45"/>
        <v>9</v>
      </c>
    </row>
    <row r="2950" spans="1:7" ht="30" x14ac:dyDescent="0.2">
      <c r="A2950" s="136" t="s">
        <v>5895</v>
      </c>
      <c r="B2950" s="137" t="s">
        <v>5896</v>
      </c>
      <c r="C2950" s="138" t="s">
        <v>42</v>
      </c>
      <c r="D2950" s="139">
        <v>424.56</v>
      </c>
      <c r="E2950" s="139">
        <v>25.03</v>
      </c>
      <c r="F2950" s="139">
        <v>449.59</v>
      </c>
      <c r="G2950" s="120">
        <f t="shared" si="45"/>
        <v>9</v>
      </c>
    </row>
    <row r="2951" spans="1:7" x14ac:dyDescent="0.2">
      <c r="A2951" s="136" t="s">
        <v>5897</v>
      </c>
      <c r="B2951" s="137" t="s">
        <v>5898</v>
      </c>
      <c r="C2951" s="138"/>
      <c r="D2951" s="139"/>
      <c r="E2951" s="139"/>
      <c r="F2951" s="139"/>
      <c r="G2951" s="120">
        <f t="shared" si="45"/>
        <v>5</v>
      </c>
    </row>
    <row r="2952" spans="1:7" x14ac:dyDescent="0.2">
      <c r="A2952" s="136" t="s">
        <v>5899</v>
      </c>
      <c r="B2952" s="137" t="s">
        <v>5900</v>
      </c>
      <c r="C2952" s="138" t="s">
        <v>7</v>
      </c>
      <c r="D2952" s="139">
        <v>503.37</v>
      </c>
      <c r="E2952" s="139">
        <v>29.34</v>
      </c>
      <c r="F2952" s="139">
        <v>532.71</v>
      </c>
      <c r="G2952" s="120">
        <f t="shared" si="45"/>
        <v>9</v>
      </c>
    </row>
    <row r="2953" spans="1:7" x14ac:dyDescent="0.2">
      <c r="A2953" s="136" t="s">
        <v>5901</v>
      </c>
      <c r="B2953" s="137" t="s">
        <v>5902</v>
      </c>
      <c r="C2953" s="138" t="s">
        <v>7</v>
      </c>
      <c r="D2953" s="139">
        <v>269.27</v>
      </c>
      <c r="E2953" s="139">
        <v>90.3</v>
      </c>
      <c r="F2953" s="139">
        <v>359.57</v>
      </c>
      <c r="G2953" s="120">
        <f t="shared" si="45"/>
        <v>9</v>
      </c>
    </row>
    <row r="2954" spans="1:7" x14ac:dyDescent="0.2">
      <c r="A2954" s="136" t="s">
        <v>5903</v>
      </c>
      <c r="B2954" s="137" t="s">
        <v>5904</v>
      </c>
      <c r="C2954" s="138" t="s">
        <v>7</v>
      </c>
      <c r="D2954" s="139">
        <v>791.71</v>
      </c>
      <c r="E2954" s="139">
        <v>29.34</v>
      </c>
      <c r="F2954" s="139">
        <v>821.05</v>
      </c>
      <c r="G2954" s="120">
        <f t="shared" ref="G2954:G3017" si="46">LEN(A2954)</f>
        <v>9</v>
      </c>
    </row>
    <row r="2955" spans="1:7" x14ac:dyDescent="0.2">
      <c r="A2955" s="136" t="s">
        <v>5905</v>
      </c>
      <c r="B2955" s="137" t="s">
        <v>5906</v>
      </c>
      <c r="C2955" s="138"/>
      <c r="D2955" s="139"/>
      <c r="E2955" s="139"/>
      <c r="F2955" s="139"/>
      <c r="G2955" s="120">
        <f t="shared" si="46"/>
        <v>5</v>
      </c>
    </row>
    <row r="2956" spans="1:7" x14ac:dyDescent="0.2">
      <c r="A2956" s="136" t="s">
        <v>5907</v>
      </c>
      <c r="B2956" s="137" t="s">
        <v>5908</v>
      </c>
      <c r="C2956" s="138" t="s">
        <v>18</v>
      </c>
      <c r="D2956" s="139">
        <v>1220.45</v>
      </c>
      <c r="E2956" s="139">
        <v>70.41</v>
      </c>
      <c r="F2956" s="139">
        <v>1290.8599999999999</v>
      </c>
      <c r="G2956" s="120">
        <f t="shared" si="46"/>
        <v>9</v>
      </c>
    </row>
    <row r="2957" spans="1:7" x14ac:dyDescent="0.2">
      <c r="A2957" s="136" t="s">
        <v>5909</v>
      </c>
      <c r="B2957" s="137" t="s">
        <v>5910</v>
      </c>
      <c r="C2957" s="138" t="s">
        <v>18</v>
      </c>
      <c r="D2957" s="139">
        <v>892.1</v>
      </c>
      <c r="E2957" s="139">
        <v>70.41</v>
      </c>
      <c r="F2957" s="139">
        <v>962.51</v>
      </c>
      <c r="G2957" s="120">
        <f t="shared" si="46"/>
        <v>9</v>
      </c>
    </row>
    <row r="2958" spans="1:7" x14ac:dyDescent="0.2">
      <c r="A2958" s="136" t="s">
        <v>5911</v>
      </c>
      <c r="B2958" s="137" t="s">
        <v>5912</v>
      </c>
      <c r="C2958" s="138" t="s">
        <v>42</v>
      </c>
      <c r="D2958" s="139">
        <v>1165.32</v>
      </c>
      <c r="E2958" s="139">
        <v>150.15</v>
      </c>
      <c r="F2958" s="139">
        <v>1315.47</v>
      </c>
      <c r="G2958" s="120">
        <f t="shared" si="46"/>
        <v>9</v>
      </c>
    </row>
    <row r="2959" spans="1:7" x14ac:dyDescent="0.2">
      <c r="A2959" s="136" t="s">
        <v>5913</v>
      </c>
      <c r="B2959" s="137" t="s">
        <v>5914</v>
      </c>
      <c r="C2959" s="138" t="s">
        <v>42</v>
      </c>
      <c r="D2959" s="139">
        <v>222.39</v>
      </c>
      <c r="E2959" s="139">
        <v>25.03</v>
      </c>
      <c r="F2959" s="139">
        <v>247.42</v>
      </c>
      <c r="G2959" s="120">
        <f t="shared" si="46"/>
        <v>9</v>
      </c>
    </row>
    <row r="2960" spans="1:7" x14ac:dyDescent="0.2">
      <c r="A2960" s="136" t="s">
        <v>5915</v>
      </c>
      <c r="B2960" s="137" t="s">
        <v>5916</v>
      </c>
      <c r="C2960" s="138" t="s">
        <v>42</v>
      </c>
      <c r="D2960" s="139">
        <v>226.34</v>
      </c>
      <c r="E2960" s="139">
        <v>25.03</v>
      </c>
      <c r="F2960" s="139">
        <v>251.37</v>
      </c>
      <c r="G2960" s="120">
        <f t="shared" si="46"/>
        <v>9</v>
      </c>
    </row>
    <row r="2961" spans="1:7" x14ac:dyDescent="0.2">
      <c r="A2961" s="136" t="s">
        <v>5917</v>
      </c>
      <c r="B2961" s="137" t="s">
        <v>5918</v>
      </c>
      <c r="C2961" s="138" t="s">
        <v>42</v>
      </c>
      <c r="D2961" s="139">
        <v>288.18</v>
      </c>
      <c r="E2961" s="139">
        <v>25.03</v>
      </c>
      <c r="F2961" s="139">
        <v>313.20999999999998</v>
      </c>
      <c r="G2961" s="120">
        <f t="shared" si="46"/>
        <v>9</v>
      </c>
    </row>
    <row r="2962" spans="1:7" x14ac:dyDescent="0.2">
      <c r="A2962" s="136" t="s">
        <v>5919</v>
      </c>
      <c r="B2962" s="137" t="s">
        <v>5920</v>
      </c>
      <c r="C2962" s="138" t="s">
        <v>42</v>
      </c>
      <c r="D2962" s="139">
        <v>331.52</v>
      </c>
      <c r="E2962" s="139">
        <v>25.03</v>
      </c>
      <c r="F2962" s="139">
        <v>356.55</v>
      </c>
      <c r="G2962" s="120">
        <f t="shared" si="46"/>
        <v>9</v>
      </c>
    </row>
    <row r="2963" spans="1:7" x14ac:dyDescent="0.2">
      <c r="A2963" s="136" t="s">
        <v>5921</v>
      </c>
      <c r="B2963" s="137" t="s">
        <v>5922</v>
      </c>
      <c r="C2963" s="138" t="s">
        <v>42</v>
      </c>
      <c r="D2963" s="139">
        <v>806.22</v>
      </c>
      <c r="E2963" s="139">
        <v>25.03</v>
      </c>
      <c r="F2963" s="139">
        <v>831.25</v>
      </c>
      <c r="G2963" s="120">
        <f t="shared" si="46"/>
        <v>9</v>
      </c>
    </row>
    <row r="2964" spans="1:7" x14ac:dyDescent="0.2">
      <c r="A2964" s="136" t="s">
        <v>5923</v>
      </c>
      <c r="B2964" s="137" t="s">
        <v>5924</v>
      </c>
      <c r="C2964" s="138" t="s">
        <v>42</v>
      </c>
      <c r="D2964" s="139">
        <v>393.25</v>
      </c>
      <c r="E2964" s="139">
        <v>25.03</v>
      </c>
      <c r="F2964" s="139">
        <v>418.28</v>
      </c>
      <c r="G2964" s="120">
        <f t="shared" si="46"/>
        <v>9</v>
      </c>
    </row>
    <row r="2965" spans="1:7" x14ac:dyDescent="0.2">
      <c r="A2965" s="136" t="s">
        <v>5925</v>
      </c>
      <c r="B2965" s="137" t="s">
        <v>5926</v>
      </c>
      <c r="C2965" s="138" t="s">
        <v>42</v>
      </c>
      <c r="D2965" s="139">
        <v>459.01</v>
      </c>
      <c r="E2965" s="139">
        <v>25.03</v>
      </c>
      <c r="F2965" s="139">
        <v>484.04</v>
      </c>
      <c r="G2965" s="120">
        <f t="shared" si="46"/>
        <v>9</v>
      </c>
    </row>
    <row r="2966" spans="1:7" x14ac:dyDescent="0.2">
      <c r="A2966" s="136" t="s">
        <v>5927</v>
      </c>
      <c r="B2966" s="137" t="s">
        <v>5928</v>
      </c>
      <c r="C2966" s="138" t="s">
        <v>42</v>
      </c>
      <c r="D2966" s="139">
        <v>542.13</v>
      </c>
      <c r="E2966" s="139">
        <v>25.03</v>
      </c>
      <c r="F2966" s="139">
        <v>567.16</v>
      </c>
      <c r="G2966" s="120">
        <f t="shared" si="46"/>
        <v>9</v>
      </c>
    </row>
    <row r="2967" spans="1:7" x14ac:dyDescent="0.2">
      <c r="A2967" s="136" t="s">
        <v>5929</v>
      </c>
      <c r="B2967" s="137" t="s">
        <v>5930</v>
      </c>
      <c r="C2967" s="138" t="s">
        <v>42</v>
      </c>
      <c r="D2967" s="139">
        <v>769.38</v>
      </c>
      <c r="E2967" s="139">
        <v>25.03</v>
      </c>
      <c r="F2967" s="139">
        <v>794.41</v>
      </c>
      <c r="G2967" s="120">
        <f t="shared" si="46"/>
        <v>9</v>
      </c>
    </row>
    <row r="2968" spans="1:7" x14ac:dyDescent="0.2">
      <c r="A2968" s="136" t="s">
        <v>5931</v>
      </c>
      <c r="B2968" s="137" t="s">
        <v>5932</v>
      </c>
      <c r="C2968" s="138" t="s">
        <v>42</v>
      </c>
      <c r="D2968" s="139">
        <v>1188.07</v>
      </c>
      <c r="E2968" s="139">
        <v>25.03</v>
      </c>
      <c r="F2968" s="139">
        <v>1213.0999999999999</v>
      </c>
      <c r="G2968" s="120">
        <f t="shared" si="46"/>
        <v>9</v>
      </c>
    </row>
    <row r="2969" spans="1:7" x14ac:dyDescent="0.2">
      <c r="A2969" s="136" t="s">
        <v>5933</v>
      </c>
      <c r="B2969" s="137" t="s">
        <v>5934</v>
      </c>
      <c r="C2969" s="138" t="s">
        <v>42</v>
      </c>
      <c r="D2969" s="139">
        <v>1512.69</v>
      </c>
      <c r="E2969" s="139">
        <v>25.03</v>
      </c>
      <c r="F2969" s="139">
        <v>1537.72</v>
      </c>
      <c r="G2969" s="120">
        <f t="shared" si="46"/>
        <v>9</v>
      </c>
    </row>
    <row r="2970" spans="1:7" x14ac:dyDescent="0.2">
      <c r="A2970" s="136" t="s">
        <v>5935</v>
      </c>
      <c r="B2970" s="137" t="s">
        <v>5936</v>
      </c>
      <c r="C2970" s="138" t="s">
        <v>42</v>
      </c>
      <c r="D2970" s="139">
        <v>1669.59</v>
      </c>
      <c r="E2970" s="139">
        <v>25.03</v>
      </c>
      <c r="F2970" s="139">
        <v>1694.62</v>
      </c>
      <c r="G2970" s="120">
        <f t="shared" si="46"/>
        <v>9</v>
      </c>
    </row>
    <row r="2971" spans="1:7" x14ac:dyDescent="0.2">
      <c r="A2971" s="136" t="s">
        <v>5937</v>
      </c>
      <c r="B2971" s="137" t="s">
        <v>5938</v>
      </c>
      <c r="C2971" s="138" t="s">
        <v>42</v>
      </c>
      <c r="D2971" s="139">
        <v>4652.09</v>
      </c>
      <c r="E2971" s="139">
        <v>25.03</v>
      </c>
      <c r="F2971" s="139">
        <v>4677.12</v>
      </c>
      <c r="G2971" s="120">
        <f t="shared" si="46"/>
        <v>9</v>
      </c>
    </row>
    <row r="2972" spans="1:7" x14ac:dyDescent="0.2">
      <c r="A2972" s="136" t="s">
        <v>5939</v>
      </c>
      <c r="B2972" s="137" t="s">
        <v>5940</v>
      </c>
      <c r="C2972" s="138" t="s">
        <v>42</v>
      </c>
      <c r="D2972" s="139">
        <v>2080.5300000000002</v>
      </c>
      <c r="E2972" s="139">
        <v>25.03</v>
      </c>
      <c r="F2972" s="139">
        <v>2105.56</v>
      </c>
      <c r="G2972" s="120">
        <f t="shared" si="46"/>
        <v>9</v>
      </c>
    </row>
    <row r="2973" spans="1:7" x14ac:dyDescent="0.2">
      <c r="A2973" s="136" t="s">
        <v>5941</v>
      </c>
      <c r="B2973" s="137" t="s">
        <v>5942</v>
      </c>
      <c r="C2973" s="138" t="s">
        <v>42</v>
      </c>
      <c r="D2973" s="139">
        <v>722.05</v>
      </c>
      <c r="E2973" s="139">
        <v>25.03</v>
      </c>
      <c r="F2973" s="139">
        <v>747.08</v>
      </c>
      <c r="G2973" s="120">
        <f t="shared" si="46"/>
        <v>9</v>
      </c>
    </row>
    <row r="2974" spans="1:7" x14ac:dyDescent="0.2">
      <c r="A2974" s="136" t="s">
        <v>5943</v>
      </c>
      <c r="B2974" s="137" t="s">
        <v>5944</v>
      </c>
      <c r="C2974" s="138" t="s">
        <v>42</v>
      </c>
      <c r="D2974" s="139">
        <v>721.79</v>
      </c>
      <c r="E2974" s="139">
        <v>25.03</v>
      </c>
      <c r="F2974" s="139">
        <v>746.82</v>
      </c>
      <c r="G2974" s="120">
        <f t="shared" si="46"/>
        <v>9</v>
      </c>
    </row>
    <row r="2975" spans="1:7" x14ac:dyDescent="0.2">
      <c r="A2975" s="136" t="s">
        <v>5945</v>
      </c>
      <c r="B2975" s="137" t="s">
        <v>5946</v>
      </c>
      <c r="C2975" s="138" t="s">
        <v>42</v>
      </c>
      <c r="D2975" s="139">
        <v>910.43</v>
      </c>
      <c r="E2975" s="139">
        <v>25.03</v>
      </c>
      <c r="F2975" s="139">
        <v>935.46</v>
      </c>
      <c r="G2975" s="120">
        <f t="shared" si="46"/>
        <v>9</v>
      </c>
    </row>
    <row r="2976" spans="1:7" x14ac:dyDescent="0.2">
      <c r="A2976" s="136" t="s">
        <v>5947</v>
      </c>
      <c r="B2976" s="137" t="s">
        <v>5948</v>
      </c>
      <c r="C2976" s="138"/>
      <c r="D2976" s="139"/>
      <c r="E2976" s="139"/>
      <c r="F2976" s="139"/>
      <c r="G2976" s="120">
        <f t="shared" si="46"/>
        <v>5</v>
      </c>
    </row>
    <row r="2977" spans="1:7" x14ac:dyDescent="0.2">
      <c r="A2977" s="136" t="s">
        <v>5949</v>
      </c>
      <c r="B2977" s="137" t="s">
        <v>5950</v>
      </c>
      <c r="C2977" s="138" t="s">
        <v>42</v>
      </c>
      <c r="D2977" s="139">
        <v>9.68</v>
      </c>
      <c r="E2977" s="139">
        <v>20.02</v>
      </c>
      <c r="F2977" s="139">
        <v>29.7</v>
      </c>
      <c r="G2977" s="120">
        <f t="shared" si="46"/>
        <v>9</v>
      </c>
    </row>
    <row r="2978" spans="1:7" x14ac:dyDescent="0.2">
      <c r="A2978" s="136" t="s">
        <v>5951</v>
      </c>
      <c r="B2978" s="137" t="s">
        <v>5952</v>
      </c>
      <c r="C2978" s="138" t="s">
        <v>42</v>
      </c>
      <c r="D2978" s="139">
        <v>0.05</v>
      </c>
      <c r="E2978" s="139">
        <v>25.03</v>
      </c>
      <c r="F2978" s="139">
        <v>25.08</v>
      </c>
      <c r="G2978" s="120">
        <f t="shared" si="46"/>
        <v>9</v>
      </c>
    </row>
    <row r="2979" spans="1:7" x14ac:dyDescent="0.2">
      <c r="A2979" s="136" t="s">
        <v>5953</v>
      </c>
      <c r="B2979" s="137" t="s">
        <v>5954</v>
      </c>
      <c r="C2979" s="138" t="s">
        <v>42</v>
      </c>
      <c r="D2979" s="139">
        <v>0.06</v>
      </c>
      <c r="E2979" s="139">
        <v>25.03</v>
      </c>
      <c r="F2979" s="139">
        <v>25.09</v>
      </c>
      <c r="G2979" s="120">
        <f t="shared" si="46"/>
        <v>9</v>
      </c>
    </row>
    <row r="2980" spans="1:7" x14ac:dyDescent="0.2">
      <c r="A2980" s="136" t="s">
        <v>5955</v>
      </c>
      <c r="B2980" s="137" t="s">
        <v>5956</v>
      </c>
      <c r="C2980" s="138" t="s">
        <v>42</v>
      </c>
      <c r="D2980" s="139">
        <v>1.07</v>
      </c>
      <c r="E2980" s="139">
        <v>70.41</v>
      </c>
      <c r="F2980" s="139">
        <v>71.48</v>
      </c>
      <c r="G2980" s="120">
        <f t="shared" si="46"/>
        <v>9</v>
      </c>
    </row>
    <row r="2981" spans="1:7" x14ac:dyDescent="0.2">
      <c r="A2981" s="136" t="s">
        <v>5957</v>
      </c>
      <c r="B2981" s="137" t="s">
        <v>5958</v>
      </c>
      <c r="C2981" s="138" t="s">
        <v>42</v>
      </c>
      <c r="D2981" s="139"/>
      <c r="E2981" s="139">
        <v>125.13</v>
      </c>
      <c r="F2981" s="139">
        <v>125.13</v>
      </c>
      <c r="G2981" s="120">
        <f t="shared" si="46"/>
        <v>9</v>
      </c>
    </row>
    <row r="2982" spans="1:7" x14ac:dyDescent="0.2">
      <c r="A2982" s="136" t="s">
        <v>5959</v>
      </c>
      <c r="B2982" s="137" t="s">
        <v>5960</v>
      </c>
      <c r="C2982" s="138" t="s">
        <v>42</v>
      </c>
      <c r="D2982" s="139">
        <v>34.659999999999997</v>
      </c>
      <c r="E2982" s="139">
        <v>6.11</v>
      </c>
      <c r="F2982" s="139">
        <v>40.770000000000003</v>
      </c>
      <c r="G2982" s="120">
        <f t="shared" si="46"/>
        <v>9</v>
      </c>
    </row>
    <row r="2983" spans="1:7" x14ac:dyDescent="0.2">
      <c r="A2983" s="136" t="s">
        <v>5961</v>
      </c>
      <c r="B2983" s="137" t="s">
        <v>5962</v>
      </c>
      <c r="C2983" s="138" t="s">
        <v>42</v>
      </c>
      <c r="D2983" s="139">
        <v>6.39</v>
      </c>
      <c r="E2983" s="139">
        <v>6.11</v>
      </c>
      <c r="F2983" s="139">
        <v>12.5</v>
      </c>
      <c r="G2983" s="120">
        <f t="shared" si="46"/>
        <v>9</v>
      </c>
    </row>
    <row r="2984" spans="1:7" x14ac:dyDescent="0.2">
      <c r="A2984" s="136" t="s">
        <v>5963</v>
      </c>
      <c r="B2984" s="137" t="s">
        <v>5964</v>
      </c>
      <c r="C2984" s="138" t="s">
        <v>42</v>
      </c>
      <c r="D2984" s="139">
        <v>125.02</v>
      </c>
      <c r="E2984" s="139">
        <v>3.46</v>
      </c>
      <c r="F2984" s="139">
        <v>128.47999999999999</v>
      </c>
      <c r="G2984" s="120">
        <f t="shared" si="46"/>
        <v>9</v>
      </c>
    </row>
    <row r="2985" spans="1:7" ht="30" x14ac:dyDescent="0.2">
      <c r="A2985" s="136" t="s">
        <v>5965</v>
      </c>
      <c r="B2985" s="137" t="s">
        <v>5966</v>
      </c>
      <c r="C2985" s="138" t="s">
        <v>42</v>
      </c>
      <c r="D2985" s="139">
        <v>44.7</v>
      </c>
      <c r="E2985" s="139">
        <v>2.04</v>
      </c>
      <c r="F2985" s="139">
        <v>46.74</v>
      </c>
      <c r="G2985" s="120">
        <f t="shared" si="46"/>
        <v>9</v>
      </c>
    </row>
    <row r="2986" spans="1:7" x14ac:dyDescent="0.2">
      <c r="A2986" s="136" t="s">
        <v>5967</v>
      </c>
      <c r="B2986" s="137" t="s">
        <v>5968</v>
      </c>
      <c r="C2986" s="138" t="s">
        <v>42</v>
      </c>
      <c r="D2986" s="139">
        <v>66.459999999999994</v>
      </c>
      <c r="E2986" s="139">
        <v>6.11</v>
      </c>
      <c r="F2986" s="139">
        <v>72.569999999999993</v>
      </c>
      <c r="G2986" s="120">
        <f t="shared" si="46"/>
        <v>9</v>
      </c>
    </row>
    <row r="2987" spans="1:7" x14ac:dyDescent="0.2">
      <c r="A2987" s="136" t="s">
        <v>5969</v>
      </c>
      <c r="B2987" s="137" t="s">
        <v>5970</v>
      </c>
      <c r="C2987" s="138" t="s">
        <v>42</v>
      </c>
      <c r="D2987" s="139">
        <v>62.72</v>
      </c>
      <c r="E2987" s="139">
        <v>3.46</v>
      </c>
      <c r="F2987" s="139">
        <v>66.180000000000007</v>
      </c>
      <c r="G2987" s="120">
        <f t="shared" si="46"/>
        <v>9</v>
      </c>
    </row>
    <row r="2988" spans="1:7" x14ac:dyDescent="0.2">
      <c r="A2988" s="136" t="s">
        <v>5971</v>
      </c>
      <c r="B2988" s="137" t="s">
        <v>5972</v>
      </c>
      <c r="C2988" s="138" t="s">
        <v>42</v>
      </c>
      <c r="D2988" s="139">
        <v>55.04</v>
      </c>
      <c r="E2988" s="139">
        <v>3.46</v>
      </c>
      <c r="F2988" s="139">
        <v>58.5</v>
      </c>
      <c r="G2988" s="120">
        <f t="shared" si="46"/>
        <v>9</v>
      </c>
    </row>
    <row r="2989" spans="1:7" x14ac:dyDescent="0.2">
      <c r="A2989" s="136" t="s">
        <v>5973</v>
      </c>
      <c r="B2989" s="137" t="s">
        <v>5974</v>
      </c>
      <c r="C2989" s="138" t="s">
        <v>42</v>
      </c>
      <c r="D2989" s="139">
        <v>79</v>
      </c>
      <c r="E2989" s="139">
        <v>45.04</v>
      </c>
      <c r="F2989" s="139">
        <v>124.04</v>
      </c>
      <c r="G2989" s="120">
        <f t="shared" si="46"/>
        <v>9</v>
      </c>
    </row>
    <row r="2990" spans="1:7" x14ac:dyDescent="0.2">
      <c r="A2990" s="136" t="s">
        <v>5975</v>
      </c>
      <c r="B2990" s="137" t="s">
        <v>5976</v>
      </c>
      <c r="C2990" s="138" t="s">
        <v>42</v>
      </c>
      <c r="D2990" s="139">
        <v>142.51</v>
      </c>
      <c r="E2990" s="139">
        <v>25.03</v>
      </c>
      <c r="F2990" s="139">
        <v>167.54</v>
      </c>
      <c r="G2990" s="120">
        <f t="shared" si="46"/>
        <v>9</v>
      </c>
    </row>
    <row r="2991" spans="1:7" x14ac:dyDescent="0.2">
      <c r="A2991" s="136" t="s">
        <v>5977</v>
      </c>
      <c r="B2991" s="137" t="s">
        <v>5978</v>
      </c>
      <c r="C2991" s="138" t="s">
        <v>42</v>
      </c>
      <c r="D2991" s="139">
        <v>159.87</v>
      </c>
      <c r="E2991" s="139">
        <v>25.03</v>
      </c>
      <c r="F2991" s="139">
        <v>184.9</v>
      </c>
      <c r="G2991" s="120">
        <f t="shared" si="46"/>
        <v>9</v>
      </c>
    </row>
    <row r="2992" spans="1:7" x14ac:dyDescent="0.2">
      <c r="A2992" s="136" t="s">
        <v>5979</v>
      </c>
      <c r="B2992" s="137" t="s">
        <v>5980</v>
      </c>
      <c r="C2992" s="138" t="s">
        <v>42</v>
      </c>
      <c r="D2992" s="139">
        <v>42.18</v>
      </c>
      <c r="E2992" s="139">
        <v>6.11</v>
      </c>
      <c r="F2992" s="139">
        <v>48.29</v>
      </c>
      <c r="G2992" s="120">
        <f t="shared" si="46"/>
        <v>9</v>
      </c>
    </row>
    <row r="2993" spans="1:7" x14ac:dyDescent="0.2">
      <c r="A2993" s="136" t="s">
        <v>5981</v>
      </c>
      <c r="B2993" s="137" t="s">
        <v>5982</v>
      </c>
      <c r="C2993" s="138" t="s">
        <v>42</v>
      </c>
      <c r="D2993" s="139">
        <v>18.91</v>
      </c>
      <c r="E2993" s="139">
        <v>20.02</v>
      </c>
      <c r="F2993" s="139">
        <v>38.93</v>
      </c>
      <c r="G2993" s="120">
        <f t="shared" si="46"/>
        <v>9</v>
      </c>
    </row>
    <row r="2994" spans="1:7" x14ac:dyDescent="0.2">
      <c r="A2994" s="136" t="s">
        <v>5983</v>
      </c>
      <c r="B2994" s="137" t="s">
        <v>5984</v>
      </c>
      <c r="C2994" s="138" t="s">
        <v>42</v>
      </c>
      <c r="D2994" s="139">
        <v>12.71</v>
      </c>
      <c r="E2994" s="139">
        <v>20.02</v>
      </c>
      <c r="F2994" s="139">
        <v>32.729999999999997</v>
      </c>
      <c r="G2994" s="120">
        <f t="shared" si="46"/>
        <v>9</v>
      </c>
    </row>
    <row r="2995" spans="1:7" x14ac:dyDescent="0.2">
      <c r="A2995" s="136" t="s">
        <v>47</v>
      </c>
      <c r="B2995" s="137" t="s">
        <v>48</v>
      </c>
      <c r="C2995" s="138" t="s">
        <v>42</v>
      </c>
      <c r="D2995" s="139">
        <v>45.28</v>
      </c>
      <c r="E2995" s="139">
        <v>3.05</v>
      </c>
      <c r="F2995" s="139">
        <v>48.33</v>
      </c>
      <c r="G2995" s="120">
        <f t="shared" si="46"/>
        <v>9</v>
      </c>
    </row>
    <row r="2996" spans="1:7" x14ac:dyDescent="0.2">
      <c r="A2996" s="136" t="s">
        <v>5985</v>
      </c>
      <c r="B2996" s="137" t="s">
        <v>5986</v>
      </c>
      <c r="C2996" s="138" t="s">
        <v>42</v>
      </c>
      <c r="D2996" s="139">
        <v>8.64</v>
      </c>
      <c r="E2996" s="139">
        <v>8.51</v>
      </c>
      <c r="F2996" s="139">
        <v>17.149999999999999</v>
      </c>
      <c r="G2996" s="120">
        <f t="shared" si="46"/>
        <v>9</v>
      </c>
    </row>
    <row r="2997" spans="1:7" x14ac:dyDescent="0.2">
      <c r="A2997" s="136" t="s">
        <v>5987</v>
      </c>
      <c r="B2997" s="137" t="s">
        <v>5988</v>
      </c>
      <c r="C2997" s="138" t="s">
        <v>42</v>
      </c>
      <c r="D2997" s="139">
        <v>323.37</v>
      </c>
      <c r="E2997" s="139">
        <v>35.21</v>
      </c>
      <c r="F2997" s="139">
        <v>358.58</v>
      </c>
      <c r="G2997" s="120">
        <f t="shared" si="46"/>
        <v>9</v>
      </c>
    </row>
    <row r="2998" spans="1:7" x14ac:dyDescent="0.2">
      <c r="A2998" s="136" t="s">
        <v>5989</v>
      </c>
      <c r="B2998" s="137" t="s">
        <v>5990</v>
      </c>
      <c r="C2998" s="138" t="s">
        <v>42</v>
      </c>
      <c r="D2998" s="139">
        <v>5.44</v>
      </c>
      <c r="E2998" s="139">
        <v>2.04</v>
      </c>
      <c r="F2998" s="139">
        <v>7.48</v>
      </c>
      <c r="G2998" s="120">
        <f t="shared" si="46"/>
        <v>9</v>
      </c>
    </row>
    <row r="2999" spans="1:7" x14ac:dyDescent="0.2">
      <c r="A2999" s="136" t="s">
        <v>5991</v>
      </c>
      <c r="B2999" s="137" t="s">
        <v>5992</v>
      </c>
      <c r="C2999" s="138" t="s">
        <v>42</v>
      </c>
      <c r="D2999" s="139">
        <v>56.25</v>
      </c>
      <c r="E2999" s="139">
        <v>2.04</v>
      </c>
      <c r="F2999" s="139">
        <v>58.29</v>
      </c>
      <c r="G2999" s="120">
        <f t="shared" si="46"/>
        <v>9</v>
      </c>
    </row>
    <row r="3000" spans="1:7" x14ac:dyDescent="0.2">
      <c r="A3000" s="136" t="s">
        <v>5993</v>
      </c>
      <c r="B3000" s="137" t="s">
        <v>5994</v>
      </c>
      <c r="C3000" s="138" t="s">
        <v>42</v>
      </c>
      <c r="D3000" s="139">
        <v>71.09</v>
      </c>
      <c r="E3000" s="139">
        <v>10.01</v>
      </c>
      <c r="F3000" s="139">
        <v>81.099999999999994</v>
      </c>
      <c r="G3000" s="120">
        <f t="shared" si="46"/>
        <v>9</v>
      </c>
    </row>
    <row r="3001" spans="1:7" x14ac:dyDescent="0.2">
      <c r="A3001" s="136" t="s">
        <v>5995</v>
      </c>
      <c r="B3001" s="137" t="s">
        <v>5996</v>
      </c>
      <c r="C3001" s="138" t="s">
        <v>42</v>
      </c>
      <c r="D3001" s="139">
        <v>26.42</v>
      </c>
      <c r="E3001" s="139">
        <v>10.01</v>
      </c>
      <c r="F3001" s="139">
        <v>36.43</v>
      </c>
      <c r="G3001" s="120">
        <f t="shared" si="46"/>
        <v>9</v>
      </c>
    </row>
    <row r="3002" spans="1:7" x14ac:dyDescent="0.2">
      <c r="A3002" s="136" t="s">
        <v>5997</v>
      </c>
      <c r="B3002" s="137" t="s">
        <v>5998</v>
      </c>
      <c r="C3002" s="138"/>
      <c r="D3002" s="139"/>
      <c r="E3002" s="139"/>
      <c r="F3002" s="139"/>
      <c r="G3002" s="120">
        <f t="shared" si="46"/>
        <v>2</v>
      </c>
    </row>
    <row r="3003" spans="1:7" x14ac:dyDescent="0.2">
      <c r="A3003" s="136" t="s">
        <v>5999</v>
      </c>
      <c r="B3003" s="137" t="s">
        <v>6000</v>
      </c>
      <c r="C3003" s="138"/>
      <c r="D3003" s="139"/>
      <c r="E3003" s="139"/>
      <c r="F3003" s="139"/>
      <c r="G3003" s="120">
        <f t="shared" si="46"/>
        <v>5</v>
      </c>
    </row>
    <row r="3004" spans="1:7" ht="30" x14ac:dyDescent="0.2">
      <c r="A3004" s="136" t="s">
        <v>6001</v>
      </c>
      <c r="B3004" s="137" t="s">
        <v>6002</v>
      </c>
      <c r="C3004" s="138" t="s">
        <v>42</v>
      </c>
      <c r="D3004" s="139">
        <v>812.99</v>
      </c>
      <c r="E3004" s="139">
        <v>615.95000000000005</v>
      </c>
      <c r="F3004" s="139">
        <v>1428.94</v>
      </c>
      <c r="G3004" s="120">
        <f t="shared" si="46"/>
        <v>9</v>
      </c>
    </row>
    <row r="3005" spans="1:7" ht="30" x14ac:dyDescent="0.2">
      <c r="A3005" s="136" t="s">
        <v>6003</v>
      </c>
      <c r="B3005" s="137" t="s">
        <v>6004</v>
      </c>
      <c r="C3005" s="138" t="s">
        <v>42</v>
      </c>
      <c r="D3005" s="139">
        <v>867.58</v>
      </c>
      <c r="E3005" s="139">
        <v>615.95000000000005</v>
      </c>
      <c r="F3005" s="139">
        <v>1483.53</v>
      </c>
      <c r="G3005" s="120">
        <f t="shared" si="46"/>
        <v>9</v>
      </c>
    </row>
    <row r="3006" spans="1:7" ht="30" x14ac:dyDescent="0.2">
      <c r="A3006" s="136" t="s">
        <v>6005</v>
      </c>
      <c r="B3006" s="137" t="s">
        <v>6006</v>
      </c>
      <c r="C3006" s="138" t="s">
        <v>42</v>
      </c>
      <c r="D3006" s="139">
        <v>2446.6799999999998</v>
      </c>
      <c r="E3006" s="139">
        <v>1086.21</v>
      </c>
      <c r="F3006" s="139">
        <v>3532.89</v>
      </c>
      <c r="G3006" s="120">
        <f t="shared" si="46"/>
        <v>9</v>
      </c>
    </row>
    <row r="3007" spans="1:7" ht="30" x14ac:dyDescent="0.2">
      <c r="A3007" s="136" t="s">
        <v>6007</v>
      </c>
      <c r="B3007" s="137" t="s">
        <v>6008</v>
      </c>
      <c r="C3007" s="138" t="s">
        <v>42</v>
      </c>
      <c r="D3007" s="139">
        <v>2565.6999999999998</v>
      </c>
      <c r="E3007" s="139">
        <v>1086.21</v>
      </c>
      <c r="F3007" s="139">
        <v>3651.91</v>
      </c>
      <c r="G3007" s="120">
        <f t="shared" si="46"/>
        <v>9</v>
      </c>
    </row>
    <row r="3008" spans="1:7" ht="30" x14ac:dyDescent="0.2">
      <c r="A3008" s="136" t="s">
        <v>6009</v>
      </c>
      <c r="B3008" s="137" t="s">
        <v>6010</v>
      </c>
      <c r="C3008" s="138" t="s">
        <v>42</v>
      </c>
      <c r="D3008" s="139">
        <v>2905.09</v>
      </c>
      <c r="E3008" s="139">
        <v>1086.21</v>
      </c>
      <c r="F3008" s="139">
        <v>3991.3</v>
      </c>
      <c r="G3008" s="120">
        <f t="shared" si="46"/>
        <v>9</v>
      </c>
    </row>
    <row r="3009" spans="1:7" ht="30" x14ac:dyDescent="0.2">
      <c r="A3009" s="136" t="s">
        <v>6011</v>
      </c>
      <c r="B3009" s="137" t="s">
        <v>6012</v>
      </c>
      <c r="C3009" s="138" t="s">
        <v>42</v>
      </c>
      <c r="D3009" s="139">
        <v>3195.33</v>
      </c>
      <c r="E3009" s="139">
        <v>1086.21</v>
      </c>
      <c r="F3009" s="139">
        <v>4281.54</v>
      </c>
      <c r="G3009" s="120">
        <f t="shared" si="46"/>
        <v>9</v>
      </c>
    </row>
    <row r="3010" spans="1:7" x14ac:dyDescent="0.2">
      <c r="A3010" s="136" t="s">
        <v>6013</v>
      </c>
      <c r="B3010" s="137" t="s">
        <v>6014</v>
      </c>
      <c r="C3010" s="138"/>
      <c r="D3010" s="139"/>
      <c r="E3010" s="139"/>
      <c r="F3010" s="139"/>
      <c r="G3010" s="120">
        <f t="shared" si="46"/>
        <v>5</v>
      </c>
    </row>
    <row r="3011" spans="1:7" x14ac:dyDescent="0.2">
      <c r="A3011" s="136" t="s">
        <v>6015</v>
      </c>
      <c r="B3011" s="137" t="s">
        <v>6016</v>
      </c>
      <c r="C3011" s="138" t="s">
        <v>42</v>
      </c>
      <c r="D3011" s="139">
        <v>2388.85</v>
      </c>
      <c r="E3011" s="139">
        <v>785.24</v>
      </c>
      <c r="F3011" s="139">
        <v>3174.09</v>
      </c>
      <c r="G3011" s="120">
        <f t="shared" si="46"/>
        <v>9</v>
      </c>
    </row>
    <row r="3012" spans="1:7" x14ac:dyDescent="0.2">
      <c r="A3012" s="136" t="s">
        <v>6017</v>
      </c>
      <c r="B3012" s="137" t="s">
        <v>6018</v>
      </c>
      <c r="C3012" s="138" t="s">
        <v>42</v>
      </c>
      <c r="D3012" s="139">
        <v>5368.18</v>
      </c>
      <c r="E3012" s="139">
        <v>1677.33</v>
      </c>
      <c r="F3012" s="139">
        <v>7045.51</v>
      </c>
      <c r="G3012" s="120">
        <f t="shared" si="46"/>
        <v>9</v>
      </c>
    </row>
    <row r="3013" spans="1:7" x14ac:dyDescent="0.2">
      <c r="A3013" s="136" t="s">
        <v>6019</v>
      </c>
      <c r="B3013" s="137" t="s">
        <v>6020</v>
      </c>
      <c r="C3013" s="138" t="s">
        <v>42</v>
      </c>
      <c r="D3013" s="139">
        <v>8951.58</v>
      </c>
      <c r="E3013" s="139">
        <v>2211.02</v>
      </c>
      <c r="F3013" s="139">
        <v>11162.6</v>
      </c>
      <c r="G3013" s="120">
        <f t="shared" si="46"/>
        <v>9</v>
      </c>
    </row>
    <row r="3014" spans="1:7" x14ac:dyDescent="0.2">
      <c r="A3014" s="136" t="s">
        <v>6021</v>
      </c>
      <c r="B3014" s="137" t="s">
        <v>6022</v>
      </c>
      <c r="C3014" s="138" t="s">
        <v>42</v>
      </c>
      <c r="D3014" s="139">
        <v>12516.52</v>
      </c>
      <c r="E3014" s="139">
        <v>2680.66</v>
      </c>
      <c r="F3014" s="139">
        <v>15197.18</v>
      </c>
      <c r="G3014" s="120">
        <f t="shared" si="46"/>
        <v>9</v>
      </c>
    </row>
    <row r="3015" spans="1:7" x14ac:dyDescent="0.2">
      <c r="A3015" s="136" t="s">
        <v>6023</v>
      </c>
      <c r="B3015" s="137" t="s">
        <v>6024</v>
      </c>
      <c r="C3015" s="138" t="s">
        <v>42</v>
      </c>
      <c r="D3015" s="139">
        <v>595.9</v>
      </c>
      <c r="E3015" s="139">
        <v>533.5</v>
      </c>
      <c r="F3015" s="139">
        <v>1129.4000000000001</v>
      </c>
      <c r="G3015" s="120">
        <f t="shared" si="46"/>
        <v>9</v>
      </c>
    </row>
    <row r="3016" spans="1:7" x14ac:dyDescent="0.2">
      <c r="A3016" s="136" t="s">
        <v>6025</v>
      </c>
      <c r="B3016" s="137" t="s">
        <v>6026</v>
      </c>
      <c r="C3016" s="138"/>
      <c r="D3016" s="139"/>
      <c r="E3016" s="139"/>
      <c r="F3016" s="139"/>
      <c r="G3016" s="120">
        <f t="shared" si="46"/>
        <v>5</v>
      </c>
    </row>
    <row r="3017" spans="1:7" x14ac:dyDescent="0.2">
      <c r="A3017" s="136" t="s">
        <v>6027</v>
      </c>
      <c r="B3017" s="137" t="s">
        <v>6028</v>
      </c>
      <c r="C3017" s="138" t="s">
        <v>42</v>
      </c>
      <c r="D3017" s="139">
        <v>1860.37</v>
      </c>
      <c r="E3017" s="139">
        <v>37.54</v>
      </c>
      <c r="F3017" s="139">
        <v>1897.91</v>
      </c>
      <c r="G3017" s="120">
        <f t="shared" si="46"/>
        <v>9</v>
      </c>
    </row>
    <row r="3018" spans="1:7" x14ac:dyDescent="0.2">
      <c r="A3018" s="136" t="s">
        <v>6029</v>
      </c>
      <c r="B3018" s="137" t="s">
        <v>6030</v>
      </c>
      <c r="C3018" s="138" t="s">
        <v>42</v>
      </c>
      <c r="D3018" s="139">
        <v>2991.48</v>
      </c>
      <c r="E3018" s="139">
        <v>37.54</v>
      </c>
      <c r="F3018" s="139">
        <v>3029.02</v>
      </c>
      <c r="G3018" s="120">
        <f t="shared" ref="G3018:G3081" si="47">LEN(A3018)</f>
        <v>9</v>
      </c>
    </row>
    <row r="3019" spans="1:7" x14ac:dyDescent="0.2">
      <c r="A3019" s="136" t="s">
        <v>6031</v>
      </c>
      <c r="B3019" s="137" t="s">
        <v>6032</v>
      </c>
      <c r="C3019" s="138" t="s">
        <v>42</v>
      </c>
      <c r="D3019" s="139">
        <v>624.26</v>
      </c>
      <c r="E3019" s="139">
        <v>60.06</v>
      </c>
      <c r="F3019" s="139">
        <v>684.32</v>
      </c>
      <c r="G3019" s="120">
        <f t="shared" si="47"/>
        <v>9</v>
      </c>
    </row>
    <row r="3020" spans="1:7" x14ac:dyDescent="0.2">
      <c r="A3020" s="136" t="s">
        <v>6033</v>
      </c>
      <c r="B3020" s="137" t="s">
        <v>6034</v>
      </c>
      <c r="C3020" s="138" t="s">
        <v>42</v>
      </c>
      <c r="D3020" s="139">
        <v>1003.16</v>
      </c>
      <c r="E3020" s="139">
        <v>60.06</v>
      </c>
      <c r="F3020" s="139">
        <v>1063.22</v>
      </c>
      <c r="G3020" s="120">
        <f t="shared" si="47"/>
        <v>9</v>
      </c>
    </row>
    <row r="3021" spans="1:7" x14ac:dyDescent="0.2">
      <c r="A3021" s="136" t="s">
        <v>6035</v>
      </c>
      <c r="B3021" s="137" t="s">
        <v>6036</v>
      </c>
      <c r="C3021" s="138" t="s">
        <v>42</v>
      </c>
      <c r="D3021" s="139">
        <v>2423.09</v>
      </c>
      <c r="E3021" s="139">
        <v>37.54</v>
      </c>
      <c r="F3021" s="139">
        <v>2460.63</v>
      </c>
      <c r="G3021" s="120">
        <f t="shared" si="47"/>
        <v>9</v>
      </c>
    </row>
    <row r="3022" spans="1:7" x14ac:dyDescent="0.2">
      <c r="A3022" s="136" t="s">
        <v>6037</v>
      </c>
      <c r="B3022" s="137" t="s">
        <v>6038</v>
      </c>
      <c r="C3022" s="138"/>
      <c r="D3022" s="139"/>
      <c r="E3022" s="139"/>
      <c r="F3022" s="139"/>
      <c r="G3022" s="120">
        <f t="shared" si="47"/>
        <v>5</v>
      </c>
    </row>
    <row r="3023" spans="1:7" x14ac:dyDescent="0.2">
      <c r="A3023" s="136" t="s">
        <v>6039</v>
      </c>
      <c r="B3023" s="137" t="s">
        <v>6040</v>
      </c>
      <c r="C3023" s="138" t="s">
        <v>42</v>
      </c>
      <c r="D3023" s="139">
        <v>1023.75</v>
      </c>
      <c r="E3023" s="139"/>
      <c r="F3023" s="139">
        <v>1023.75</v>
      </c>
      <c r="G3023" s="120">
        <f t="shared" si="47"/>
        <v>9</v>
      </c>
    </row>
    <row r="3024" spans="1:7" x14ac:dyDescent="0.2">
      <c r="A3024" s="136" t="s">
        <v>6041</v>
      </c>
      <c r="B3024" s="137" t="s">
        <v>6042</v>
      </c>
      <c r="C3024" s="138"/>
      <c r="D3024" s="139"/>
      <c r="E3024" s="139"/>
      <c r="F3024" s="139"/>
      <c r="G3024" s="120">
        <f t="shared" si="47"/>
        <v>2</v>
      </c>
    </row>
    <row r="3025" spans="1:7" ht="30" x14ac:dyDescent="0.2">
      <c r="A3025" s="136" t="s">
        <v>6043</v>
      </c>
      <c r="B3025" s="137" t="s">
        <v>6044</v>
      </c>
      <c r="C3025" s="138"/>
      <c r="D3025" s="139"/>
      <c r="E3025" s="139"/>
      <c r="F3025" s="139"/>
      <c r="G3025" s="120">
        <f t="shared" si="47"/>
        <v>5</v>
      </c>
    </row>
    <row r="3026" spans="1:7" ht="30" x14ac:dyDescent="0.2">
      <c r="A3026" s="136" t="s">
        <v>6045</v>
      </c>
      <c r="B3026" s="137" t="s">
        <v>6046</v>
      </c>
      <c r="C3026" s="138" t="s">
        <v>18</v>
      </c>
      <c r="D3026" s="139">
        <v>5.77</v>
      </c>
      <c r="E3026" s="139">
        <v>25.03</v>
      </c>
      <c r="F3026" s="139">
        <v>30.8</v>
      </c>
      <c r="G3026" s="120">
        <f t="shared" si="47"/>
        <v>9</v>
      </c>
    </row>
    <row r="3027" spans="1:7" ht="30" x14ac:dyDescent="0.2">
      <c r="A3027" s="136" t="s">
        <v>6047</v>
      </c>
      <c r="B3027" s="137" t="s">
        <v>6048</v>
      </c>
      <c r="C3027" s="138" t="s">
        <v>18</v>
      </c>
      <c r="D3027" s="139">
        <v>6.22</v>
      </c>
      <c r="E3027" s="139">
        <v>25.03</v>
      </c>
      <c r="F3027" s="139">
        <v>31.25</v>
      </c>
      <c r="G3027" s="120">
        <f t="shared" si="47"/>
        <v>9</v>
      </c>
    </row>
    <row r="3028" spans="1:7" ht="30" x14ac:dyDescent="0.2">
      <c r="A3028" s="136" t="s">
        <v>6049</v>
      </c>
      <c r="B3028" s="137" t="s">
        <v>6050</v>
      </c>
      <c r="C3028" s="138" t="s">
        <v>18</v>
      </c>
      <c r="D3028" s="139">
        <v>14.2</v>
      </c>
      <c r="E3028" s="139">
        <v>25.03</v>
      </c>
      <c r="F3028" s="139">
        <v>39.229999999999997</v>
      </c>
      <c r="G3028" s="120">
        <f t="shared" si="47"/>
        <v>9</v>
      </c>
    </row>
    <row r="3029" spans="1:7" ht="30" x14ac:dyDescent="0.2">
      <c r="A3029" s="136" t="s">
        <v>6051</v>
      </c>
      <c r="B3029" s="137" t="s">
        <v>6052</v>
      </c>
      <c r="C3029" s="138" t="s">
        <v>18</v>
      </c>
      <c r="D3029" s="139">
        <v>21.72</v>
      </c>
      <c r="E3029" s="139">
        <v>25.03</v>
      </c>
      <c r="F3029" s="139">
        <v>46.75</v>
      </c>
      <c r="G3029" s="120">
        <f t="shared" si="47"/>
        <v>9</v>
      </c>
    </row>
    <row r="3030" spans="1:7" ht="30" x14ac:dyDescent="0.2">
      <c r="A3030" s="136" t="s">
        <v>6053</v>
      </c>
      <c r="B3030" s="137" t="s">
        <v>6054</v>
      </c>
      <c r="C3030" s="138" t="s">
        <v>18</v>
      </c>
      <c r="D3030" s="139">
        <v>20.82</v>
      </c>
      <c r="E3030" s="139">
        <v>30.03</v>
      </c>
      <c r="F3030" s="139">
        <v>50.85</v>
      </c>
      <c r="G3030" s="120">
        <f t="shared" si="47"/>
        <v>9</v>
      </c>
    </row>
    <row r="3031" spans="1:7" ht="30" x14ac:dyDescent="0.2">
      <c r="A3031" s="136" t="s">
        <v>6055</v>
      </c>
      <c r="B3031" s="137" t="s">
        <v>6056</v>
      </c>
      <c r="C3031" s="138" t="s">
        <v>18</v>
      </c>
      <c r="D3031" s="139">
        <v>40.200000000000003</v>
      </c>
      <c r="E3031" s="139">
        <v>35.03</v>
      </c>
      <c r="F3031" s="139">
        <v>75.23</v>
      </c>
      <c r="G3031" s="120">
        <f t="shared" si="47"/>
        <v>9</v>
      </c>
    </row>
    <row r="3032" spans="1:7" ht="30" x14ac:dyDescent="0.2">
      <c r="A3032" s="136" t="s">
        <v>6057</v>
      </c>
      <c r="B3032" s="137" t="s">
        <v>6058</v>
      </c>
      <c r="C3032" s="138" t="s">
        <v>18</v>
      </c>
      <c r="D3032" s="139">
        <v>61.76</v>
      </c>
      <c r="E3032" s="139">
        <v>45.04</v>
      </c>
      <c r="F3032" s="139">
        <v>106.8</v>
      </c>
      <c r="G3032" s="120">
        <f t="shared" si="47"/>
        <v>9</v>
      </c>
    </row>
    <row r="3033" spans="1:7" ht="30" x14ac:dyDescent="0.2">
      <c r="A3033" s="136" t="s">
        <v>6059</v>
      </c>
      <c r="B3033" s="137" t="s">
        <v>6060</v>
      </c>
      <c r="C3033" s="138" t="s">
        <v>18</v>
      </c>
      <c r="D3033" s="139">
        <v>74.33</v>
      </c>
      <c r="E3033" s="139">
        <v>50.05</v>
      </c>
      <c r="F3033" s="139">
        <v>124.38</v>
      </c>
      <c r="G3033" s="120">
        <f t="shared" si="47"/>
        <v>9</v>
      </c>
    </row>
    <row r="3034" spans="1:7" ht="30" x14ac:dyDescent="0.2">
      <c r="A3034" s="136" t="s">
        <v>6061</v>
      </c>
      <c r="B3034" s="137" t="s">
        <v>6062</v>
      </c>
      <c r="C3034" s="138" t="s">
        <v>18</v>
      </c>
      <c r="D3034" s="139">
        <v>150.94999999999999</v>
      </c>
      <c r="E3034" s="139">
        <v>55.06</v>
      </c>
      <c r="F3034" s="139">
        <v>206.01</v>
      </c>
      <c r="G3034" s="120">
        <f t="shared" si="47"/>
        <v>9</v>
      </c>
    </row>
    <row r="3035" spans="1:7" x14ac:dyDescent="0.2">
      <c r="A3035" s="136" t="s">
        <v>6063</v>
      </c>
      <c r="B3035" s="137" t="s">
        <v>6064</v>
      </c>
      <c r="C3035" s="138"/>
      <c r="D3035" s="139"/>
      <c r="E3035" s="139"/>
      <c r="F3035" s="139"/>
      <c r="G3035" s="120">
        <f t="shared" si="47"/>
        <v>5</v>
      </c>
    </row>
    <row r="3036" spans="1:7" ht="30" x14ac:dyDescent="0.2">
      <c r="A3036" s="136" t="s">
        <v>6065</v>
      </c>
      <c r="B3036" s="137" t="s">
        <v>6066</v>
      </c>
      <c r="C3036" s="138" t="s">
        <v>18</v>
      </c>
      <c r="D3036" s="139">
        <v>11.42</v>
      </c>
      <c r="E3036" s="139">
        <v>25.03</v>
      </c>
      <c r="F3036" s="139">
        <v>36.450000000000003</v>
      </c>
      <c r="G3036" s="120">
        <f t="shared" si="47"/>
        <v>9</v>
      </c>
    </row>
    <row r="3037" spans="1:7" ht="30" x14ac:dyDescent="0.2">
      <c r="A3037" s="136" t="s">
        <v>6067</v>
      </c>
      <c r="B3037" s="137" t="s">
        <v>6068</v>
      </c>
      <c r="C3037" s="138" t="s">
        <v>18</v>
      </c>
      <c r="D3037" s="139">
        <v>14.94</v>
      </c>
      <c r="E3037" s="139">
        <v>30.03</v>
      </c>
      <c r="F3037" s="139">
        <v>44.97</v>
      </c>
      <c r="G3037" s="120">
        <f t="shared" si="47"/>
        <v>9</v>
      </c>
    </row>
    <row r="3038" spans="1:7" ht="30" x14ac:dyDescent="0.2">
      <c r="A3038" s="136" t="s">
        <v>6069</v>
      </c>
      <c r="B3038" s="137" t="s">
        <v>6070</v>
      </c>
      <c r="C3038" s="138" t="s">
        <v>18</v>
      </c>
      <c r="D3038" s="139">
        <v>25.44</v>
      </c>
      <c r="E3038" s="139">
        <v>45.04</v>
      </c>
      <c r="F3038" s="139">
        <v>70.48</v>
      </c>
      <c r="G3038" s="120">
        <f t="shared" si="47"/>
        <v>9</v>
      </c>
    </row>
    <row r="3039" spans="1:7" ht="30" x14ac:dyDescent="0.2">
      <c r="A3039" s="136" t="s">
        <v>6071</v>
      </c>
      <c r="B3039" s="137" t="s">
        <v>6072</v>
      </c>
      <c r="C3039" s="138" t="s">
        <v>18</v>
      </c>
      <c r="D3039" s="139">
        <v>22.8</v>
      </c>
      <c r="E3039" s="139">
        <v>55.06</v>
      </c>
      <c r="F3039" s="139">
        <v>77.86</v>
      </c>
      <c r="G3039" s="120">
        <f t="shared" si="47"/>
        <v>9</v>
      </c>
    </row>
    <row r="3040" spans="1:7" ht="30" x14ac:dyDescent="0.2">
      <c r="A3040" s="136" t="s">
        <v>6073</v>
      </c>
      <c r="B3040" s="137" t="s">
        <v>6074</v>
      </c>
      <c r="C3040" s="138"/>
      <c r="D3040" s="139"/>
      <c r="E3040" s="139"/>
      <c r="F3040" s="139"/>
      <c r="G3040" s="120">
        <f t="shared" si="47"/>
        <v>5</v>
      </c>
    </row>
    <row r="3041" spans="1:7" ht="30" x14ac:dyDescent="0.2">
      <c r="A3041" s="136" t="s">
        <v>6075</v>
      </c>
      <c r="B3041" s="137" t="s">
        <v>6076</v>
      </c>
      <c r="C3041" s="138" t="s">
        <v>18</v>
      </c>
      <c r="D3041" s="139">
        <v>20.3</v>
      </c>
      <c r="E3041" s="139">
        <v>30.03</v>
      </c>
      <c r="F3041" s="139">
        <v>50.33</v>
      </c>
      <c r="G3041" s="120">
        <f t="shared" si="47"/>
        <v>9</v>
      </c>
    </row>
    <row r="3042" spans="1:7" ht="30" x14ac:dyDescent="0.2">
      <c r="A3042" s="136" t="s">
        <v>6077</v>
      </c>
      <c r="B3042" s="137" t="s">
        <v>6078</v>
      </c>
      <c r="C3042" s="138" t="s">
        <v>18</v>
      </c>
      <c r="D3042" s="139">
        <v>37.130000000000003</v>
      </c>
      <c r="E3042" s="139">
        <v>45.04</v>
      </c>
      <c r="F3042" s="139">
        <v>82.17</v>
      </c>
      <c r="G3042" s="120">
        <f t="shared" si="47"/>
        <v>9</v>
      </c>
    </row>
    <row r="3043" spans="1:7" ht="30" x14ac:dyDescent="0.2">
      <c r="A3043" s="136" t="s">
        <v>6079</v>
      </c>
      <c r="B3043" s="137" t="s">
        <v>6080</v>
      </c>
      <c r="C3043" s="138" t="s">
        <v>18</v>
      </c>
      <c r="D3043" s="139">
        <v>50.78</v>
      </c>
      <c r="E3043" s="139">
        <v>55.06</v>
      </c>
      <c r="F3043" s="139">
        <v>105.84</v>
      </c>
      <c r="G3043" s="120">
        <f t="shared" si="47"/>
        <v>9</v>
      </c>
    </row>
    <row r="3044" spans="1:7" ht="30" x14ac:dyDescent="0.2">
      <c r="A3044" s="136" t="s">
        <v>6081</v>
      </c>
      <c r="B3044" s="137" t="s">
        <v>6082</v>
      </c>
      <c r="C3044" s="138" t="s">
        <v>18</v>
      </c>
      <c r="D3044" s="139">
        <v>105.87</v>
      </c>
      <c r="E3044" s="139">
        <v>55.06</v>
      </c>
      <c r="F3044" s="139">
        <v>160.93</v>
      </c>
      <c r="G3044" s="120">
        <f t="shared" si="47"/>
        <v>9</v>
      </c>
    </row>
    <row r="3045" spans="1:7" ht="30" x14ac:dyDescent="0.2">
      <c r="A3045" s="136" t="s">
        <v>6083</v>
      </c>
      <c r="B3045" s="137" t="s">
        <v>6084</v>
      </c>
      <c r="C3045" s="138" t="s">
        <v>18</v>
      </c>
      <c r="D3045" s="139">
        <v>17.63</v>
      </c>
      <c r="E3045" s="139">
        <v>25.03</v>
      </c>
      <c r="F3045" s="139">
        <v>42.66</v>
      </c>
      <c r="G3045" s="120">
        <f t="shared" si="47"/>
        <v>9</v>
      </c>
    </row>
    <row r="3046" spans="1:7" ht="30" x14ac:dyDescent="0.2">
      <c r="A3046" s="136" t="s">
        <v>6085</v>
      </c>
      <c r="B3046" s="137" t="s">
        <v>6086</v>
      </c>
      <c r="C3046" s="138"/>
      <c r="D3046" s="139"/>
      <c r="E3046" s="139"/>
      <c r="F3046" s="139"/>
      <c r="G3046" s="120">
        <f t="shared" si="47"/>
        <v>5</v>
      </c>
    </row>
    <row r="3047" spans="1:7" ht="30" x14ac:dyDescent="0.2">
      <c r="A3047" s="136" t="s">
        <v>6087</v>
      </c>
      <c r="B3047" s="137" t="s">
        <v>6088</v>
      </c>
      <c r="C3047" s="138" t="s">
        <v>18</v>
      </c>
      <c r="D3047" s="139">
        <v>28.36</v>
      </c>
      <c r="E3047" s="139">
        <v>17.600000000000001</v>
      </c>
      <c r="F3047" s="139">
        <v>45.96</v>
      </c>
      <c r="G3047" s="120">
        <f t="shared" si="47"/>
        <v>9</v>
      </c>
    </row>
    <row r="3048" spans="1:7" ht="30" x14ac:dyDescent="0.2">
      <c r="A3048" s="136" t="s">
        <v>6089</v>
      </c>
      <c r="B3048" s="137" t="s">
        <v>6090</v>
      </c>
      <c r="C3048" s="138" t="s">
        <v>18</v>
      </c>
      <c r="D3048" s="139">
        <v>47.93</v>
      </c>
      <c r="E3048" s="139">
        <v>17.600000000000001</v>
      </c>
      <c r="F3048" s="139">
        <v>65.53</v>
      </c>
      <c r="G3048" s="120">
        <f t="shared" si="47"/>
        <v>9</v>
      </c>
    </row>
    <row r="3049" spans="1:7" ht="30" x14ac:dyDescent="0.2">
      <c r="A3049" s="136" t="s">
        <v>6091</v>
      </c>
      <c r="B3049" s="137" t="s">
        <v>6092</v>
      </c>
      <c r="C3049" s="138" t="s">
        <v>18</v>
      </c>
      <c r="D3049" s="139">
        <v>95.01</v>
      </c>
      <c r="E3049" s="139">
        <v>17.600000000000001</v>
      </c>
      <c r="F3049" s="139">
        <v>112.61</v>
      </c>
      <c r="G3049" s="120">
        <f t="shared" si="47"/>
        <v>9</v>
      </c>
    </row>
    <row r="3050" spans="1:7" ht="30" x14ac:dyDescent="0.2">
      <c r="A3050" s="136" t="s">
        <v>6093</v>
      </c>
      <c r="B3050" s="137" t="s">
        <v>6094</v>
      </c>
      <c r="C3050" s="138" t="s">
        <v>18</v>
      </c>
      <c r="D3050" s="139">
        <v>76.78</v>
      </c>
      <c r="E3050" s="139">
        <v>17.600000000000001</v>
      </c>
      <c r="F3050" s="139">
        <v>94.38</v>
      </c>
      <c r="G3050" s="120">
        <f t="shared" si="47"/>
        <v>9</v>
      </c>
    </row>
    <row r="3051" spans="1:7" ht="30" x14ac:dyDescent="0.2">
      <c r="A3051" s="136" t="s">
        <v>6095</v>
      </c>
      <c r="B3051" s="137" t="s">
        <v>6096</v>
      </c>
      <c r="C3051" s="138" t="s">
        <v>18</v>
      </c>
      <c r="D3051" s="139">
        <v>146.16</v>
      </c>
      <c r="E3051" s="139">
        <v>17.600000000000001</v>
      </c>
      <c r="F3051" s="139">
        <v>163.76</v>
      </c>
      <c r="G3051" s="120">
        <f t="shared" si="47"/>
        <v>9</v>
      </c>
    </row>
    <row r="3052" spans="1:7" ht="30" x14ac:dyDescent="0.2">
      <c r="A3052" s="136" t="s">
        <v>6097</v>
      </c>
      <c r="B3052" s="137" t="s">
        <v>6098</v>
      </c>
      <c r="C3052" s="138" t="s">
        <v>18</v>
      </c>
      <c r="D3052" s="139">
        <v>215.99</v>
      </c>
      <c r="E3052" s="139">
        <v>35.21</v>
      </c>
      <c r="F3052" s="139">
        <v>251.2</v>
      </c>
      <c r="G3052" s="120">
        <f t="shared" si="47"/>
        <v>9</v>
      </c>
    </row>
    <row r="3053" spans="1:7" ht="30" x14ac:dyDescent="0.2">
      <c r="A3053" s="136" t="s">
        <v>6099</v>
      </c>
      <c r="B3053" s="137" t="s">
        <v>6100</v>
      </c>
      <c r="C3053" s="138" t="s">
        <v>18</v>
      </c>
      <c r="D3053" s="139">
        <v>368.99</v>
      </c>
      <c r="E3053" s="139">
        <v>35.21</v>
      </c>
      <c r="F3053" s="139">
        <v>404.2</v>
      </c>
      <c r="G3053" s="120">
        <f t="shared" si="47"/>
        <v>9</v>
      </c>
    </row>
    <row r="3054" spans="1:7" ht="30" x14ac:dyDescent="0.2">
      <c r="A3054" s="136" t="s">
        <v>6101</v>
      </c>
      <c r="B3054" s="137" t="s">
        <v>6102</v>
      </c>
      <c r="C3054" s="138" t="s">
        <v>18</v>
      </c>
      <c r="D3054" s="139">
        <v>515.49</v>
      </c>
      <c r="E3054" s="139">
        <v>35.21</v>
      </c>
      <c r="F3054" s="139">
        <v>550.70000000000005</v>
      </c>
      <c r="G3054" s="120">
        <f t="shared" si="47"/>
        <v>9</v>
      </c>
    </row>
    <row r="3055" spans="1:7" x14ac:dyDescent="0.2">
      <c r="A3055" s="136" t="s">
        <v>6103</v>
      </c>
      <c r="B3055" s="137" t="s">
        <v>6104</v>
      </c>
      <c r="C3055" s="138"/>
      <c r="D3055" s="139"/>
      <c r="E3055" s="139"/>
      <c r="F3055" s="139"/>
      <c r="G3055" s="120">
        <f t="shared" si="47"/>
        <v>5</v>
      </c>
    </row>
    <row r="3056" spans="1:7" ht="30" x14ac:dyDescent="0.2">
      <c r="A3056" s="136" t="s">
        <v>6105</v>
      </c>
      <c r="B3056" s="137" t="s">
        <v>6106</v>
      </c>
      <c r="C3056" s="138" t="s">
        <v>18</v>
      </c>
      <c r="D3056" s="139">
        <v>35.200000000000003</v>
      </c>
      <c r="E3056" s="139">
        <v>17.600000000000001</v>
      </c>
      <c r="F3056" s="139">
        <v>52.8</v>
      </c>
      <c r="G3056" s="120">
        <f t="shared" si="47"/>
        <v>9</v>
      </c>
    </row>
    <row r="3057" spans="1:7" ht="30" x14ac:dyDescent="0.2">
      <c r="A3057" s="136" t="s">
        <v>6107</v>
      </c>
      <c r="B3057" s="137" t="s">
        <v>6108</v>
      </c>
      <c r="C3057" s="138" t="s">
        <v>18</v>
      </c>
      <c r="D3057" s="139">
        <v>61.35</v>
      </c>
      <c r="E3057" s="139">
        <v>17.600000000000001</v>
      </c>
      <c r="F3057" s="139">
        <v>78.95</v>
      </c>
      <c r="G3057" s="120">
        <f t="shared" si="47"/>
        <v>9</v>
      </c>
    </row>
    <row r="3058" spans="1:7" ht="30" x14ac:dyDescent="0.2">
      <c r="A3058" s="136" t="s">
        <v>6109</v>
      </c>
      <c r="B3058" s="137" t="s">
        <v>6110</v>
      </c>
      <c r="C3058" s="138" t="s">
        <v>18</v>
      </c>
      <c r="D3058" s="139">
        <v>114.05</v>
      </c>
      <c r="E3058" s="139">
        <v>35.21</v>
      </c>
      <c r="F3058" s="139">
        <v>149.26</v>
      </c>
      <c r="G3058" s="120">
        <f t="shared" si="47"/>
        <v>9</v>
      </c>
    </row>
    <row r="3059" spans="1:7" ht="30" x14ac:dyDescent="0.2">
      <c r="A3059" s="136" t="s">
        <v>6111</v>
      </c>
      <c r="B3059" s="137" t="s">
        <v>6112</v>
      </c>
      <c r="C3059" s="138" t="s">
        <v>18</v>
      </c>
      <c r="D3059" s="139">
        <v>176.75</v>
      </c>
      <c r="E3059" s="139">
        <v>35.21</v>
      </c>
      <c r="F3059" s="139">
        <v>211.96</v>
      </c>
      <c r="G3059" s="120">
        <f t="shared" si="47"/>
        <v>9</v>
      </c>
    </row>
    <row r="3060" spans="1:7" ht="30" x14ac:dyDescent="0.2">
      <c r="A3060" s="136" t="s">
        <v>6113</v>
      </c>
      <c r="B3060" s="137" t="s">
        <v>6114</v>
      </c>
      <c r="C3060" s="138" t="s">
        <v>18</v>
      </c>
      <c r="D3060" s="139">
        <v>295.62</v>
      </c>
      <c r="E3060" s="139">
        <v>35.21</v>
      </c>
      <c r="F3060" s="139">
        <v>330.83</v>
      </c>
      <c r="G3060" s="120">
        <f t="shared" si="47"/>
        <v>9</v>
      </c>
    </row>
    <row r="3061" spans="1:7" ht="30" x14ac:dyDescent="0.2">
      <c r="A3061" s="136" t="s">
        <v>6115</v>
      </c>
      <c r="B3061" s="137" t="s">
        <v>6116</v>
      </c>
      <c r="C3061" s="138" t="s">
        <v>18</v>
      </c>
      <c r="D3061" s="139">
        <v>459.67</v>
      </c>
      <c r="E3061" s="139">
        <v>35.21</v>
      </c>
      <c r="F3061" s="139">
        <v>494.88</v>
      </c>
      <c r="G3061" s="120">
        <f t="shared" si="47"/>
        <v>9</v>
      </c>
    </row>
    <row r="3062" spans="1:7" x14ac:dyDescent="0.2">
      <c r="A3062" s="136" t="s">
        <v>6117</v>
      </c>
      <c r="B3062" s="137" t="s">
        <v>6118</v>
      </c>
      <c r="C3062" s="138"/>
      <c r="D3062" s="139"/>
      <c r="E3062" s="139"/>
      <c r="F3062" s="139"/>
      <c r="G3062" s="120">
        <f t="shared" si="47"/>
        <v>5</v>
      </c>
    </row>
    <row r="3063" spans="1:7" x14ac:dyDescent="0.2">
      <c r="A3063" s="136" t="s">
        <v>6119</v>
      </c>
      <c r="B3063" s="137" t="s">
        <v>6120</v>
      </c>
      <c r="C3063" s="138" t="s">
        <v>18</v>
      </c>
      <c r="D3063" s="139">
        <v>40.78</v>
      </c>
      <c r="E3063" s="139">
        <v>50.05</v>
      </c>
      <c r="F3063" s="139">
        <v>90.83</v>
      </c>
      <c r="G3063" s="120">
        <f t="shared" si="47"/>
        <v>9</v>
      </c>
    </row>
    <row r="3064" spans="1:7" x14ac:dyDescent="0.2">
      <c r="A3064" s="136" t="s">
        <v>6121</v>
      </c>
      <c r="B3064" s="137" t="s">
        <v>6122</v>
      </c>
      <c r="C3064" s="138" t="s">
        <v>18</v>
      </c>
      <c r="D3064" s="139">
        <v>46.51</v>
      </c>
      <c r="E3064" s="139">
        <v>55.06</v>
      </c>
      <c r="F3064" s="139">
        <v>101.57</v>
      </c>
      <c r="G3064" s="120">
        <f t="shared" si="47"/>
        <v>9</v>
      </c>
    </row>
    <row r="3065" spans="1:7" x14ac:dyDescent="0.2">
      <c r="A3065" s="136" t="s">
        <v>6123</v>
      </c>
      <c r="B3065" s="137" t="s">
        <v>6124</v>
      </c>
      <c r="C3065" s="138" t="s">
        <v>18</v>
      </c>
      <c r="D3065" s="139">
        <v>68.3</v>
      </c>
      <c r="E3065" s="139">
        <v>65.069999999999993</v>
      </c>
      <c r="F3065" s="139">
        <v>133.37</v>
      </c>
      <c r="G3065" s="120">
        <f t="shared" si="47"/>
        <v>9</v>
      </c>
    </row>
    <row r="3066" spans="1:7" x14ac:dyDescent="0.2">
      <c r="A3066" s="136" t="s">
        <v>6125</v>
      </c>
      <c r="B3066" s="137" t="s">
        <v>6126</v>
      </c>
      <c r="C3066" s="138" t="s">
        <v>18</v>
      </c>
      <c r="D3066" s="139">
        <v>84.64</v>
      </c>
      <c r="E3066" s="139">
        <v>70.069999999999993</v>
      </c>
      <c r="F3066" s="139">
        <v>154.71</v>
      </c>
      <c r="G3066" s="120">
        <f t="shared" si="47"/>
        <v>9</v>
      </c>
    </row>
    <row r="3067" spans="1:7" x14ac:dyDescent="0.2">
      <c r="A3067" s="136" t="s">
        <v>6127</v>
      </c>
      <c r="B3067" s="137" t="s">
        <v>6128</v>
      </c>
      <c r="C3067" s="138" t="s">
        <v>18</v>
      </c>
      <c r="D3067" s="139">
        <v>96.26</v>
      </c>
      <c r="E3067" s="139">
        <v>80.08</v>
      </c>
      <c r="F3067" s="139">
        <v>176.34</v>
      </c>
      <c r="G3067" s="120">
        <f t="shared" si="47"/>
        <v>9</v>
      </c>
    </row>
    <row r="3068" spans="1:7" x14ac:dyDescent="0.2">
      <c r="A3068" s="136" t="s">
        <v>6129</v>
      </c>
      <c r="B3068" s="137" t="s">
        <v>6130</v>
      </c>
      <c r="C3068" s="138" t="s">
        <v>18</v>
      </c>
      <c r="D3068" s="139">
        <v>124.42</v>
      </c>
      <c r="E3068" s="139">
        <v>90.09</v>
      </c>
      <c r="F3068" s="139">
        <v>214.51</v>
      </c>
      <c r="G3068" s="120">
        <f t="shared" si="47"/>
        <v>9</v>
      </c>
    </row>
    <row r="3069" spans="1:7" x14ac:dyDescent="0.2">
      <c r="A3069" s="136" t="s">
        <v>6131</v>
      </c>
      <c r="B3069" s="137" t="s">
        <v>6132</v>
      </c>
      <c r="C3069" s="138" t="s">
        <v>18</v>
      </c>
      <c r="D3069" s="139">
        <v>167.57</v>
      </c>
      <c r="E3069" s="139">
        <v>100.1</v>
      </c>
      <c r="F3069" s="139">
        <v>267.67</v>
      </c>
      <c r="G3069" s="120">
        <f t="shared" si="47"/>
        <v>9</v>
      </c>
    </row>
    <row r="3070" spans="1:7" x14ac:dyDescent="0.2">
      <c r="A3070" s="136" t="s">
        <v>6133</v>
      </c>
      <c r="B3070" s="137" t="s">
        <v>6134</v>
      </c>
      <c r="C3070" s="138" t="s">
        <v>18</v>
      </c>
      <c r="D3070" s="139">
        <v>184.19</v>
      </c>
      <c r="E3070" s="139">
        <v>112.61</v>
      </c>
      <c r="F3070" s="139">
        <v>296.8</v>
      </c>
      <c r="G3070" s="120">
        <f t="shared" si="47"/>
        <v>9</v>
      </c>
    </row>
    <row r="3071" spans="1:7" x14ac:dyDescent="0.2">
      <c r="A3071" s="136" t="s">
        <v>6135</v>
      </c>
      <c r="B3071" s="137" t="s">
        <v>6136</v>
      </c>
      <c r="C3071" s="138" t="s">
        <v>18</v>
      </c>
      <c r="D3071" s="139">
        <v>270.35000000000002</v>
      </c>
      <c r="E3071" s="139">
        <v>125.13</v>
      </c>
      <c r="F3071" s="139">
        <v>395.48</v>
      </c>
      <c r="G3071" s="120">
        <f t="shared" si="47"/>
        <v>9</v>
      </c>
    </row>
    <row r="3072" spans="1:7" x14ac:dyDescent="0.2">
      <c r="A3072" s="136" t="s">
        <v>6137</v>
      </c>
      <c r="B3072" s="137" t="s">
        <v>6138</v>
      </c>
      <c r="C3072" s="138" t="s">
        <v>18</v>
      </c>
      <c r="D3072" s="139">
        <v>475.92</v>
      </c>
      <c r="E3072" s="139">
        <v>137.63999999999999</v>
      </c>
      <c r="F3072" s="139">
        <v>613.55999999999995</v>
      </c>
      <c r="G3072" s="120">
        <f t="shared" si="47"/>
        <v>9</v>
      </c>
    </row>
    <row r="3073" spans="1:7" x14ac:dyDescent="0.2">
      <c r="A3073" s="136" t="s">
        <v>6139</v>
      </c>
      <c r="B3073" s="137" t="s">
        <v>6140</v>
      </c>
      <c r="C3073" s="138"/>
      <c r="D3073" s="139"/>
      <c r="E3073" s="139"/>
      <c r="F3073" s="139"/>
      <c r="G3073" s="120">
        <f t="shared" si="47"/>
        <v>5</v>
      </c>
    </row>
    <row r="3074" spans="1:7" ht="30" x14ac:dyDescent="0.2">
      <c r="A3074" s="136" t="s">
        <v>6141</v>
      </c>
      <c r="B3074" s="137" t="s">
        <v>6142</v>
      </c>
      <c r="C3074" s="138" t="s">
        <v>18</v>
      </c>
      <c r="D3074" s="139">
        <v>68.16</v>
      </c>
      <c r="E3074" s="139">
        <v>50.05</v>
      </c>
      <c r="F3074" s="139">
        <v>118.21</v>
      </c>
      <c r="G3074" s="120">
        <f t="shared" si="47"/>
        <v>9</v>
      </c>
    </row>
    <row r="3075" spans="1:7" ht="30" x14ac:dyDescent="0.2">
      <c r="A3075" s="136" t="s">
        <v>6143</v>
      </c>
      <c r="B3075" s="137" t="s">
        <v>6144</v>
      </c>
      <c r="C3075" s="138" t="s">
        <v>18</v>
      </c>
      <c r="D3075" s="139">
        <v>71.33</v>
      </c>
      <c r="E3075" s="139">
        <v>55.06</v>
      </c>
      <c r="F3075" s="139">
        <v>126.39</v>
      </c>
      <c r="G3075" s="120">
        <f t="shared" si="47"/>
        <v>9</v>
      </c>
    </row>
    <row r="3076" spans="1:7" ht="30" x14ac:dyDescent="0.2">
      <c r="A3076" s="136" t="s">
        <v>6145</v>
      </c>
      <c r="B3076" s="137" t="s">
        <v>6146</v>
      </c>
      <c r="C3076" s="138" t="s">
        <v>18</v>
      </c>
      <c r="D3076" s="139">
        <v>84.6</v>
      </c>
      <c r="E3076" s="139">
        <v>65.069999999999993</v>
      </c>
      <c r="F3076" s="139">
        <v>149.66999999999999</v>
      </c>
      <c r="G3076" s="120">
        <f t="shared" si="47"/>
        <v>9</v>
      </c>
    </row>
    <row r="3077" spans="1:7" ht="30" x14ac:dyDescent="0.2">
      <c r="A3077" s="136" t="s">
        <v>6147</v>
      </c>
      <c r="B3077" s="137" t="s">
        <v>6148</v>
      </c>
      <c r="C3077" s="138" t="s">
        <v>18</v>
      </c>
      <c r="D3077" s="139">
        <v>132.12</v>
      </c>
      <c r="E3077" s="139">
        <v>70.069999999999993</v>
      </c>
      <c r="F3077" s="139">
        <v>202.19</v>
      </c>
      <c r="G3077" s="120">
        <f t="shared" si="47"/>
        <v>9</v>
      </c>
    </row>
    <row r="3078" spans="1:7" ht="30" x14ac:dyDescent="0.2">
      <c r="A3078" s="136" t="s">
        <v>6149</v>
      </c>
      <c r="B3078" s="137" t="s">
        <v>6150</v>
      </c>
      <c r="C3078" s="138" t="s">
        <v>18</v>
      </c>
      <c r="D3078" s="139">
        <v>138.35</v>
      </c>
      <c r="E3078" s="139">
        <v>80.08</v>
      </c>
      <c r="F3078" s="139">
        <v>218.43</v>
      </c>
      <c r="G3078" s="120">
        <f t="shared" si="47"/>
        <v>9</v>
      </c>
    </row>
    <row r="3079" spans="1:7" ht="30" x14ac:dyDescent="0.2">
      <c r="A3079" s="136" t="s">
        <v>6151</v>
      </c>
      <c r="B3079" s="137" t="s">
        <v>6152</v>
      </c>
      <c r="C3079" s="138" t="s">
        <v>18</v>
      </c>
      <c r="D3079" s="139">
        <v>155.88</v>
      </c>
      <c r="E3079" s="139">
        <v>90.09</v>
      </c>
      <c r="F3079" s="139">
        <v>245.97</v>
      </c>
      <c r="G3079" s="120">
        <f t="shared" si="47"/>
        <v>9</v>
      </c>
    </row>
    <row r="3080" spans="1:7" ht="30" x14ac:dyDescent="0.2">
      <c r="A3080" s="136" t="s">
        <v>6153</v>
      </c>
      <c r="B3080" s="137" t="s">
        <v>6154</v>
      </c>
      <c r="C3080" s="138" t="s">
        <v>18</v>
      </c>
      <c r="D3080" s="139">
        <v>254.7</v>
      </c>
      <c r="E3080" s="139">
        <v>100.1</v>
      </c>
      <c r="F3080" s="139">
        <v>354.8</v>
      </c>
      <c r="G3080" s="120">
        <f t="shared" si="47"/>
        <v>9</v>
      </c>
    </row>
    <row r="3081" spans="1:7" ht="30" x14ac:dyDescent="0.2">
      <c r="A3081" s="136" t="s">
        <v>6155</v>
      </c>
      <c r="B3081" s="137" t="s">
        <v>6156</v>
      </c>
      <c r="C3081" s="138" t="s">
        <v>18</v>
      </c>
      <c r="D3081" s="139">
        <v>314.08</v>
      </c>
      <c r="E3081" s="139">
        <v>112.61</v>
      </c>
      <c r="F3081" s="139">
        <v>426.69</v>
      </c>
      <c r="G3081" s="120">
        <f t="shared" si="47"/>
        <v>9</v>
      </c>
    </row>
    <row r="3082" spans="1:7" ht="30" x14ac:dyDescent="0.2">
      <c r="A3082" s="136" t="s">
        <v>6157</v>
      </c>
      <c r="B3082" s="137" t="s">
        <v>6158</v>
      </c>
      <c r="C3082" s="138" t="s">
        <v>18</v>
      </c>
      <c r="D3082" s="139">
        <v>391.75</v>
      </c>
      <c r="E3082" s="139">
        <v>125.13</v>
      </c>
      <c r="F3082" s="139">
        <v>516.88</v>
      </c>
      <c r="G3082" s="120">
        <f t="shared" ref="G3082:G3145" si="48">LEN(A3082)</f>
        <v>9</v>
      </c>
    </row>
    <row r="3083" spans="1:7" ht="30" x14ac:dyDescent="0.2">
      <c r="A3083" s="136" t="s">
        <v>6159</v>
      </c>
      <c r="B3083" s="137" t="s">
        <v>6160</v>
      </c>
      <c r="C3083" s="138" t="s">
        <v>18</v>
      </c>
      <c r="D3083" s="139">
        <v>746.97</v>
      </c>
      <c r="E3083" s="139">
        <v>137.63999999999999</v>
      </c>
      <c r="F3083" s="139">
        <v>884.61</v>
      </c>
      <c r="G3083" s="120">
        <f t="shared" si="48"/>
        <v>9</v>
      </c>
    </row>
    <row r="3084" spans="1:7" ht="30" x14ac:dyDescent="0.2">
      <c r="A3084" s="136" t="s">
        <v>6161</v>
      </c>
      <c r="B3084" s="137" t="s">
        <v>6162</v>
      </c>
      <c r="C3084" s="138"/>
      <c r="D3084" s="139"/>
      <c r="E3084" s="139"/>
      <c r="F3084" s="139"/>
      <c r="G3084" s="120">
        <f t="shared" si="48"/>
        <v>5</v>
      </c>
    </row>
    <row r="3085" spans="1:7" ht="30" x14ac:dyDescent="0.2">
      <c r="A3085" s="136" t="s">
        <v>6163</v>
      </c>
      <c r="B3085" s="137" t="s">
        <v>6164</v>
      </c>
      <c r="C3085" s="138" t="s">
        <v>42</v>
      </c>
      <c r="D3085" s="139">
        <v>63.95</v>
      </c>
      <c r="E3085" s="139">
        <v>15.02</v>
      </c>
      <c r="F3085" s="139">
        <v>78.97</v>
      </c>
      <c r="G3085" s="120">
        <f t="shared" si="48"/>
        <v>9</v>
      </c>
    </row>
    <row r="3086" spans="1:7" ht="30" x14ac:dyDescent="0.2">
      <c r="A3086" s="136" t="s">
        <v>6165</v>
      </c>
      <c r="B3086" s="137" t="s">
        <v>6166</v>
      </c>
      <c r="C3086" s="138" t="s">
        <v>42</v>
      </c>
      <c r="D3086" s="139">
        <v>89.08</v>
      </c>
      <c r="E3086" s="139">
        <v>15.02</v>
      </c>
      <c r="F3086" s="139">
        <v>104.1</v>
      </c>
      <c r="G3086" s="120">
        <f t="shared" si="48"/>
        <v>9</v>
      </c>
    </row>
    <row r="3087" spans="1:7" ht="30" x14ac:dyDescent="0.2">
      <c r="A3087" s="136" t="s">
        <v>6167</v>
      </c>
      <c r="B3087" s="137" t="s">
        <v>6168</v>
      </c>
      <c r="C3087" s="138" t="s">
        <v>42</v>
      </c>
      <c r="D3087" s="139">
        <v>110.19</v>
      </c>
      <c r="E3087" s="139">
        <v>20.02</v>
      </c>
      <c r="F3087" s="139">
        <v>130.21</v>
      </c>
      <c r="G3087" s="120">
        <f t="shared" si="48"/>
        <v>9</v>
      </c>
    </row>
    <row r="3088" spans="1:7" ht="30" x14ac:dyDescent="0.2">
      <c r="A3088" s="136" t="s">
        <v>6169</v>
      </c>
      <c r="B3088" s="137" t="s">
        <v>6170</v>
      </c>
      <c r="C3088" s="138" t="s">
        <v>42</v>
      </c>
      <c r="D3088" s="139">
        <v>194.76</v>
      </c>
      <c r="E3088" s="139">
        <v>20.02</v>
      </c>
      <c r="F3088" s="139">
        <v>214.78</v>
      </c>
      <c r="G3088" s="120">
        <f t="shared" si="48"/>
        <v>9</v>
      </c>
    </row>
    <row r="3089" spans="1:7" ht="30" x14ac:dyDescent="0.2">
      <c r="A3089" s="136" t="s">
        <v>6171</v>
      </c>
      <c r="B3089" s="137" t="s">
        <v>6172</v>
      </c>
      <c r="C3089" s="138" t="s">
        <v>42</v>
      </c>
      <c r="D3089" s="139">
        <v>102.44</v>
      </c>
      <c r="E3089" s="139">
        <v>15.02</v>
      </c>
      <c r="F3089" s="139">
        <v>117.46</v>
      </c>
      <c r="G3089" s="120">
        <f t="shared" si="48"/>
        <v>9</v>
      </c>
    </row>
    <row r="3090" spans="1:7" ht="30" x14ac:dyDescent="0.2">
      <c r="A3090" s="136" t="s">
        <v>6173</v>
      </c>
      <c r="B3090" s="137" t="s">
        <v>6174</v>
      </c>
      <c r="C3090" s="138" t="s">
        <v>42</v>
      </c>
      <c r="D3090" s="139">
        <v>127.48</v>
      </c>
      <c r="E3090" s="139">
        <v>15.02</v>
      </c>
      <c r="F3090" s="139">
        <v>142.5</v>
      </c>
      <c r="G3090" s="120">
        <f t="shared" si="48"/>
        <v>9</v>
      </c>
    </row>
    <row r="3091" spans="1:7" ht="30" x14ac:dyDescent="0.2">
      <c r="A3091" s="136" t="s">
        <v>6175</v>
      </c>
      <c r="B3091" s="137" t="s">
        <v>6176</v>
      </c>
      <c r="C3091" s="138" t="s">
        <v>42</v>
      </c>
      <c r="D3091" s="139">
        <v>179.45</v>
      </c>
      <c r="E3091" s="139">
        <v>20.02</v>
      </c>
      <c r="F3091" s="139">
        <v>199.47</v>
      </c>
      <c r="G3091" s="120">
        <f t="shared" si="48"/>
        <v>9</v>
      </c>
    </row>
    <row r="3092" spans="1:7" ht="30" x14ac:dyDescent="0.2">
      <c r="A3092" s="136" t="s">
        <v>6177</v>
      </c>
      <c r="B3092" s="137" t="s">
        <v>6178</v>
      </c>
      <c r="C3092" s="138" t="s">
        <v>42</v>
      </c>
      <c r="D3092" s="139">
        <v>311.35000000000002</v>
      </c>
      <c r="E3092" s="139">
        <v>20.02</v>
      </c>
      <c r="F3092" s="139">
        <v>331.37</v>
      </c>
      <c r="G3092" s="120">
        <f t="shared" si="48"/>
        <v>9</v>
      </c>
    </row>
    <row r="3093" spans="1:7" ht="30" x14ac:dyDescent="0.2">
      <c r="A3093" s="136" t="s">
        <v>6179</v>
      </c>
      <c r="B3093" s="137" t="s">
        <v>6180</v>
      </c>
      <c r="C3093" s="138" t="s">
        <v>42</v>
      </c>
      <c r="D3093" s="139">
        <v>69.569999999999993</v>
      </c>
      <c r="E3093" s="139">
        <v>15.02</v>
      </c>
      <c r="F3093" s="139">
        <v>84.59</v>
      </c>
      <c r="G3093" s="120">
        <f t="shared" si="48"/>
        <v>9</v>
      </c>
    </row>
    <row r="3094" spans="1:7" ht="30" x14ac:dyDescent="0.2">
      <c r="A3094" s="136" t="s">
        <v>6181</v>
      </c>
      <c r="B3094" s="137" t="s">
        <v>6182</v>
      </c>
      <c r="C3094" s="138" t="s">
        <v>42</v>
      </c>
      <c r="D3094" s="139">
        <v>80.06</v>
      </c>
      <c r="E3094" s="139">
        <v>15.02</v>
      </c>
      <c r="F3094" s="139">
        <v>95.08</v>
      </c>
      <c r="G3094" s="120">
        <f t="shared" si="48"/>
        <v>9</v>
      </c>
    </row>
    <row r="3095" spans="1:7" ht="30" x14ac:dyDescent="0.2">
      <c r="A3095" s="136" t="s">
        <v>6183</v>
      </c>
      <c r="B3095" s="137" t="s">
        <v>6184</v>
      </c>
      <c r="C3095" s="138" t="s">
        <v>42</v>
      </c>
      <c r="D3095" s="139">
        <v>99.07</v>
      </c>
      <c r="E3095" s="139">
        <v>20.02</v>
      </c>
      <c r="F3095" s="139">
        <v>119.09</v>
      </c>
      <c r="G3095" s="120">
        <f t="shared" si="48"/>
        <v>9</v>
      </c>
    </row>
    <row r="3096" spans="1:7" ht="30" x14ac:dyDescent="0.2">
      <c r="A3096" s="136" t="s">
        <v>6185</v>
      </c>
      <c r="B3096" s="137" t="s">
        <v>6186</v>
      </c>
      <c r="C3096" s="138" t="s">
        <v>42</v>
      </c>
      <c r="D3096" s="139">
        <v>140</v>
      </c>
      <c r="E3096" s="139">
        <v>20.02</v>
      </c>
      <c r="F3096" s="139">
        <v>160.02000000000001</v>
      </c>
      <c r="G3096" s="120">
        <f t="shared" si="48"/>
        <v>9</v>
      </c>
    </row>
    <row r="3097" spans="1:7" ht="30" x14ac:dyDescent="0.2">
      <c r="A3097" s="136" t="s">
        <v>6187</v>
      </c>
      <c r="B3097" s="137" t="s">
        <v>6188</v>
      </c>
      <c r="C3097" s="138" t="s">
        <v>42</v>
      </c>
      <c r="D3097" s="139">
        <v>55.33</v>
      </c>
      <c r="E3097" s="139">
        <v>15.02</v>
      </c>
      <c r="F3097" s="139">
        <v>70.349999999999994</v>
      </c>
      <c r="G3097" s="120">
        <f t="shared" si="48"/>
        <v>9</v>
      </c>
    </row>
    <row r="3098" spans="1:7" ht="30" x14ac:dyDescent="0.2">
      <c r="A3098" s="136" t="s">
        <v>6189</v>
      </c>
      <c r="B3098" s="137" t="s">
        <v>6190</v>
      </c>
      <c r="C3098" s="138" t="s">
        <v>42</v>
      </c>
      <c r="D3098" s="139">
        <v>72.13</v>
      </c>
      <c r="E3098" s="139">
        <v>20.02</v>
      </c>
      <c r="F3098" s="139">
        <v>92.15</v>
      </c>
      <c r="G3098" s="120">
        <f t="shared" si="48"/>
        <v>9</v>
      </c>
    </row>
    <row r="3099" spans="1:7" ht="30" x14ac:dyDescent="0.2">
      <c r="A3099" s="136" t="s">
        <v>6191</v>
      </c>
      <c r="B3099" s="137" t="s">
        <v>6192</v>
      </c>
      <c r="C3099" s="138" t="s">
        <v>42</v>
      </c>
      <c r="D3099" s="139">
        <v>117.14</v>
      </c>
      <c r="E3099" s="139">
        <v>15.02</v>
      </c>
      <c r="F3099" s="139">
        <v>132.16</v>
      </c>
      <c r="G3099" s="120">
        <f t="shared" si="48"/>
        <v>9</v>
      </c>
    </row>
    <row r="3100" spans="1:7" ht="30" x14ac:dyDescent="0.2">
      <c r="A3100" s="136" t="s">
        <v>6193</v>
      </c>
      <c r="B3100" s="137" t="s">
        <v>6194</v>
      </c>
      <c r="C3100" s="138" t="s">
        <v>42</v>
      </c>
      <c r="D3100" s="139">
        <v>130.83000000000001</v>
      </c>
      <c r="E3100" s="139">
        <v>20.02</v>
      </c>
      <c r="F3100" s="139">
        <v>150.85</v>
      </c>
      <c r="G3100" s="120">
        <f t="shared" si="48"/>
        <v>9</v>
      </c>
    </row>
    <row r="3101" spans="1:7" ht="30" x14ac:dyDescent="0.2">
      <c r="A3101" s="136" t="s">
        <v>6195</v>
      </c>
      <c r="B3101" s="137" t="s">
        <v>6196</v>
      </c>
      <c r="C3101" s="138" t="s">
        <v>42</v>
      </c>
      <c r="D3101" s="139">
        <v>162.84</v>
      </c>
      <c r="E3101" s="139">
        <v>20.02</v>
      </c>
      <c r="F3101" s="139">
        <v>182.86</v>
      </c>
      <c r="G3101" s="120">
        <f t="shared" si="48"/>
        <v>9</v>
      </c>
    </row>
    <row r="3102" spans="1:7" ht="30" x14ac:dyDescent="0.2">
      <c r="A3102" s="136" t="s">
        <v>6197</v>
      </c>
      <c r="B3102" s="137" t="s">
        <v>6198</v>
      </c>
      <c r="C3102" s="138" t="s">
        <v>42</v>
      </c>
      <c r="D3102" s="139">
        <v>155.55000000000001</v>
      </c>
      <c r="E3102" s="139">
        <v>20.02</v>
      </c>
      <c r="F3102" s="139">
        <v>175.57</v>
      </c>
      <c r="G3102" s="120">
        <f t="shared" si="48"/>
        <v>9</v>
      </c>
    </row>
    <row r="3103" spans="1:7" ht="30" x14ac:dyDescent="0.2">
      <c r="A3103" s="136" t="s">
        <v>6199</v>
      </c>
      <c r="B3103" s="137" t="s">
        <v>6200</v>
      </c>
      <c r="C3103" s="138" t="s">
        <v>42</v>
      </c>
      <c r="D3103" s="139">
        <v>173.34</v>
      </c>
      <c r="E3103" s="139">
        <v>20.02</v>
      </c>
      <c r="F3103" s="139">
        <v>193.36</v>
      </c>
      <c r="G3103" s="120">
        <f t="shared" si="48"/>
        <v>9</v>
      </c>
    </row>
    <row r="3104" spans="1:7" ht="30" x14ac:dyDescent="0.2">
      <c r="A3104" s="136" t="s">
        <v>6201</v>
      </c>
      <c r="B3104" s="137" t="s">
        <v>6202</v>
      </c>
      <c r="C3104" s="138" t="s">
        <v>42</v>
      </c>
      <c r="D3104" s="139">
        <v>208.47</v>
      </c>
      <c r="E3104" s="139">
        <v>20.02</v>
      </c>
      <c r="F3104" s="139">
        <v>228.49</v>
      </c>
      <c r="G3104" s="120">
        <f t="shared" si="48"/>
        <v>9</v>
      </c>
    </row>
    <row r="3105" spans="1:7" ht="30" x14ac:dyDescent="0.2">
      <c r="A3105" s="136" t="s">
        <v>6203</v>
      </c>
      <c r="B3105" s="137" t="s">
        <v>6204</v>
      </c>
      <c r="C3105" s="138" t="s">
        <v>42</v>
      </c>
      <c r="D3105" s="139">
        <v>331.85</v>
      </c>
      <c r="E3105" s="139">
        <v>25.03</v>
      </c>
      <c r="F3105" s="139">
        <v>356.88</v>
      </c>
      <c r="G3105" s="120">
        <f t="shared" si="48"/>
        <v>9</v>
      </c>
    </row>
    <row r="3106" spans="1:7" ht="30" x14ac:dyDescent="0.2">
      <c r="A3106" s="136" t="s">
        <v>6205</v>
      </c>
      <c r="B3106" s="137" t="s">
        <v>6206</v>
      </c>
      <c r="C3106" s="138" t="s">
        <v>42</v>
      </c>
      <c r="D3106" s="139">
        <v>260.89</v>
      </c>
      <c r="E3106" s="139">
        <v>20.02</v>
      </c>
      <c r="F3106" s="139">
        <v>280.91000000000003</v>
      </c>
      <c r="G3106" s="120">
        <f t="shared" si="48"/>
        <v>9</v>
      </c>
    </row>
    <row r="3107" spans="1:7" ht="30" x14ac:dyDescent="0.2">
      <c r="A3107" s="136" t="s">
        <v>6207</v>
      </c>
      <c r="B3107" s="137" t="s">
        <v>6208</v>
      </c>
      <c r="C3107" s="138" t="s">
        <v>42</v>
      </c>
      <c r="D3107" s="139">
        <v>121.72</v>
      </c>
      <c r="E3107" s="139">
        <v>15.02</v>
      </c>
      <c r="F3107" s="139">
        <v>136.74</v>
      </c>
      <c r="G3107" s="120">
        <f t="shared" si="48"/>
        <v>9</v>
      </c>
    </row>
    <row r="3108" spans="1:7" ht="30" x14ac:dyDescent="0.2">
      <c r="A3108" s="136" t="s">
        <v>6209</v>
      </c>
      <c r="B3108" s="137" t="s">
        <v>6210</v>
      </c>
      <c r="C3108" s="138" t="s">
        <v>42</v>
      </c>
      <c r="D3108" s="139">
        <v>147.32</v>
      </c>
      <c r="E3108" s="139">
        <v>20.02</v>
      </c>
      <c r="F3108" s="139">
        <v>167.34</v>
      </c>
      <c r="G3108" s="120">
        <f t="shared" si="48"/>
        <v>9</v>
      </c>
    </row>
    <row r="3109" spans="1:7" ht="30" x14ac:dyDescent="0.2">
      <c r="A3109" s="136" t="s">
        <v>6211</v>
      </c>
      <c r="B3109" s="137" t="s">
        <v>6212</v>
      </c>
      <c r="C3109" s="138" t="s">
        <v>42</v>
      </c>
      <c r="D3109" s="139">
        <v>172.01</v>
      </c>
      <c r="E3109" s="139">
        <v>20.02</v>
      </c>
      <c r="F3109" s="139">
        <v>192.03</v>
      </c>
      <c r="G3109" s="120">
        <f t="shared" si="48"/>
        <v>9</v>
      </c>
    </row>
    <row r="3110" spans="1:7" ht="30" x14ac:dyDescent="0.2">
      <c r="A3110" s="136" t="s">
        <v>6213</v>
      </c>
      <c r="B3110" s="137" t="s">
        <v>6214</v>
      </c>
      <c r="C3110" s="138" t="s">
        <v>42</v>
      </c>
      <c r="D3110" s="139">
        <v>181.57</v>
      </c>
      <c r="E3110" s="139">
        <v>20.02</v>
      </c>
      <c r="F3110" s="139">
        <v>201.59</v>
      </c>
      <c r="G3110" s="120">
        <f t="shared" si="48"/>
        <v>9</v>
      </c>
    </row>
    <row r="3111" spans="1:7" ht="30" x14ac:dyDescent="0.2">
      <c r="A3111" s="136" t="s">
        <v>6215</v>
      </c>
      <c r="B3111" s="137" t="s">
        <v>6216</v>
      </c>
      <c r="C3111" s="138" t="s">
        <v>42</v>
      </c>
      <c r="D3111" s="139">
        <v>187.61</v>
      </c>
      <c r="E3111" s="139">
        <v>20.02</v>
      </c>
      <c r="F3111" s="139">
        <v>207.63</v>
      </c>
      <c r="G3111" s="120">
        <f t="shared" si="48"/>
        <v>9</v>
      </c>
    </row>
    <row r="3112" spans="1:7" ht="30" x14ac:dyDescent="0.2">
      <c r="A3112" s="136" t="s">
        <v>6217</v>
      </c>
      <c r="B3112" s="137" t="s">
        <v>6218</v>
      </c>
      <c r="C3112" s="138" t="s">
        <v>42</v>
      </c>
      <c r="D3112" s="139">
        <v>232.9</v>
      </c>
      <c r="E3112" s="139">
        <v>20.02</v>
      </c>
      <c r="F3112" s="139">
        <v>252.92</v>
      </c>
      <c r="G3112" s="120">
        <f t="shared" si="48"/>
        <v>9</v>
      </c>
    </row>
    <row r="3113" spans="1:7" ht="30" x14ac:dyDescent="0.2">
      <c r="A3113" s="136" t="s">
        <v>6219</v>
      </c>
      <c r="B3113" s="137" t="s">
        <v>6220</v>
      </c>
      <c r="C3113" s="138" t="s">
        <v>42</v>
      </c>
      <c r="D3113" s="139">
        <v>45.28</v>
      </c>
      <c r="E3113" s="139">
        <v>20.02</v>
      </c>
      <c r="F3113" s="139">
        <v>65.3</v>
      </c>
      <c r="G3113" s="120">
        <f t="shared" si="48"/>
        <v>9</v>
      </c>
    </row>
    <row r="3114" spans="1:7" ht="30" x14ac:dyDescent="0.2">
      <c r="A3114" s="136" t="s">
        <v>6221</v>
      </c>
      <c r="B3114" s="137" t="s">
        <v>6222</v>
      </c>
      <c r="C3114" s="138" t="s">
        <v>42</v>
      </c>
      <c r="D3114" s="139">
        <v>54.2</v>
      </c>
      <c r="E3114" s="139">
        <v>20.02</v>
      </c>
      <c r="F3114" s="139">
        <v>74.22</v>
      </c>
      <c r="G3114" s="120">
        <f t="shared" si="48"/>
        <v>9</v>
      </c>
    </row>
    <row r="3115" spans="1:7" ht="30" x14ac:dyDescent="0.2">
      <c r="A3115" s="136" t="s">
        <v>6223</v>
      </c>
      <c r="B3115" s="137" t="s">
        <v>6224</v>
      </c>
      <c r="C3115" s="138" t="s">
        <v>42</v>
      </c>
      <c r="D3115" s="139">
        <v>142.19</v>
      </c>
      <c r="E3115" s="139">
        <v>25.03</v>
      </c>
      <c r="F3115" s="139">
        <v>167.22</v>
      </c>
      <c r="G3115" s="120">
        <f t="shared" si="48"/>
        <v>9</v>
      </c>
    </row>
    <row r="3116" spans="1:7" x14ac:dyDescent="0.2">
      <c r="A3116" s="136" t="s">
        <v>6225</v>
      </c>
      <c r="B3116" s="137" t="s">
        <v>6226</v>
      </c>
      <c r="C3116" s="138"/>
      <c r="D3116" s="139"/>
      <c r="E3116" s="139"/>
      <c r="F3116" s="139"/>
      <c r="G3116" s="120">
        <f t="shared" si="48"/>
        <v>5</v>
      </c>
    </row>
    <row r="3117" spans="1:7" x14ac:dyDescent="0.2">
      <c r="A3117" s="136" t="s">
        <v>6227</v>
      </c>
      <c r="B3117" s="137" t="s">
        <v>6228</v>
      </c>
      <c r="C3117" s="138" t="s">
        <v>18</v>
      </c>
      <c r="D3117" s="139">
        <v>71.62</v>
      </c>
      <c r="E3117" s="139">
        <v>16.52</v>
      </c>
      <c r="F3117" s="139">
        <v>88.14</v>
      </c>
      <c r="G3117" s="120">
        <f t="shared" si="48"/>
        <v>9</v>
      </c>
    </row>
    <row r="3118" spans="1:7" x14ac:dyDescent="0.2">
      <c r="A3118" s="136" t="s">
        <v>6229</v>
      </c>
      <c r="B3118" s="137" t="s">
        <v>6230</v>
      </c>
      <c r="C3118" s="138" t="s">
        <v>18</v>
      </c>
      <c r="D3118" s="139">
        <v>111.95</v>
      </c>
      <c r="E3118" s="139">
        <v>18.02</v>
      </c>
      <c r="F3118" s="139">
        <v>129.97</v>
      </c>
      <c r="G3118" s="120">
        <f t="shared" si="48"/>
        <v>9</v>
      </c>
    </row>
    <row r="3119" spans="1:7" x14ac:dyDescent="0.2">
      <c r="A3119" s="136" t="s">
        <v>6231</v>
      </c>
      <c r="B3119" s="137" t="s">
        <v>6232</v>
      </c>
      <c r="C3119" s="138" t="s">
        <v>18</v>
      </c>
      <c r="D3119" s="139">
        <v>130.72</v>
      </c>
      <c r="E3119" s="139">
        <v>22.52</v>
      </c>
      <c r="F3119" s="139">
        <v>153.24</v>
      </c>
      <c r="G3119" s="120">
        <f t="shared" si="48"/>
        <v>9</v>
      </c>
    </row>
    <row r="3120" spans="1:7" ht="30" x14ac:dyDescent="0.2">
      <c r="A3120" s="136" t="s">
        <v>6233</v>
      </c>
      <c r="B3120" s="137" t="s">
        <v>6234</v>
      </c>
      <c r="C3120" s="138" t="s">
        <v>18</v>
      </c>
      <c r="D3120" s="139">
        <v>224.9</v>
      </c>
      <c r="E3120" s="139">
        <v>25.52</v>
      </c>
      <c r="F3120" s="139">
        <v>250.42</v>
      </c>
      <c r="G3120" s="120">
        <f t="shared" si="48"/>
        <v>9</v>
      </c>
    </row>
    <row r="3121" spans="1:7" ht="30" x14ac:dyDescent="0.2">
      <c r="A3121" s="136" t="s">
        <v>6235</v>
      </c>
      <c r="B3121" s="137" t="s">
        <v>6236</v>
      </c>
      <c r="C3121" s="138" t="s">
        <v>18</v>
      </c>
      <c r="D3121" s="139">
        <v>258.14</v>
      </c>
      <c r="E3121" s="139">
        <v>25.52</v>
      </c>
      <c r="F3121" s="139">
        <v>283.66000000000003</v>
      </c>
      <c r="G3121" s="120">
        <f t="shared" si="48"/>
        <v>9</v>
      </c>
    </row>
    <row r="3122" spans="1:7" x14ac:dyDescent="0.2">
      <c r="A3122" s="136" t="s">
        <v>6237</v>
      </c>
      <c r="B3122" s="137" t="s">
        <v>6238</v>
      </c>
      <c r="C3122" s="138" t="s">
        <v>18</v>
      </c>
      <c r="D3122" s="139">
        <v>337.5</v>
      </c>
      <c r="E3122" s="139">
        <v>34.54</v>
      </c>
      <c r="F3122" s="139">
        <v>372.04</v>
      </c>
      <c r="G3122" s="120">
        <f t="shared" si="48"/>
        <v>9</v>
      </c>
    </row>
    <row r="3123" spans="1:7" ht="30" x14ac:dyDescent="0.2">
      <c r="A3123" s="136" t="s">
        <v>6239</v>
      </c>
      <c r="B3123" s="137" t="s">
        <v>6240</v>
      </c>
      <c r="C3123" s="138" t="s">
        <v>18</v>
      </c>
      <c r="D3123" s="139">
        <v>448.01</v>
      </c>
      <c r="E3123" s="139">
        <v>40.54</v>
      </c>
      <c r="F3123" s="139">
        <v>488.55</v>
      </c>
      <c r="G3123" s="120">
        <f t="shared" si="48"/>
        <v>9</v>
      </c>
    </row>
    <row r="3124" spans="1:7" x14ac:dyDescent="0.2">
      <c r="A3124" s="136" t="s">
        <v>6241</v>
      </c>
      <c r="B3124" s="137" t="s">
        <v>6242</v>
      </c>
      <c r="C3124" s="138" t="s">
        <v>18</v>
      </c>
      <c r="D3124" s="139">
        <v>552.82000000000005</v>
      </c>
      <c r="E3124" s="139">
        <v>43.54</v>
      </c>
      <c r="F3124" s="139">
        <v>596.36</v>
      </c>
      <c r="G3124" s="120">
        <f t="shared" si="48"/>
        <v>9</v>
      </c>
    </row>
    <row r="3125" spans="1:7" x14ac:dyDescent="0.2">
      <c r="A3125" s="136" t="s">
        <v>6243</v>
      </c>
      <c r="B3125" s="137" t="s">
        <v>6244</v>
      </c>
      <c r="C3125" s="138" t="s">
        <v>18</v>
      </c>
      <c r="D3125" s="139">
        <v>754.27</v>
      </c>
      <c r="E3125" s="139">
        <v>49.55</v>
      </c>
      <c r="F3125" s="139">
        <v>803.82</v>
      </c>
      <c r="G3125" s="120">
        <f t="shared" si="48"/>
        <v>9</v>
      </c>
    </row>
    <row r="3126" spans="1:7" x14ac:dyDescent="0.2">
      <c r="A3126" s="136" t="s">
        <v>6245</v>
      </c>
      <c r="B3126" s="137" t="s">
        <v>6246</v>
      </c>
      <c r="C3126" s="138" t="s">
        <v>18</v>
      </c>
      <c r="D3126" s="139">
        <v>77.45</v>
      </c>
      <c r="E3126" s="139">
        <v>18.02</v>
      </c>
      <c r="F3126" s="139">
        <v>95.47</v>
      </c>
      <c r="G3126" s="120">
        <f t="shared" si="48"/>
        <v>9</v>
      </c>
    </row>
    <row r="3127" spans="1:7" x14ac:dyDescent="0.2">
      <c r="A3127" s="136" t="s">
        <v>6247</v>
      </c>
      <c r="B3127" s="137" t="s">
        <v>6248</v>
      </c>
      <c r="C3127" s="138" t="s">
        <v>18</v>
      </c>
      <c r="D3127" s="139">
        <v>88.24</v>
      </c>
      <c r="E3127" s="139">
        <v>22.52</v>
      </c>
      <c r="F3127" s="139">
        <v>110.76</v>
      </c>
      <c r="G3127" s="120">
        <f t="shared" si="48"/>
        <v>9</v>
      </c>
    </row>
    <row r="3128" spans="1:7" x14ac:dyDescent="0.2">
      <c r="A3128" s="136" t="s">
        <v>6249</v>
      </c>
      <c r="B3128" s="137" t="s">
        <v>6250</v>
      </c>
      <c r="C3128" s="138" t="s">
        <v>18</v>
      </c>
      <c r="D3128" s="139">
        <v>156.13999999999999</v>
      </c>
      <c r="E3128" s="139">
        <v>25.52</v>
      </c>
      <c r="F3128" s="139">
        <v>181.66</v>
      </c>
      <c r="G3128" s="120">
        <f t="shared" si="48"/>
        <v>9</v>
      </c>
    </row>
    <row r="3129" spans="1:7" x14ac:dyDescent="0.2">
      <c r="A3129" s="136" t="s">
        <v>6251</v>
      </c>
      <c r="B3129" s="137" t="s">
        <v>6252</v>
      </c>
      <c r="C3129" s="138" t="s">
        <v>18</v>
      </c>
      <c r="D3129" s="139">
        <v>216.69</v>
      </c>
      <c r="E3129" s="139">
        <v>25.52</v>
      </c>
      <c r="F3129" s="139">
        <v>242.21</v>
      </c>
      <c r="G3129" s="120">
        <f t="shared" si="48"/>
        <v>9</v>
      </c>
    </row>
    <row r="3130" spans="1:7" x14ac:dyDescent="0.2">
      <c r="A3130" s="136" t="s">
        <v>6253</v>
      </c>
      <c r="B3130" s="137" t="s">
        <v>6254</v>
      </c>
      <c r="C3130" s="138" t="s">
        <v>18</v>
      </c>
      <c r="D3130" s="139">
        <v>261.39</v>
      </c>
      <c r="E3130" s="139">
        <v>34.54</v>
      </c>
      <c r="F3130" s="139">
        <v>295.93</v>
      </c>
      <c r="G3130" s="120">
        <f t="shared" si="48"/>
        <v>9</v>
      </c>
    </row>
    <row r="3131" spans="1:7" x14ac:dyDescent="0.2">
      <c r="A3131" s="136" t="s">
        <v>6255</v>
      </c>
      <c r="B3131" s="137" t="s">
        <v>6256</v>
      </c>
      <c r="C3131" s="138" t="s">
        <v>18</v>
      </c>
      <c r="D3131" s="139">
        <v>339.03</v>
      </c>
      <c r="E3131" s="139">
        <v>40.54</v>
      </c>
      <c r="F3131" s="139">
        <v>379.57</v>
      </c>
      <c r="G3131" s="120">
        <f t="shared" si="48"/>
        <v>9</v>
      </c>
    </row>
    <row r="3132" spans="1:7" x14ac:dyDescent="0.2">
      <c r="A3132" s="136" t="s">
        <v>6257</v>
      </c>
      <c r="B3132" s="137" t="s">
        <v>6258</v>
      </c>
      <c r="C3132" s="138"/>
      <c r="D3132" s="139"/>
      <c r="E3132" s="139"/>
      <c r="F3132" s="139"/>
      <c r="G3132" s="120">
        <f t="shared" si="48"/>
        <v>5</v>
      </c>
    </row>
    <row r="3133" spans="1:7" x14ac:dyDescent="0.2">
      <c r="A3133" s="136" t="s">
        <v>6259</v>
      </c>
      <c r="B3133" s="137" t="s">
        <v>6260</v>
      </c>
      <c r="C3133" s="138" t="s">
        <v>18</v>
      </c>
      <c r="D3133" s="139">
        <v>65.41</v>
      </c>
      <c r="E3133" s="139">
        <v>33.11</v>
      </c>
      <c r="F3133" s="139">
        <v>98.52</v>
      </c>
      <c r="G3133" s="120">
        <f t="shared" si="48"/>
        <v>9</v>
      </c>
    </row>
    <row r="3134" spans="1:7" x14ac:dyDescent="0.2">
      <c r="A3134" s="136" t="s">
        <v>6261</v>
      </c>
      <c r="B3134" s="137" t="s">
        <v>6262</v>
      </c>
      <c r="C3134" s="138" t="s">
        <v>18</v>
      </c>
      <c r="D3134" s="139">
        <v>86.94</v>
      </c>
      <c r="E3134" s="139">
        <v>38.42</v>
      </c>
      <c r="F3134" s="139">
        <v>125.36</v>
      </c>
      <c r="G3134" s="120">
        <f t="shared" si="48"/>
        <v>9</v>
      </c>
    </row>
    <row r="3135" spans="1:7" x14ac:dyDescent="0.2">
      <c r="A3135" s="136" t="s">
        <v>6263</v>
      </c>
      <c r="B3135" s="137" t="s">
        <v>6264</v>
      </c>
      <c r="C3135" s="138" t="s">
        <v>18</v>
      </c>
      <c r="D3135" s="139">
        <v>67.77</v>
      </c>
      <c r="E3135" s="139">
        <v>33.11</v>
      </c>
      <c r="F3135" s="139">
        <v>100.88</v>
      </c>
      <c r="G3135" s="120">
        <f t="shared" si="48"/>
        <v>9</v>
      </c>
    </row>
    <row r="3136" spans="1:7" x14ac:dyDescent="0.2">
      <c r="A3136" s="136" t="s">
        <v>6265</v>
      </c>
      <c r="B3136" s="137" t="s">
        <v>6266</v>
      </c>
      <c r="C3136" s="138" t="s">
        <v>18</v>
      </c>
      <c r="D3136" s="139">
        <v>85.33</v>
      </c>
      <c r="E3136" s="139">
        <v>38.42</v>
      </c>
      <c r="F3136" s="139">
        <v>123.75</v>
      </c>
      <c r="G3136" s="120">
        <f t="shared" si="48"/>
        <v>9</v>
      </c>
    </row>
    <row r="3137" spans="1:7" x14ac:dyDescent="0.2">
      <c r="A3137" s="136" t="s">
        <v>6267</v>
      </c>
      <c r="B3137" s="137" t="s">
        <v>6268</v>
      </c>
      <c r="C3137" s="138" t="s">
        <v>18</v>
      </c>
      <c r="D3137" s="139">
        <v>118.78</v>
      </c>
      <c r="E3137" s="139">
        <v>47.45</v>
      </c>
      <c r="F3137" s="139">
        <v>166.23</v>
      </c>
      <c r="G3137" s="120">
        <f t="shared" si="48"/>
        <v>9</v>
      </c>
    </row>
    <row r="3138" spans="1:7" x14ac:dyDescent="0.2">
      <c r="A3138" s="136" t="s">
        <v>6269</v>
      </c>
      <c r="B3138" s="137" t="s">
        <v>6270</v>
      </c>
      <c r="C3138" s="138" t="s">
        <v>18</v>
      </c>
      <c r="D3138" s="139">
        <v>206.81</v>
      </c>
      <c r="E3138" s="139">
        <v>54</v>
      </c>
      <c r="F3138" s="139">
        <v>260.81</v>
      </c>
      <c r="G3138" s="120">
        <f t="shared" si="48"/>
        <v>9</v>
      </c>
    </row>
    <row r="3139" spans="1:7" x14ac:dyDescent="0.2">
      <c r="A3139" s="136" t="s">
        <v>6271</v>
      </c>
      <c r="B3139" s="137" t="s">
        <v>6272</v>
      </c>
      <c r="C3139" s="138" t="s">
        <v>18</v>
      </c>
      <c r="D3139" s="139">
        <v>385.32</v>
      </c>
      <c r="E3139" s="139">
        <v>69.58</v>
      </c>
      <c r="F3139" s="139">
        <v>454.9</v>
      </c>
      <c r="G3139" s="120">
        <f t="shared" si="48"/>
        <v>9</v>
      </c>
    </row>
    <row r="3140" spans="1:7" x14ac:dyDescent="0.2">
      <c r="A3140" s="136" t="s">
        <v>6273</v>
      </c>
      <c r="B3140" s="137" t="s">
        <v>6274</v>
      </c>
      <c r="C3140" s="138" t="s">
        <v>18</v>
      </c>
      <c r="D3140" s="139">
        <v>549.24</v>
      </c>
      <c r="E3140" s="139">
        <v>87.65</v>
      </c>
      <c r="F3140" s="139">
        <v>636.89</v>
      </c>
      <c r="G3140" s="120">
        <f t="shared" si="48"/>
        <v>9</v>
      </c>
    </row>
    <row r="3141" spans="1:7" x14ac:dyDescent="0.2">
      <c r="A3141" s="136" t="s">
        <v>6275</v>
      </c>
      <c r="B3141" s="137" t="s">
        <v>6276</v>
      </c>
      <c r="C3141" s="138" t="s">
        <v>18</v>
      </c>
      <c r="D3141" s="139">
        <v>810.95</v>
      </c>
      <c r="E3141" s="139">
        <v>131.02000000000001</v>
      </c>
      <c r="F3141" s="139">
        <v>941.97</v>
      </c>
      <c r="G3141" s="120">
        <f t="shared" si="48"/>
        <v>9</v>
      </c>
    </row>
    <row r="3142" spans="1:7" x14ac:dyDescent="0.2">
      <c r="A3142" s="136" t="s">
        <v>6277</v>
      </c>
      <c r="B3142" s="137" t="s">
        <v>6278</v>
      </c>
      <c r="C3142" s="138" t="s">
        <v>18</v>
      </c>
      <c r="D3142" s="139">
        <v>171.3</v>
      </c>
      <c r="E3142" s="139">
        <v>54</v>
      </c>
      <c r="F3142" s="139">
        <v>225.3</v>
      </c>
      <c r="G3142" s="120">
        <f t="shared" si="48"/>
        <v>9</v>
      </c>
    </row>
    <row r="3143" spans="1:7" x14ac:dyDescent="0.2">
      <c r="A3143" s="136" t="s">
        <v>6279</v>
      </c>
      <c r="B3143" s="137" t="s">
        <v>6280</v>
      </c>
      <c r="C3143" s="138" t="s">
        <v>18</v>
      </c>
      <c r="D3143" s="139">
        <v>374.8</v>
      </c>
      <c r="E3143" s="139">
        <v>69.58</v>
      </c>
      <c r="F3143" s="139">
        <v>444.38</v>
      </c>
      <c r="G3143" s="120">
        <f t="shared" si="48"/>
        <v>9</v>
      </c>
    </row>
    <row r="3144" spans="1:7" x14ac:dyDescent="0.2">
      <c r="A3144" s="136" t="s">
        <v>6281</v>
      </c>
      <c r="B3144" s="137" t="s">
        <v>6282</v>
      </c>
      <c r="C3144" s="138" t="s">
        <v>18</v>
      </c>
      <c r="D3144" s="139">
        <v>522.28</v>
      </c>
      <c r="E3144" s="139">
        <v>87.65</v>
      </c>
      <c r="F3144" s="139">
        <v>609.92999999999995</v>
      </c>
      <c r="G3144" s="120">
        <f t="shared" si="48"/>
        <v>9</v>
      </c>
    </row>
    <row r="3145" spans="1:7" x14ac:dyDescent="0.2">
      <c r="A3145" s="136" t="s">
        <v>6283</v>
      </c>
      <c r="B3145" s="137" t="s">
        <v>6284</v>
      </c>
      <c r="C3145" s="138" t="s">
        <v>18</v>
      </c>
      <c r="D3145" s="139">
        <v>272.95999999999998</v>
      </c>
      <c r="E3145" s="139">
        <v>54</v>
      </c>
      <c r="F3145" s="139">
        <v>326.95999999999998</v>
      </c>
      <c r="G3145" s="120">
        <f t="shared" si="48"/>
        <v>9</v>
      </c>
    </row>
    <row r="3146" spans="1:7" x14ac:dyDescent="0.2">
      <c r="A3146" s="136" t="s">
        <v>6285</v>
      </c>
      <c r="B3146" s="137" t="s">
        <v>6286</v>
      </c>
      <c r="C3146" s="138" t="s">
        <v>18</v>
      </c>
      <c r="D3146" s="139">
        <v>472.31</v>
      </c>
      <c r="E3146" s="139">
        <v>69.58</v>
      </c>
      <c r="F3146" s="139">
        <v>541.89</v>
      </c>
      <c r="G3146" s="120">
        <f t="shared" ref="G3146:G3209" si="49">LEN(A3146)</f>
        <v>9</v>
      </c>
    </row>
    <row r="3147" spans="1:7" x14ac:dyDescent="0.2">
      <c r="A3147" s="136" t="s">
        <v>6287</v>
      </c>
      <c r="B3147" s="137" t="s">
        <v>6288</v>
      </c>
      <c r="C3147" s="138" t="s">
        <v>18</v>
      </c>
      <c r="D3147" s="139">
        <v>691.9</v>
      </c>
      <c r="E3147" s="139">
        <v>87.65</v>
      </c>
      <c r="F3147" s="139">
        <v>779.55</v>
      </c>
      <c r="G3147" s="120">
        <f t="shared" si="49"/>
        <v>9</v>
      </c>
    </row>
    <row r="3148" spans="1:7" x14ac:dyDescent="0.2">
      <c r="A3148" s="136" t="s">
        <v>6289</v>
      </c>
      <c r="B3148" s="137" t="s">
        <v>6290</v>
      </c>
      <c r="C3148" s="138" t="s">
        <v>18</v>
      </c>
      <c r="D3148" s="139">
        <v>34.159999999999997</v>
      </c>
      <c r="E3148" s="139">
        <v>32.08</v>
      </c>
      <c r="F3148" s="139">
        <v>66.239999999999995</v>
      </c>
      <c r="G3148" s="120">
        <f t="shared" si="49"/>
        <v>9</v>
      </c>
    </row>
    <row r="3149" spans="1:7" x14ac:dyDescent="0.2">
      <c r="A3149" s="136" t="s">
        <v>6291</v>
      </c>
      <c r="B3149" s="137" t="s">
        <v>6292</v>
      </c>
      <c r="C3149" s="138" t="s">
        <v>18</v>
      </c>
      <c r="D3149" s="139">
        <v>43.41</v>
      </c>
      <c r="E3149" s="139">
        <v>40.869999999999997</v>
      </c>
      <c r="F3149" s="139">
        <v>84.28</v>
      </c>
      <c r="G3149" s="120">
        <f t="shared" si="49"/>
        <v>9</v>
      </c>
    </row>
    <row r="3150" spans="1:7" x14ac:dyDescent="0.2">
      <c r="A3150" s="136" t="s">
        <v>6293</v>
      </c>
      <c r="B3150" s="137" t="s">
        <v>6294</v>
      </c>
      <c r="C3150" s="138" t="s">
        <v>18</v>
      </c>
      <c r="D3150" s="139">
        <v>78.84</v>
      </c>
      <c r="E3150" s="139">
        <v>69.06</v>
      </c>
      <c r="F3150" s="139">
        <v>147.9</v>
      </c>
      <c r="G3150" s="120">
        <f t="shared" si="49"/>
        <v>9</v>
      </c>
    </row>
    <row r="3151" spans="1:7" x14ac:dyDescent="0.2">
      <c r="A3151" s="136" t="s">
        <v>6295</v>
      </c>
      <c r="B3151" s="137" t="s">
        <v>6296</v>
      </c>
      <c r="C3151" s="138" t="s">
        <v>18</v>
      </c>
      <c r="D3151" s="139">
        <v>1124.68</v>
      </c>
      <c r="E3151" s="139">
        <v>196.53</v>
      </c>
      <c r="F3151" s="139">
        <v>1321.21</v>
      </c>
      <c r="G3151" s="120">
        <f t="shared" si="49"/>
        <v>9</v>
      </c>
    </row>
    <row r="3152" spans="1:7" x14ac:dyDescent="0.2">
      <c r="A3152" s="136" t="s">
        <v>6297</v>
      </c>
      <c r="B3152" s="137" t="s">
        <v>6298</v>
      </c>
      <c r="C3152" s="138" t="s">
        <v>18</v>
      </c>
      <c r="D3152" s="139">
        <v>118.64</v>
      </c>
      <c r="E3152" s="139">
        <v>38.42</v>
      </c>
      <c r="F3152" s="139">
        <v>157.06</v>
      </c>
      <c r="G3152" s="120">
        <f t="shared" si="49"/>
        <v>9</v>
      </c>
    </row>
    <row r="3153" spans="1:7" x14ac:dyDescent="0.2">
      <c r="A3153" s="136" t="s">
        <v>6299</v>
      </c>
      <c r="B3153" s="137" t="s">
        <v>6300</v>
      </c>
      <c r="C3153" s="138" t="s">
        <v>18</v>
      </c>
      <c r="D3153" s="139">
        <v>97.79</v>
      </c>
      <c r="E3153" s="139">
        <v>38.42</v>
      </c>
      <c r="F3153" s="139">
        <v>136.21</v>
      </c>
      <c r="G3153" s="120">
        <f t="shared" si="49"/>
        <v>9</v>
      </c>
    </row>
    <row r="3154" spans="1:7" x14ac:dyDescent="0.2">
      <c r="A3154" s="136" t="s">
        <v>6301</v>
      </c>
      <c r="B3154" s="137" t="s">
        <v>6302</v>
      </c>
      <c r="C3154" s="138" t="s">
        <v>18</v>
      </c>
      <c r="D3154" s="139">
        <v>149.55000000000001</v>
      </c>
      <c r="E3154" s="139">
        <v>38.42</v>
      </c>
      <c r="F3154" s="139">
        <v>187.97</v>
      </c>
      <c r="G3154" s="120">
        <f t="shared" si="49"/>
        <v>9</v>
      </c>
    </row>
    <row r="3155" spans="1:7" x14ac:dyDescent="0.2">
      <c r="A3155" s="136" t="s">
        <v>6303</v>
      </c>
      <c r="B3155" s="137" t="s">
        <v>6304</v>
      </c>
      <c r="C3155" s="138" t="s">
        <v>18</v>
      </c>
      <c r="D3155" s="139">
        <v>246.56</v>
      </c>
      <c r="E3155" s="139">
        <v>60.55</v>
      </c>
      <c r="F3155" s="139">
        <v>307.11</v>
      </c>
      <c r="G3155" s="120">
        <f t="shared" si="49"/>
        <v>9</v>
      </c>
    </row>
    <row r="3156" spans="1:7" x14ac:dyDescent="0.2">
      <c r="A3156" s="136" t="s">
        <v>6305</v>
      </c>
      <c r="B3156" s="137" t="s">
        <v>6306</v>
      </c>
      <c r="C3156" s="138" t="s">
        <v>18</v>
      </c>
      <c r="D3156" s="139">
        <v>126.39</v>
      </c>
      <c r="E3156" s="139">
        <v>47.45</v>
      </c>
      <c r="F3156" s="139">
        <v>173.84</v>
      </c>
      <c r="G3156" s="120">
        <f t="shared" si="49"/>
        <v>9</v>
      </c>
    </row>
    <row r="3157" spans="1:7" x14ac:dyDescent="0.2">
      <c r="A3157" s="136" t="s">
        <v>6307</v>
      </c>
      <c r="B3157" s="137" t="s">
        <v>6308</v>
      </c>
      <c r="C3157" s="138" t="s">
        <v>18</v>
      </c>
      <c r="D3157" s="139">
        <v>444.47</v>
      </c>
      <c r="E3157" s="139">
        <v>78.61</v>
      </c>
      <c r="F3157" s="139">
        <v>523.08000000000004</v>
      </c>
      <c r="G3157" s="120">
        <f t="shared" si="49"/>
        <v>9</v>
      </c>
    </row>
    <row r="3158" spans="1:7" x14ac:dyDescent="0.2">
      <c r="A3158" s="136" t="s">
        <v>6309</v>
      </c>
      <c r="B3158" s="137" t="s">
        <v>6310</v>
      </c>
      <c r="C3158" s="138" t="s">
        <v>18</v>
      </c>
      <c r="D3158" s="139">
        <v>109.2</v>
      </c>
      <c r="E3158" s="139">
        <v>33.11</v>
      </c>
      <c r="F3158" s="139">
        <v>142.31</v>
      </c>
      <c r="G3158" s="120">
        <f t="shared" si="49"/>
        <v>9</v>
      </c>
    </row>
    <row r="3159" spans="1:7" x14ac:dyDescent="0.2">
      <c r="A3159" s="136" t="s">
        <v>6311</v>
      </c>
      <c r="B3159" s="137" t="s">
        <v>6312</v>
      </c>
      <c r="C3159" s="138" t="s">
        <v>18</v>
      </c>
      <c r="D3159" s="139">
        <v>97.3</v>
      </c>
      <c r="E3159" s="139">
        <v>33.11</v>
      </c>
      <c r="F3159" s="139">
        <v>130.41</v>
      </c>
      <c r="G3159" s="120">
        <f t="shared" si="49"/>
        <v>9</v>
      </c>
    </row>
    <row r="3160" spans="1:7" x14ac:dyDescent="0.2">
      <c r="A3160" s="136" t="s">
        <v>6313</v>
      </c>
      <c r="B3160" s="137" t="s">
        <v>6314</v>
      </c>
      <c r="C3160" s="138" t="s">
        <v>18</v>
      </c>
      <c r="D3160" s="139">
        <v>23.6</v>
      </c>
      <c r="E3160" s="139">
        <v>11.68</v>
      </c>
      <c r="F3160" s="139">
        <v>35.28</v>
      </c>
      <c r="G3160" s="120">
        <f t="shared" si="49"/>
        <v>9</v>
      </c>
    </row>
    <row r="3161" spans="1:7" x14ac:dyDescent="0.2">
      <c r="A3161" s="136" t="s">
        <v>6315</v>
      </c>
      <c r="B3161" s="137" t="s">
        <v>6316</v>
      </c>
      <c r="C3161" s="138"/>
      <c r="D3161" s="139"/>
      <c r="E3161" s="139"/>
      <c r="F3161" s="139"/>
      <c r="G3161" s="120">
        <f t="shared" si="49"/>
        <v>5</v>
      </c>
    </row>
    <row r="3162" spans="1:7" ht="30" x14ac:dyDescent="0.2">
      <c r="A3162" s="136" t="s">
        <v>6317</v>
      </c>
      <c r="B3162" s="137" t="s">
        <v>6318</v>
      </c>
      <c r="C3162" s="138" t="s">
        <v>18</v>
      </c>
      <c r="D3162" s="139">
        <v>7.66</v>
      </c>
      <c r="E3162" s="139">
        <v>1.67</v>
      </c>
      <c r="F3162" s="139">
        <v>9.33</v>
      </c>
      <c r="G3162" s="120">
        <f t="shared" si="49"/>
        <v>9</v>
      </c>
    </row>
    <row r="3163" spans="1:7" ht="30" x14ac:dyDescent="0.2">
      <c r="A3163" s="136" t="s">
        <v>6319</v>
      </c>
      <c r="B3163" s="137" t="s">
        <v>6320</v>
      </c>
      <c r="C3163" s="138" t="s">
        <v>18</v>
      </c>
      <c r="D3163" s="139">
        <v>8.4700000000000006</v>
      </c>
      <c r="E3163" s="139">
        <v>1.67</v>
      </c>
      <c r="F3163" s="139">
        <v>10.14</v>
      </c>
      <c r="G3163" s="120">
        <f t="shared" si="49"/>
        <v>9</v>
      </c>
    </row>
    <row r="3164" spans="1:7" ht="30" x14ac:dyDescent="0.2">
      <c r="A3164" s="136" t="s">
        <v>6321</v>
      </c>
      <c r="B3164" s="137" t="s">
        <v>6322</v>
      </c>
      <c r="C3164" s="138" t="s">
        <v>18</v>
      </c>
      <c r="D3164" s="139">
        <v>11.05</v>
      </c>
      <c r="E3164" s="139">
        <v>1.67</v>
      </c>
      <c r="F3164" s="139">
        <v>12.72</v>
      </c>
      <c r="G3164" s="120">
        <f t="shared" si="49"/>
        <v>9</v>
      </c>
    </row>
    <row r="3165" spans="1:7" ht="30" x14ac:dyDescent="0.2">
      <c r="A3165" s="136" t="s">
        <v>6323</v>
      </c>
      <c r="B3165" s="137" t="s">
        <v>6324</v>
      </c>
      <c r="C3165" s="138" t="s">
        <v>18</v>
      </c>
      <c r="D3165" s="139">
        <v>25.04</v>
      </c>
      <c r="E3165" s="139">
        <v>1.67</v>
      </c>
      <c r="F3165" s="139">
        <v>26.71</v>
      </c>
      <c r="G3165" s="120">
        <f t="shared" si="49"/>
        <v>9</v>
      </c>
    </row>
    <row r="3166" spans="1:7" ht="30" x14ac:dyDescent="0.2">
      <c r="A3166" s="136" t="s">
        <v>6325</v>
      </c>
      <c r="B3166" s="137" t="s">
        <v>6326</v>
      </c>
      <c r="C3166" s="138" t="s">
        <v>18</v>
      </c>
      <c r="D3166" s="139">
        <v>30.13</v>
      </c>
      <c r="E3166" s="139">
        <v>1.67</v>
      </c>
      <c r="F3166" s="139">
        <v>31.8</v>
      </c>
      <c r="G3166" s="120">
        <f t="shared" si="49"/>
        <v>9</v>
      </c>
    </row>
    <row r="3167" spans="1:7" ht="30" x14ac:dyDescent="0.2">
      <c r="A3167" s="136" t="s">
        <v>6327</v>
      </c>
      <c r="B3167" s="137" t="s">
        <v>6328</v>
      </c>
      <c r="C3167" s="138" t="s">
        <v>18</v>
      </c>
      <c r="D3167" s="139">
        <v>75.900000000000006</v>
      </c>
      <c r="E3167" s="139">
        <v>2.5</v>
      </c>
      <c r="F3167" s="139">
        <v>78.400000000000006</v>
      </c>
      <c r="G3167" s="120">
        <f t="shared" si="49"/>
        <v>9</v>
      </c>
    </row>
    <row r="3168" spans="1:7" ht="30" x14ac:dyDescent="0.2">
      <c r="A3168" s="136" t="s">
        <v>6329</v>
      </c>
      <c r="B3168" s="137" t="s">
        <v>6330</v>
      </c>
      <c r="C3168" s="138" t="s">
        <v>18</v>
      </c>
      <c r="D3168" s="139">
        <v>96.43</v>
      </c>
      <c r="E3168" s="139">
        <v>2.5</v>
      </c>
      <c r="F3168" s="139">
        <v>98.93</v>
      </c>
      <c r="G3168" s="120">
        <f t="shared" si="49"/>
        <v>9</v>
      </c>
    </row>
    <row r="3169" spans="1:7" ht="30" x14ac:dyDescent="0.2">
      <c r="A3169" s="136" t="s">
        <v>6331</v>
      </c>
      <c r="B3169" s="137" t="s">
        <v>6332</v>
      </c>
      <c r="C3169" s="138" t="s">
        <v>18</v>
      </c>
      <c r="D3169" s="139">
        <v>154.29</v>
      </c>
      <c r="E3169" s="139">
        <v>2.5</v>
      </c>
      <c r="F3169" s="139">
        <v>156.79</v>
      </c>
      <c r="G3169" s="120">
        <f t="shared" si="49"/>
        <v>9</v>
      </c>
    </row>
    <row r="3170" spans="1:7" ht="30" x14ac:dyDescent="0.2">
      <c r="A3170" s="136" t="s">
        <v>6333</v>
      </c>
      <c r="B3170" s="137" t="s">
        <v>6334</v>
      </c>
      <c r="C3170" s="138" t="s">
        <v>18</v>
      </c>
      <c r="D3170" s="139">
        <v>239.66</v>
      </c>
      <c r="E3170" s="139">
        <v>2.5</v>
      </c>
      <c r="F3170" s="139">
        <v>242.16</v>
      </c>
      <c r="G3170" s="120">
        <f t="shared" si="49"/>
        <v>9</v>
      </c>
    </row>
    <row r="3171" spans="1:7" ht="30" x14ac:dyDescent="0.2">
      <c r="A3171" s="136" t="s">
        <v>6335</v>
      </c>
      <c r="B3171" s="137" t="s">
        <v>6336</v>
      </c>
      <c r="C3171" s="138" t="s">
        <v>18</v>
      </c>
      <c r="D3171" s="139">
        <v>354.31</v>
      </c>
      <c r="E3171" s="139">
        <v>2.5</v>
      </c>
      <c r="F3171" s="139">
        <v>356.81</v>
      </c>
      <c r="G3171" s="120">
        <f t="shared" si="49"/>
        <v>9</v>
      </c>
    </row>
    <row r="3172" spans="1:7" ht="30" x14ac:dyDescent="0.2">
      <c r="A3172" s="136" t="s">
        <v>6337</v>
      </c>
      <c r="B3172" s="137" t="s">
        <v>6338</v>
      </c>
      <c r="C3172" s="138" t="s">
        <v>18</v>
      </c>
      <c r="D3172" s="139">
        <v>534.28</v>
      </c>
      <c r="E3172" s="139">
        <v>2.5</v>
      </c>
      <c r="F3172" s="139">
        <v>536.78</v>
      </c>
      <c r="G3172" s="120">
        <f t="shared" si="49"/>
        <v>9</v>
      </c>
    </row>
    <row r="3173" spans="1:7" ht="30" x14ac:dyDescent="0.2">
      <c r="A3173" s="136" t="s">
        <v>6339</v>
      </c>
      <c r="B3173" s="137" t="s">
        <v>6340</v>
      </c>
      <c r="C3173" s="138" t="s">
        <v>18</v>
      </c>
      <c r="D3173" s="139">
        <v>830</v>
      </c>
      <c r="E3173" s="139">
        <v>2.5</v>
      </c>
      <c r="F3173" s="139">
        <v>832.5</v>
      </c>
      <c r="G3173" s="120">
        <f t="shared" si="49"/>
        <v>9</v>
      </c>
    </row>
    <row r="3174" spans="1:7" ht="30" x14ac:dyDescent="0.2">
      <c r="A3174" s="136" t="s">
        <v>6341</v>
      </c>
      <c r="B3174" s="137" t="s">
        <v>6342</v>
      </c>
      <c r="C3174" s="138" t="s">
        <v>18</v>
      </c>
      <c r="D3174" s="139">
        <v>1153.92</v>
      </c>
      <c r="E3174" s="139">
        <v>2.5</v>
      </c>
      <c r="F3174" s="139">
        <v>1156.42</v>
      </c>
      <c r="G3174" s="120">
        <f t="shared" si="49"/>
        <v>9</v>
      </c>
    </row>
    <row r="3175" spans="1:7" x14ac:dyDescent="0.2">
      <c r="A3175" s="136" t="s">
        <v>6343</v>
      </c>
      <c r="B3175" s="137" t="s">
        <v>6344</v>
      </c>
      <c r="C3175" s="138"/>
      <c r="D3175" s="139"/>
      <c r="E3175" s="139"/>
      <c r="F3175" s="139"/>
      <c r="G3175" s="120">
        <f t="shared" si="49"/>
        <v>5</v>
      </c>
    </row>
    <row r="3176" spans="1:7" ht="30" x14ac:dyDescent="0.2">
      <c r="A3176" s="136" t="s">
        <v>6345</v>
      </c>
      <c r="B3176" s="137" t="s">
        <v>6346</v>
      </c>
      <c r="C3176" s="138" t="s">
        <v>18</v>
      </c>
      <c r="D3176" s="139">
        <v>533.27</v>
      </c>
      <c r="E3176" s="139">
        <v>35.21</v>
      </c>
      <c r="F3176" s="139">
        <v>568.48</v>
      </c>
      <c r="G3176" s="120">
        <f t="shared" si="49"/>
        <v>9</v>
      </c>
    </row>
    <row r="3177" spans="1:7" ht="30" x14ac:dyDescent="0.2">
      <c r="A3177" s="136" t="s">
        <v>6347</v>
      </c>
      <c r="B3177" s="137" t="s">
        <v>6348</v>
      </c>
      <c r="C3177" s="138" t="s">
        <v>18</v>
      </c>
      <c r="D3177" s="139">
        <v>598.89</v>
      </c>
      <c r="E3177" s="139">
        <v>35.21</v>
      </c>
      <c r="F3177" s="139">
        <v>634.1</v>
      </c>
      <c r="G3177" s="120">
        <f t="shared" si="49"/>
        <v>9</v>
      </c>
    </row>
    <row r="3178" spans="1:7" ht="30" x14ac:dyDescent="0.2">
      <c r="A3178" s="136" t="s">
        <v>6349</v>
      </c>
      <c r="B3178" s="137" t="s">
        <v>6350</v>
      </c>
      <c r="C3178" s="138" t="s">
        <v>18</v>
      </c>
      <c r="D3178" s="139">
        <v>766.37</v>
      </c>
      <c r="E3178" s="139">
        <v>35.21</v>
      </c>
      <c r="F3178" s="139">
        <v>801.58</v>
      </c>
      <c r="G3178" s="120">
        <f t="shared" si="49"/>
        <v>9</v>
      </c>
    </row>
    <row r="3179" spans="1:7" ht="30" x14ac:dyDescent="0.2">
      <c r="A3179" s="136" t="s">
        <v>6351</v>
      </c>
      <c r="B3179" s="137" t="s">
        <v>6352</v>
      </c>
      <c r="C3179" s="138" t="s">
        <v>18</v>
      </c>
      <c r="D3179" s="139">
        <v>1110.03</v>
      </c>
      <c r="E3179" s="139">
        <v>35.21</v>
      </c>
      <c r="F3179" s="139">
        <v>1145.24</v>
      </c>
      <c r="G3179" s="120">
        <f t="shared" si="49"/>
        <v>9</v>
      </c>
    </row>
    <row r="3180" spans="1:7" ht="30" x14ac:dyDescent="0.2">
      <c r="A3180" s="136" t="s">
        <v>6353</v>
      </c>
      <c r="B3180" s="137" t="s">
        <v>6354</v>
      </c>
      <c r="C3180" s="138" t="s">
        <v>18</v>
      </c>
      <c r="D3180" s="139">
        <v>944.49</v>
      </c>
      <c r="E3180" s="139">
        <v>35.21</v>
      </c>
      <c r="F3180" s="139">
        <v>979.7</v>
      </c>
      <c r="G3180" s="120">
        <f t="shared" si="49"/>
        <v>9</v>
      </c>
    </row>
    <row r="3181" spans="1:7" ht="30" x14ac:dyDescent="0.2">
      <c r="A3181" s="136" t="s">
        <v>6355</v>
      </c>
      <c r="B3181" s="137" t="s">
        <v>6356</v>
      </c>
      <c r="C3181" s="138" t="s">
        <v>18</v>
      </c>
      <c r="D3181" s="139">
        <v>529.46</v>
      </c>
      <c r="E3181" s="139">
        <v>35.21</v>
      </c>
      <c r="F3181" s="139">
        <v>564.66999999999996</v>
      </c>
      <c r="G3181" s="120">
        <f t="shared" si="49"/>
        <v>9</v>
      </c>
    </row>
    <row r="3182" spans="1:7" ht="30" x14ac:dyDescent="0.2">
      <c r="A3182" s="136" t="s">
        <v>6357</v>
      </c>
      <c r="B3182" s="137" t="s">
        <v>6358</v>
      </c>
      <c r="C3182" s="138" t="s">
        <v>18</v>
      </c>
      <c r="D3182" s="139">
        <v>532.84</v>
      </c>
      <c r="E3182" s="139">
        <v>35.21</v>
      </c>
      <c r="F3182" s="139">
        <v>568.04999999999995</v>
      </c>
      <c r="G3182" s="120">
        <f t="shared" si="49"/>
        <v>9</v>
      </c>
    </row>
    <row r="3183" spans="1:7" ht="30" x14ac:dyDescent="0.2">
      <c r="A3183" s="136" t="s">
        <v>6359</v>
      </c>
      <c r="B3183" s="137" t="s">
        <v>6360</v>
      </c>
      <c r="C3183" s="138" t="s">
        <v>18</v>
      </c>
      <c r="D3183" s="139">
        <v>584.85</v>
      </c>
      <c r="E3183" s="139">
        <v>35.21</v>
      </c>
      <c r="F3183" s="139">
        <v>620.05999999999995</v>
      </c>
      <c r="G3183" s="120">
        <f t="shared" si="49"/>
        <v>9</v>
      </c>
    </row>
    <row r="3184" spans="1:7" ht="30" x14ac:dyDescent="0.2">
      <c r="A3184" s="136" t="s">
        <v>6361</v>
      </c>
      <c r="B3184" s="137" t="s">
        <v>6362</v>
      </c>
      <c r="C3184" s="138" t="s">
        <v>18</v>
      </c>
      <c r="D3184" s="139">
        <v>735.87</v>
      </c>
      <c r="E3184" s="139">
        <v>35.21</v>
      </c>
      <c r="F3184" s="139">
        <v>771.08</v>
      </c>
      <c r="G3184" s="120">
        <f t="shared" si="49"/>
        <v>9</v>
      </c>
    </row>
    <row r="3185" spans="1:7" ht="30" x14ac:dyDescent="0.2">
      <c r="A3185" s="136" t="s">
        <v>6363</v>
      </c>
      <c r="B3185" s="137" t="s">
        <v>6364</v>
      </c>
      <c r="C3185" s="138" t="s">
        <v>18</v>
      </c>
      <c r="D3185" s="139">
        <v>923.52</v>
      </c>
      <c r="E3185" s="139">
        <v>35.21</v>
      </c>
      <c r="F3185" s="139">
        <v>958.73</v>
      </c>
      <c r="G3185" s="120">
        <f t="shared" si="49"/>
        <v>9</v>
      </c>
    </row>
    <row r="3186" spans="1:7" ht="30" x14ac:dyDescent="0.2">
      <c r="A3186" s="136" t="s">
        <v>6365</v>
      </c>
      <c r="B3186" s="137" t="s">
        <v>6366</v>
      </c>
      <c r="C3186" s="138" t="s">
        <v>18</v>
      </c>
      <c r="D3186" s="139">
        <v>1052.72</v>
      </c>
      <c r="E3186" s="139">
        <v>35.21</v>
      </c>
      <c r="F3186" s="139">
        <v>1087.93</v>
      </c>
      <c r="G3186" s="120">
        <f t="shared" si="49"/>
        <v>9</v>
      </c>
    </row>
    <row r="3187" spans="1:7" ht="30" x14ac:dyDescent="0.2">
      <c r="A3187" s="136" t="s">
        <v>6367</v>
      </c>
      <c r="B3187" s="137" t="s">
        <v>6368</v>
      </c>
      <c r="C3187" s="138" t="s">
        <v>18</v>
      </c>
      <c r="D3187" s="139">
        <v>1393.66</v>
      </c>
      <c r="E3187" s="139">
        <v>35.21</v>
      </c>
      <c r="F3187" s="139">
        <v>1428.87</v>
      </c>
      <c r="G3187" s="120">
        <f t="shared" si="49"/>
        <v>9</v>
      </c>
    </row>
    <row r="3188" spans="1:7" x14ac:dyDescent="0.2">
      <c r="A3188" s="136" t="s">
        <v>6369</v>
      </c>
      <c r="B3188" s="137" t="s">
        <v>6370</v>
      </c>
      <c r="C3188" s="138"/>
      <c r="D3188" s="139"/>
      <c r="E3188" s="139"/>
      <c r="F3188" s="139"/>
      <c r="G3188" s="120">
        <f t="shared" si="49"/>
        <v>5</v>
      </c>
    </row>
    <row r="3189" spans="1:7" ht="30" x14ac:dyDescent="0.2">
      <c r="A3189" s="136" t="s">
        <v>6371</v>
      </c>
      <c r="B3189" s="137" t="s">
        <v>6372</v>
      </c>
      <c r="C3189" s="138" t="s">
        <v>18</v>
      </c>
      <c r="D3189" s="139">
        <v>138.47</v>
      </c>
      <c r="E3189" s="139">
        <v>21.13</v>
      </c>
      <c r="F3189" s="139">
        <v>159.6</v>
      </c>
      <c r="G3189" s="120">
        <f t="shared" si="49"/>
        <v>9</v>
      </c>
    </row>
    <row r="3190" spans="1:7" ht="30" x14ac:dyDescent="0.2">
      <c r="A3190" s="136" t="s">
        <v>6373</v>
      </c>
      <c r="B3190" s="137" t="s">
        <v>6374</v>
      </c>
      <c r="C3190" s="138" t="s">
        <v>18</v>
      </c>
      <c r="D3190" s="139">
        <v>202.82</v>
      </c>
      <c r="E3190" s="139">
        <v>28.17</v>
      </c>
      <c r="F3190" s="139">
        <v>230.99</v>
      </c>
      <c r="G3190" s="120">
        <f t="shared" si="49"/>
        <v>9</v>
      </c>
    </row>
    <row r="3191" spans="1:7" ht="30" x14ac:dyDescent="0.2">
      <c r="A3191" s="136" t="s">
        <v>6375</v>
      </c>
      <c r="B3191" s="137" t="s">
        <v>6376</v>
      </c>
      <c r="C3191" s="138" t="s">
        <v>18</v>
      </c>
      <c r="D3191" s="139">
        <v>233.9</v>
      </c>
      <c r="E3191" s="139">
        <v>28.17</v>
      </c>
      <c r="F3191" s="139">
        <v>262.07</v>
      </c>
      <c r="G3191" s="120">
        <f t="shared" si="49"/>
        <v>9</v>
      </c>
    </row>
    <row r="3192" spans="1:7" ht="30" x14ac:dyDescent="0.2">
      <c r="A3192" s="136" t="s">
        <v>6377</v>
      </c>
      <c r="B3192" s="137" t="s">
        <v>6378</v>
      </c>
      <c r="C3192" s="138"/>
      <c r="D3192" s="139"/>
      <c r="E3192" s="139"/>
      <c r="F3192" s="139"/>
      <c r="G3192" s="120">
        <f t="shared" si="49"/>
        <v>5</v>
      </c>
    </row>
    <row r="3193" spans="1:7" ht="30" x14ac:dyDescent="0.2">
      <c r="A3193" s="136" t="s">
        <v>6379</v>
      </c>
      <c r="B3193" s="137" t="s">
        <v>6380</v>
      </c>
      <c r="C3193" s="138" t="s">
        <v>18</v>
      </c>
      <c r="D3193" s="139">
        <v>598.6</v>
      </c>
      <c r="E3193" s="139">
        <v>40.21</v>
      </c>
      <c r="F3193" s="139">
        <v>638.80999999999995</v>
      </c>
      <c r="G3193" s="120">
        <f t="shared" si="49"/>
        <v>9</v>
      </c>
    </row>
    <row r="3194" spans="1:7" ht="30" x14ac:dyDescent="0.2">
      <c r="A3194" s="136" t="s">
        <v>6381</v>
      </c>
      <c r="B3194" s="137" t="s">
        <v>6382</v>
      </c>
      <c r="C3194" s="138" t="s">
        <v>18</v>
      </c>
      <c r="D3194" s="139">
        <v>549.77</v>
      </c>
      <c r="E3194" s="139">
        <v>40.21</v>
      </c>
      <c r="F3194" s="139">
        <v>589.98</v>
      </c>
      <c r="G3194" s="120">
        <f t="shared" si="49"/>
        <v>9</v>
      </c>
    </row>
    <row r="3195" spans="1:7" ht="30" x14ac:dyDescent="0.2">
      <c r="A3195" s="136" t="s">
        <v>6383</v>
      </c>
      <c r="B3195" s="137" t="s">
        <v>6384</v>
      </c>
      <c r="C3195" s="138" t="s">
        <v>18</v>
      </c>
      <c r="D3195" s="139">
        <v>627.30999999999995</v>
      </c>
      <c r="E3195" s="139">
        <v>40.21</v>
      </c>
      <c r="F3195" s="139">
        <v>667.52</v>
      </c>
      <c r="G3195" s="120">
        <f t="shared" si="49"/>
        <v>9</v>
      </c>
    </row>
    <row r="3196" spans="1:7" ht="30" x14ac:dyDescent="0.2">
      <c r="A3196" s="136" t="s">
        <v>6385</v>
      </c>
      <c r="B3196" s="137" t="s">
        <v>6386</v>
      </c>
      <c r="C3196" s="138" t="s">
        <v>18</v>
      </c>
      <c r="D3196" s="139">
        <v>750.15</v>
      </c>
      <c r="E3196" s="139">
        <v>40.21</v>
      </c>
      <c r="F3196" s="139">
        <v>790.36</v>
      </c>
      <c r="G3196" s="120">
        <f t="shared" si="49"/>
        <v>9</v>
      </c>
    </row>
    <row r="3197" spans="1:7" ht="30" x14ac:dyDescent="0.2">
      <c r="A3197" s="136" t="s">
        <v>6387</v>
      </c>
      <c r="B3197" s="137" t="s">
        <v>6388</v>
      </c>
      <c r="C3197" s="138" t="s">
        <v>18</v>
      </c>
      <c r="D3197" s="139">
        <v>881.01</v>
      </c>
      <c r="E3197" s="139">
        <v>43.22</v>
      </c>
      <c r="F3197" s="139">
        <v>924.23</v>
      </c>
      <c r="G3197" s="120">
        <f t="shared" si="49"/>
        <v>9</v>
      </c>
    </row>
    <row r="3198" spans="1:7" ht="30" x14ac:dyDescent="0.2">
      <c r="A3198" s="136" t="s">
        <v>6389</v>
      </c>
      <c r="B3198" s="137" t="s">
        <v>6390</v>
      </c>
      <c r="C3198" s="138" t="s">
        <v>18</v>
      </c>
      <c r="D3198" s="139">
        <v>1120.9100000000001</v>
      </c>
      <c r="E3198" s="139">
        <v>43.22</v>
      </c>
      <c r="F3198" s="139">
        <v>1164.1300000000001</v>
      </c>
      <c r="G3198" s="120">
        <f t="shared" si="49"/>
        <v>9</v>
      </c>
    </row>
    <row r="3199" spans="1:7" x14ac:dyDescent="0.2">
      <c r="A3199" s="136" t="s">
        <v>6391</v>
      </c>
      <c r="B3199" s="137" t="s">
        <v>6392</v>
      </c>
      <c r="C3199" s="138" t="s">
        <v>42</v>
      </c>
      <c r="D3199" s="139">
        <v>119.21</v>
      </c>
      <c r="E3199" s="139">
        <v>22.02</v>
      </c>
      <c r="F3199" s="139">
        <v>141.22999999999999</v>
      </c>
      <c r="G3199" s="120">
        <f t="shared" si="49"/>
        <v>9</v>
      </c>
    </row>
    <row r="3200" spans="1:7" x14ac:dyDescent="0.2">
      <c r="A3200" s="136" t="s">
        <v>6393</v>
      </c>
      <c r="B3200" s="137" t="s">
        <v>6394</v>
      </c>
      <c r="C3200" s="138" t="s">
        <v>42</v>
      </c>
      <c r="D3200" s="139">
        <v>159.03</v>
      </c>
      <c r="E3200" s="139">
        <v>22.02</v>
      </c>
      <c r="F3200" s="139">
        <v>181.05</v>
      </c>
      <c r="G3200" s="120">
        <f t="shared" si="49"/>
        <v>9</v>
      </c>
    </row>
    <row r="3201" spans="1:7" x14ac:dyDescent="0.2">
      <c r="A3201" s="136" t="s">
        <v>6395</v>
      </c>
      <c r="B3201" s="137" t="s">
        <v>6396</v>
      </c>
      <c r="C3201" s="138" t="s">
        <v>42</v>
      </c>
      <c r="D3201" s="139">
        <v>192.9</v>
      </c>
      <c r="E3201" s="139">
        <v>24.02</v>
      </c>
      <c r="F3201" s="139">
        <v>216.92</v>
      </c>
      <c r="G3201" s="120">
        <f t="shared" si="49"/>
        <v>9</v>
      </c>
    </row>
    <row r="3202" spans="1:7" x14ac:dyDescent="0.2">
      <c r="A3202" s="136" t="s">
        <v>6397</v>
      </c>
      <c r="B3202" s="137" t="s">
        <v>6398</v>
      </c>
      <c r="C3202" s="138" t="s">
        <v>42</v>
      </c>
      <c r="D3202" s="139">
        <v>280.18</v>
      </c>
      <c r="E3202" s="139">
        <v>26.03</v>
      </c>
      <c r="F3202" s="139">
        <v>306.20999999999998</v>
      </c>
      <c r="G3202" s="120">
        <f t="shared" si="49"/>
        <v>9</v>
      </c>
    </row>
    <row r="3203" spans="1:7" x14ac:dyDescent="0.2">
      <c r="A3203" s="136" t="s">
        <v>6399</v>
      </c>
      <c r="B3203" s="137" t="s">
        <v>6400</v>
      </c>
      <c r="C3203" s="138" t="s">
        <v>42</v>
      </c>
      <c r="D3203" s="139">
        <v>352.84</v>
      </c>
      <c r="E3203" s="139">
        <v>28.03</v>
      </c>
      <c r="F3203" s="139">
        <v>380.87</v>
      </c>
      <c r="G3203" s="120">
        <f t="shared" si="49"/>
        <v>9</v>
      </c>
    </row>
    <row r="3204" spans="1:7" x14ac:dyDescent="0.2">
      <c r="A3204" s="136" t="s">
        <v>6401</v>
      </c>
      <c r="B3204" s="137" t="s">
        <v>6402</v>
      </c>
      <c r="C3204" s="138" t="s">
        <v>42</v>
      </c>
      <c r="D3204" s="139">
        <v>515.03</v>
      </c>
      <c r="E3204" s="139">
        <v>30.03</v>
      </c>
      <c r="F3204" s="139">
        <v>545.05999999999995</v>
      </c>
      <c r="G3204" s="120">
        <f t="shared" si="49"/>
        <v>9</v>
      </c>
    </row>
    <row r="3205" spans="1:7" x14ac:dyDescent="0.2">
      <c r="A3205" s="136" t="s">
        <v>6403</v>
      </c>
      <c r="B3205" s="137" t="s">
        <v>6404</v>
      </c>
      <c r="C3205" s="138" t="s">
        <v>42</v>
      </c>
      <c r="D3205" s="139">
        <v>663.38</v>
      </c>
      <c r="E3205" s="139">
        <v>32.03</v>
      </c>
      <c r="F3205" s="139">
        <v>695.41</v>
      </c>
      <c r="G3205" s="120">
        <f t="shared" si="49"/>
        <v>9</v>
      </c>
    </row>
    <row r="3206" spans="1:7" ht="30" x14ac:dyDescent="0.2">
      <c r="A3206" s="136" t="s">
        <v>6405</v>
      </c>
      <c r="B3206" s="137" t="s">
        <v>6406</v>
      </c>
      <c r="C3206" s="138" t="s">
        <v>42</v>
      </c>
      <c r="D3206" s="139">
        <v>290.54000000000002</v>
      </c>
      <c r="E3206" s="139">
        <v>28.03</v>
      </c>
      <c r="F3206" s="139">
        <v>318.57</v>
      </c>
      <c r="G3206" s="120">
        <f t="shared" si="49"/>
        <v>9</v>
      </c>
    </row>
    <row r="3207" spans="1:7" ht="30" x14ac:dyDescent="0.2">
      <c r="A3207" s="136" t="s">
        <v>6407</v>
      </c>
      <c r="B3207" s="137" t="s">
        <v>6408</v>
      </c>
      <c r="C3207" s="138" t="s">
        <v>42</v>
      </c>
      <c r="D3207" s="139">
        <v>319.01</v>
      </c>
      <c r="E3207" s="139">
        <v>22.02</v>
      </c>
      <c r="F3207" s="139">
        <v>341.03</v>
      </c>
      <c r="G3207" s="120">
        <f t="shared" si="49"/>
        <v>9</v>
      </c>
    </row>
    <row r="3208" spans="1:7" ht="30" x14ac:dyDescent="0.2">
      <c r="A3208" s="136" t="s">
        <v>6409</v>
      </c>
      <c r="B3208" s="137" t="s">
        <v>6410</v>
      </c>
      <c r="C3208" s="138" t="s">
        <v>42</v>
      </c>
      <c r="D3208" s="139">
        <v>360.95</v>
      </c>
      <c r="E3208" s="139">
        <v>28.03</v>
      </c>
      <c r="F3208" s="139">
        <v>388.98</v>
      </c>
      <c r="G3208" s="120">
        <f t="shared" si="49"/>
        <v>9</v>
      </c>
    </row>
    <row r="3209" spans="1:7" ht="30" x14ac:dyDescent="0.2">
      <c r="A3209" s="136" t="s">
        <v>6411</v>
      </c>
      <c r="B3209" s="137" t="s">
        <v>6412</v>
      </c>
      <c r="C3209" s="138" t="s">
        <v>42</v>
      </c>
      <c r="D3209" s="139">
        <v>683.78</v>
      </c>
      <c r="E3209" s="139">
        <v>32.03</v>
      </c>
      <c r="F3209" s="139">
        <v>715.81</v>
      </c>
      <c r="G3209" s="120">
        <f t="shared" si="49"/>
        <v>9</v>
      </c>
    </row>
    <row r="3210" spans="1:7" ht="30" x14ac:dyDescent="0.2">
      <c r="A3210" s="136" t="s">
        <v>6413</v>
      </c>
      <c r="B3210" s="137" t="s">
        <v>6414</v>
      </c>
      <c r="C3210" s="138" t="s">
        <v>42</v>
      </c>
      <c r="D3210" s="139">
        <v>536.05999999999995</v>
      </c>
      <c r="E3210" s="139">
        <v>24.02</v>
      </c>
      <c r="F3210" s="139">
        <v>560.08000000000004</v>
      </c>
      <c r="G3210" s="120">
        <f t="shared" ref="G3210:G3273" si="50">LEN(A3210)</f>
        <v>9</v>
      </c>
    </row>
    <row r="3211" spans="1:7" ht="30" x14ac:dyDescent="0.2">
      <c r="A3211" s="136" t="s">
        <v>6415</v>
      </c>
      <c r="B3211" s="137" t="s">
        <v>6416</v>
      </c>
      <c r="C3211" s="138" t="s">
        <v>42</v>
      </c>
      <c r="D3211" s="139">
        <v>572.9</v>
      </c>
      <c r="E3211" s="139">
        <v>28.03</v>
      </c>
      <c r="F3211" s="139">
        <v>600.92999999999995</v>
      </c>
      <c r="G3211" s="120">
        <f t="shared" si="50"/>
        <v>9</v>
      </c>
    </row>
    <row r="3212" spans="1:7" ht="30" x14ac:dyDescent="0.2">
      <c r="A3212" s="136" t="s">
        <v>6417</v>
      </c>
      <c r="B3212" s="137" t="s">
        <v>6418</v>
      </c>
      <c r="C3212" s="138" t="s">
        <v>42</v>
      </c>
      <c r="D3212" s="139">
        <v>950.06</v>
      </c>
      <c r="E3212" s="139">
        <v>32.03</v>
      </c>
      <c r="F3212" s="139">
        <v>982.09</v>
      </c>
      <c r="G3212" s="120">
        <f t="shared" si="50"/>
        <v>9</v>
      </c>
    </row>
    <row r="3213" spans="1:7" x14ac:dyDescent="0.2">
      <c r="A3213" s="136" t="s">
        <v>6419</v>
      </c>
      <c r="B3213" s="137" t="s">
        <v>6420</v>
      </c>
      <c r="C3213" s="138" t="s">
        <v>42</v>
      </c>
      <c r="D3213" s="139">
        <v>302.81</v>
      </c>
      <c r="E3213" s="139">
        <v>22.02</v>
      </c>
      <c r="F3213" s="139">
        <v>324.83</v>
      </c>
      <c r="G3213" s="120">
        <f t="shared" si="50"/>
        <v>9</v>
      </c>
    </row>
    <row r="3214" spans="1:7" x14ac:dyDescent="0.2">
      <c r="A3214" s="136" t="s">
        <v>6421</v>
      </c>
      <c r="B3214" s="137" t="s">
        <v>6422</v>
      </c>
      <c r="C3214" s="138" t="s">
        <v>42</v>
      </c>
      <c r="D3214" s="139">
        <v>360.59</v>
      </c>
      <c r="E3214" s="139">
        <v>24.02</v>
      </c>
      <c r="F3214" s="139">
        <v>384.61</v>
      </c>
      <c r="G3214" s="120">
        <f t="shared" si="50"/>
        <v>9</v>
      </c>
    </row>
    <row r="3215" spans="1:7" ht="30" x14ac:dyDescent="0.2">
      <c r="A3215" s="136" t="s">
        <v>6423</v>
      </c>
      <c r="B3215" s="137" t="s">
        <v>6424</v>
      </c>
      <c r="C3215" s="138"/>
      <c r="D3215" s="139"/>
      <c r="E3215" s="139"/>
      <c r="F3215" s="139"/>
      <c r="G3215" s="120">
        <f t="shared" si="50"/>
        <v>5</v>
      </c>
    </row>
    <row r="3216" spans="1:7" ht="30" x14ac:dyDescent="0.2">
      <c r="A3216" s="136" t="s">
        <v>6425</v>
      </c>
      <c r="B3216" s="137" t="s">
        <v>6426</v>
      </c>
      <c r="C3216" s="138" t="s">
        <v>42</v>
      </c>
      <c r="D3216" s="139">
        <v>420.73</v>
      </c>
      <c r="E3216" s="139">
        <v>28.03</v>
      </c>
      <c r="F3216" s="139">
        <v>448.76</v>
      </c>
      <c r="G3216" s="120">
        <f t="shared" si="50"/>
        <v>9</v>
      </c>
    </row>
    <row r="3217" spans="1:7" ht="30" x14ac:dyDescent="0.2">
      <c r="A3217" s="136" t="s">
        <v>6427</v>
      </c>
      <c r="B3217" s="137" t="s">
        <v>6428</v>
      </c>
      <c r="C3217" s="138" t="s">
        <v>42</v>
      </c>
      <c r="D3217" s="139">
        <v>541.14</v>
      </c>
      <c r="E3217" s="139">
        <v>32.03</v>
      </c>
      <c r="F3217" s="139">
        <v>573.16999999999996</v>
      </c>
      <c r="G3217" s="120">
        <f t="shared" si="50"/>
        <v>9</v>
      </c>
    </row>
    <row r="3218" spans="1:7" ht="30" x14ac:dyDescent="0.2">
      <c r="A3218" s="136" t="s">
        <v>6429</v>
      </c>
      <c r="B3218" s="137" t="s">
        <v>6430</v>
      </c>
      <c r="C3218" s="138" t="s">
        <v>42</v>
      </c>
      <c r="D3218" s="139">
        <v>854.13</v>
      </c>
      <c r="E3218" s="139">
        <v>36.04</v>
      </c>
      <c r="F3218" s="139">
        <v>890.17</v>
      </c>
      <c r="G3218" s="120">
        <f t="shared" si="50"/>
        <v>9</v>
      </c>
    </row>
    <row r="3219" spans="1:7" ht="30" x14ac:dyDescent="0.2">
      <c r="A3219" s="136" t="s">
        <v>6431</v>
      </c>
      <c r="B3219" s="137" t="s">
        <v>6432</v>
      </c>
      <c r="C3219" s="138" t="s">
        <v>42</v>
      </c>
      <c r="D3219" s="139">
        <v>1344.87</v>
      </c>
      <c r="E3219" s="139">
        <v>40.04</v>
      </c>
      <c r="F3219" s="139">
        <v>1384.91</v>
      </c>
      <c r="G3219" s="120">
        <f t="shared" si="50"/>
        <v>9</v>
      </c>
    </row>
    <row r="3220" spans="1:7" ht="30" x14ac:dyDescent="0.2">
      <c r="A3220" s="136" t="s">
        <v>6433</v>
      </c>
      <c r="B3220" s="137" t="s">
        <v>6434</v>
      </c>
      <c r="C3220" s="138" t="s">
        <v>42</v>
      </c>
      <c r="D3220" s="139">
        <v>319.99</v>
      </c>
      <c r="E3220" s="139">
        <v>28.03</v>
      </c>
      <c r="F3220" s="139">
        <v>348.02</v>
      </c>
      <c r="G3220" s="120">
        <f t="shared" si="50"/>
        <v>9</v>
      </c>
    </row>
    <row r="3221" spans="1:7" ht="30" x14ac:dyDescent="0.2">
      <c r="A3221" s="136" t="s">
        <v>6435</v>
      </c>
      <c r="B3221" s="137" t="s">
        <v>6436</v>
      </c>
      <c r="C3221" s="138" t="s">
        <v>42</v>
      </c>
      <c r="D3221" s="139">
        <v>381.63</v>
      </c>
      <c r="E3221" s="139">
        <v>28.03</v>
      </c>
      <c r="F3221" s="139">
        <v>409.66</v>
      </c>
      <c r="G3221" s="120">
        <f t="shared" si="50"/>
        <v>9</v>
      </c>
    </row>
    <row r="3222" spans="1:7" ht="30" x14ac:dyDescent="0.2">
      <c r="A3222" s="136" t="s">
        <v>6437</v>
      </c>
      <c r="B3222" s="137" t="s">
        <v>6438</v>
      </c>
      <c r="C3222" s="138" t="s">
        <v>42</v>
      </c>
      <c r="D3222" s="139">
        <v>663.5</v>
      </c>
      <c r="E3222" s="139">
        <v>32.03</v>
      </c>
      <c r="F3222" s="139">
        <v>695.53</v>
      </c>
      <c r="G3222" s="120">
        <f t="shared" si="50"/>
        <v>9</v>
      </c>
    </row>
    <row r="3223" spans="1:7" ht="30" x14ac:dyDescent="0.2">
      <c r="A3223" s="136" t="s">
        <v>6439</v>
      </c>
      <c r="B3223" s="137" t="s">
        <v>6440</v>
      </c>
      <c r="C3223" s="138" t="s">
        <v>42</v>
      </c>
      <c r="D3223" s="139">
        <v>822.68</v>
      </c>
      <c r="E3223" s="139">
        <v>36.04</v>
      </c>
      <c r="F3223" s="139">
        <v>858.72</v>
      </c>
      <c r="G3223" s="120">
        <f t="shared" si="50"/>
        <v>9</v>
      </c>
    </row>
    <row r="3224" spans="1:7" ht="30" x14ac:dyDescent="0.2">
      <c r="A3224" s="136" t="s">
        <v>6441</v>
      </c>
      <c r="B3224" s="137" t="s">
        <v>6442</v>
      </c>
      <c r="C3224" s="138" t="s">
        <v>42</v>
      </c>
      <c r="D3224" s="139">
        <v>1264.1099999999999</v>
      </c>
      <c r="E3224" s="139">
        <v>40.04</v>
      </c>
      <c r="F3224" s="139">
        <v>1304.1500000000001</v>
      </c>
      <c r="G3224" s="120">
        <f t="shared" si="50"/>
        <v>9</v>
      </c>
    </row>
    <row r="3225" spans="1:7" x14ac:dyDescent="0.2">
      <c r="A3225" s="136" t="s">
        <v>6443</v>
      </c>
      <c r="B3225" s="137" t="s">
        <v>6444</v>
      </c>
      <c r="C3225" s="138"/>
      <c r="D3225" s="139"/>
      <c r="E3225" s="139"/>
      <c r="F3225" s="139"/>
      <c r="G3225" s="120">
        <f t="shared" si="50"/>
        <v>5</v>
      </c>
    </row>
    <row r="3226" spans="1:7" x14ac:dyDescent="0.2">
      <c r="A3226" s="136" t="s">
        <v>6445</v>
      </c>
      <c r="B3226" s="137" t="s">
        <v>6446</v>
      </c>
      <c r="C3226" s="138" t="s">
        <v>18</v>
      </c>
      <c r="D3226" s="139">
        <v>1.7</v>
      </c>
      <c r="E3226" s="139">
        <v>69.06</v>
      </c>
      <c r="F3226" s="139">
        <v>70.760000000000005</v>
      </c>
      <c r="G3226" s="120">
        <f t="shared" si="50"/>
        <v>9</v>
      </c>
    </row>
    <row r="3227" spans="1:7" ht="30" x14ac:dyDescent="0.2">
      <c r="A3227" s="136" t="s">
        <v>6447</v>
      </c>
      <c r="B3227" s="137" t="s">
        <v>6448</v>
      </c>
      <c r="C3227" s="138" t="s">
        <v>18</v>
      </c>
      <c r="D3227" s="139">
        <v>66.61</v>
      </c>
      <c r="E3227" s="139">
        <v>40.19</v>
      </c>
      <c r="F3227" s="139">
        <v>106.8</v>
      </c>
      <c r="G3227" s="120">
        <f t="shared" si="50"/>
        <v>9</v>
      </c>
    </row>
    <row r="3228" spans="1:7" x14ac:dyDescent="0.2">
      <c r="A3228" s="136" t="s">
        <v>6449</v>
      </c>
      <c r="B3228" s="137" t="s">
        <v>6450</v>
      </c>
      <c r="C3228" s="138"/>
      <c r="D3228" s="139"/>
      <c r="E3228" s="139"/>
      <c r="F3228" s="139"/>
      <c r="G3228" s="120">
        <f t="shared" si="50"/>
        <v>5</v>
      </c>
    </row>
    <row r="3229" spans="1:7" ht="30" x14ac:dyDescent="0.2">
      <c r="A3229" s="136" t="s">
        <v>6451</v>
      </c>
      <c r="B3229" s="137" t="s">
        <v>6452</v>
      </c>
      <c r="C3229" s="138" t="s">
        <v>18</v>
      </c>
      <c r="D3229" s="139">
        <v>80.23</v>
      </c>
      <c r="E3229" s="139">
        <v>70.069999999999993</v>
      </c>
      <c r="F3229" s="139">
        <v>150.30000000000001</v>
      </c>
      <c r="G3229" s="120">
        <f t="shared" si="50"/>
        <v>9</v>
      </c>
    </row>
    <row r="3230" spans="1:7" ht="30" x14ac:dyDescent="0.2">
      <c r="A3230" s="136" t="s">
        <v>6453</v>
      </c>
      <c r="B3230" s="137" t="s">
        <v>6454</v>
      </c>
      <c r="C3230" s="138" t="s">
        <v>18</v>
      </c>
      <c r="D3230" s="139">
        <v>88.56</v>
      </c>
      <c r="E3230" s="139">
        <v>80.08</v>
      </c>
      <c r="F3230" s="139">
        <v>168.64</v>
      </c>
      <c r="G3230" s="120">
        <f t="shared" si="50"/>
        <v>9</v>
      </c>
    </row>
    <row r="3231" spans="1:7" ht="30" x14ac:dyDescent="0.2">
      <c r="A3231" s="136" t="s">
        <v>6455</v>
      </c>
      <c r="B3231" s="137" t="s">
        <v>6456</v>
      </c>
      <c r="C3231" s="138" t="s">
        <v>18</v>
      </c>
      <c r="D3231" s="139">
        <v>110.23</v>
      </c>
      <c r="E3231" s="139">
        <v>80.08</v>
      </c>
      <c r="F3231" s="139">
        <v>190.31</v>
      </c>
      <c r="G3231" s="120">
        <f t="shared" si="50"/>
        <v>9</v>
      </c>
    </row>
    <row r="3232" spans="1:7" ht="30" x14ac:dyDescent="0.2">
      <c r="A3232" s="136" t="s">
        <v>6457</v>
      </c>
      <c r="B3232" s="137" t="s">
        <v>6458</v>
      </c>
      <c r="C3232" s="138" t="s">
        <v>18</v>
      </c>
      <c r="D3232" s="139">
        <v>142.93</v>
      </c>
      <c r="E3232" s="139">
        <v>90.09</v>
      </c>
      <c r="F3232" s="139">
        <v>233.02</v>
      </c>
      <c r="G3232" s="120">
        <f t="shared" si="50"/>
        <v>9</v>
      </c>
    </row>
    <row r="3233" spans="1:7" ht="30" x14ac:dyDescent="0.2">
      <c r="A3233" s="136" t="s">
        <v>6459</v>
      </c>
      <c r="B3233" s="137" t="s">
        <v>6460</v>
      </c>
      <c r="C3233" s="138" t="s">
        <v>18</v>
      </c>
      <c r="D3233" s="139">
        <v>214.09</v>
      </c>
      <c r="E3233" s="139">
        <v>100.1</v>
      </c>
      <c r="F3233" s="139">
        <v>314.19</v>
      </c>
      <c r="G3233" s="120">
        <f t="shared" si="50"/>
        <v>9</v>
      </c>
    </row>
    <row r="3234" spans="1:7" ht="30" x14ac:dyDescent="0.2">
      <c r="A3234" s="136" t="s">
        <v>6461</v>
      </c>
      <c r="B3234" s="137" t="s">
        <v>6462</v>
      </c>
      <c r="C3234" s="138" t="s">
        <v>18</v>
      </c>
      <c r="D3234" s="139">
        <v>246.62</v>
      </c>
      <c r="E3234" s="139">
        <v>112.61</v>
      </c>
      <c r="F3234" s="139">
        <v>359.23</v>
      </c>
      <c r="G3234" s="120">
        <f t="shared" si="50"/>
        <v>9</v>
      </c>
    </row>
    <row r="3235" spans="1:7" ht="30" x14ac:dyDescent="0.2">
      <c r="A3235" s="136" t="s">
        <v>6463</v>
      </c>
      <c r="B3235" s="137" t="s">
        <v>6464</v>
      </c>
      <c r="C3235" s="138" t="s">
        <v>18</v>
      </c>
      <c r="D3235" s="139">
        <v>293</v>
      </c>
      <c r="E3235" s="139">
        <v>120.12</v>
      </c>
      <c r="F3235" s="139">
        <v>413.12</v>
      </c>
      <c r="G3235" s="120">
        <f t="shared" si="50"/>
        <v>9</v>
      </c>
    </row>
    <row r="3236" spans="1:7" ht="30" x14ac:dyDescent="0.2">
      <c r="A3236" s="136" t="s">
        <v>6465</v>
      </c>
      <c r="B3236" s="137" t="s">
        <v>6466</v>
      </c>
      <c r="C3236" s="138" t="s">
        <v>18</v>
      </c>
      <c r="D3236" s="139">
        <v>349.22</v>
      </c>
      <c r="E3236" s="139">
        <v>125.13</v>
      </c>
      <c r="F3236" s="139">
        <v>474.35</v>
      </c>
      <c r="G3236" s="120">
        <f t="shared" si="50"/>
        <v>9</v>
      </c>
    </row>
    <row r="3237" spans="1:7" ht="30" x14ac:dyDescent="0.2">
      <c r="A3237" s="136" t="s">
        <v>6467</v>
      </c>
      <c r="B3237" s="137" t="s">
        <v>6468</v>
      </c>
      <c r="C3237" s="138" t="s">
        <v>18</v>
      </c>
      <c r="D3237" s="139">
        <v>483.38</v>
      </c>
      <c r="E3237" s="139">
        <v>132.63</v>
      </c>
      <c r="F3237" s="139">
        <v>616.01</v>
      </c>
      <c r="G3237" s="120">
        <f t="shared" si="50"/>
        <v>9</v>
      </c>
    </row>
    <row r="3238" spans="1:7" ht="30" x14ac:dyDescent="0.2">
      <c r="A3238" s="136" t="s">
        <v>6469</v>
      </c>
      <c r="B3238" s="137" t="s">
        <v>6470</v>
      </c>
      <c r="C3238" s="138" t="s">
        <v>18</v>
      </c>
      <c r="D3238" s="139">
        <v>641.95000000000005</v>
      </c>
      <c r="E3238" s="139">
        <v>137.63999999999999</v>
      </c>
      <c r="F3238" s="139">
        <v>779.59</v>
      </c>
      <c r="G3238" s="120">
        <f t="shared" si="50"/>
        <v>9</v>
      </c>
    </row>
    <row r="3239" spans="1:7" ht="30" x14ac:dyDescent="0.2">
      <c r="A3239" s="136" t="s">
        <v>6471</v>
      </c>
      <c r="B3239" s="137" t="s">
        <v>6472</v>
      </c>
      <c r="C3239" s="138" t="s">
        <v>18</v>
      </c>
      <c r="D3239" s="139">
        <v>887.69</v>
      </c>
      <c r="E3239" s="139">
        <v>150.15</v>
      </c>
      <c r="F3239" s="139">
        <v>1037.8399999999999</v>
      </c>
      <c r="G3239" s="120">
        <f t="shared" si="50"/>
        <v>9</v>
      </c>
    </row>
    <row r="3240" spans="1:7" ht="30" x14ac:dyDescent="0.2">
      <c r="A3240" s="136" t="s">
        <v>6473</v>
      </c>
      <c r="B3240" s="137" t="s">
        <v>6474</v>
      </c>
      <c r="C3240" s="138" t="s">
        <v>18</v>
      </c>
      <c r="D3240" s="139">
        <v>944.35</v>
      </c>
      <c r="E3240" s="139">
        <v>165.17</v>
      </c>
      <c r="F3240" s="139">
        <v>1109.52</v>
      </c>
      <c r="G3240" s="120">
        <f t="shared" si="50"/>
        <v>9</v>
      </c>
    </row>
    <row r="3241" spans="1:7" ht="30" x14ac:dyDescent="0.2">
      <c r="A3241" s="136" t="s">
        <v>6475</v>
      </c>
      <c r="B3241" s="137" t="s">
        <v>6476</v>
      </c>
      <c r="C3241" s="138" t="s">
        <v>18</v>
      </c>
      <c r="D3241" s="139">
        <v>1426.05</v>
      </c>
      <c r="E3241" s="139">
        <v>175.18</v>
      </c>
      <c r="F3241" s="139">
        <v>1601.23</v>
      </c>
      <c r="G3241" s="120">
        <f t="shared" si="50"/>
        <v>9</v>
      </c>
    </row>
    <row r="3242" spans="1:7" x14ac:dyDescent="0.2">
      <c r="A3242" s="136" t="s">
        <v>6477</v>
      </c>
      <c r="B3242" s="137" t="s">
        <v>6478</v>
      </c>
      <c r="C3242" s="138"/>
      <c r="D3242" s="139"/>
      <c r="E3242" s="139"/>
      <c r="F3242" s="139"/>
      <c r="G3242" s="120">
        <f t="shared" si="50"/>
        <v>5</v>
      </c>
    </row>
    <row r="3243" spans="1:7" x14ac:dyDescent="0.2">
      <c r="A3243" s="136" t="s">
        <v>6479</v>
      </c>
      <c r="B3243" s="137" t="s">
        <v>6480</v>
      </c>
      <c r="C3243" s="138" t="s">
        <v>18</v>
      </c>
      <c r="D3243" s="139">
        <v>164.21</v>
      </c>
      <c r="E3243" s="139">
        <v>16.29</v>
      </c>
      <c r="F3243" s="139">
        <v>180.5</v>
      </c>
      <c r="G3243" s="120">
        <f t="shared" si="50"/>
        <v>9</v>
      </c>
    </row>
    <row r="3244" spans="1:7" x14ac:dyDescent="0.2">
      <c r="A3244" s="136" t="s">
        <v>6481</v>
      </c>
      <c r="B3244" s="137" t="s">
        <v>6482</v>
      </c>
      <c r="C3244" s="138" t="s">
        <v>18</v>
      </c>
      <c r="D3244" s="139">
        <v>232.84</v>
      </c>
      <c r="E3244" s="139">
        <v>24.43</v>
      </c>
      <c r="F3244" s="139">
        <v>257.27</v>
      </c>
      <c r="G3244" s="120">
        <f t="shared" si="50"/>
        <v>9</v>
      </c>
    </row>
    <row r="3245" spans="1:7" x14ac:dyDescent="0.2">
      <c r="A3245" s="136" t="s">
        <v>6483</v>
      </c>
      <c r="B3245" s="137" t="s">
        <v>6484</v>
      </c>
      <c r="C3245" s="138" t="s">
        <v>18</v>
      </c>
      <c r="D3245" s="139">
        <v>292.29000000000002</v>
      </c>
      <c r="E3245" s="139">
        <v>28.5</v>
      </c>
      <c r="F3245" s="139">
        <v>320.79000000000002</v>
      </c>
      <c r="G3245" s="120">
        <f t="shared" si="50"/>
        <v>9</v>
      </c>
    </row>
    <row r="3246" spans="1:7" x14ac:dyDescent="0.2">
      <c r="A3246" s="136" t="s">
        <v>6485</v>
      </c>
      <c r="B3246" s="137" t="s">
        <v>6486</v>
      </c>
      <c r="C3246" s="138" t="s">
        <v>18</v>
      </c>
      <c r="D3246" s="139">
        <v>402.57</v>
      </c>
      <c r="E3246" s="139">
        <v>32.58</v>
      </c>
      <c r="F3246" s="139">
        <v>435.15</v>
      </c>
      <c r="G3246" s="120">
        <f t="shared" si="50"/>
        <v>9</v>
      </c>
    </row>
    <row r="3247" spans="1:7" x14ac:dyDescent="0.2">
      <c r="A3247" s="136" t="s">
        <v>6487</v>
      </c>
      <c r="B3247" s="137" t="s">
        <v>6488</v>
      </c>
      <c r="C3247" s="138" t="s">
        <v>18</v>
      </c>
      <c r="D3247" s="139">
        <v>477.67</v>
      </c>
      <c r="E3247" s="139">
        <v>40.72</v>
      </c>
      <c r="F3247" s="139">
        <v>518.39</v>
      </c>
      <c r="G3247" s="120">
        <f t="shared" si="50"/>
        <v>9</v>
      </c>
    </row>
    <row r="3248" spans="1:7" x14ac:dyDescent="0.2">
      <c r="A3248" s="136" t="s">
        <v>6489</v>
      </c>
      <c r="B3248" s="137" t="s">
        <v>6490</v>
      </c>
      <c r="C3248" s="138" t="s">
        <v>18</v>
      </c>
      <c r="D3248" s="139">
        <v>697.68</v>
      </c>
      <c r="E3248" s="139">
        <v>48.86</v>
      </c>
      <c r="F3248" s="139">
        <v>746.54</v>
      </c>
      <c r="G3248" s="120">
        <f t="shared" si="50"/>
        <v>9</v>
      </c>
    </row>
    <row r="3249" spans="1:7" x14ac:dyDescent="0.2">
      <c r="A3249" s="136" t="s">
        <v>6491</v>
      </c>
      <c r="B3249" s="137" t="s">
        <v>6492</v>
      </c>
      <c r="C3249" s="138" t="s">
        <v>18</v>
      </c>
      <c r="D3249" s="139">
        <v>715.48</v>
      </c>
      <c r="E3249" s="139">
        <v>61.08</v>
      </c>
      <c r="F3249" s="139">
        <v>776.56</v>
      </c>
      <c r="G3249" s="120">
        <f t="shared" si="50"/>
        <v>9</v>
      </c>
    </row>
    <row r="3250" spans="1:7" x14ac:dyDescent="0.2">
      <c r="A3250" s="136" t="s">
        <v>6493</v>
      </c>
      <c r="B3250" s="137" t="s">
        <v>6494</v>
      </c>
      <c r="C3250" s="138" t="s">
        <v>18</v>
      </c>
      <c r="D3250" s="139">
        <v>976.02</v>
      </c>
      <c r="E3250" s="139">
        <v>122.16</v>
      </c>
      <c r="F3250" s="139">
        <v>1098.18</v>
      </c>
      <c r="G3250" s="120">
        <f t="shared" si="50"/>
        <v>9</v>
      </c>
    </row>
    <row r="3251" spans="1:7" x14ac:dyDescent="0.2">
      <c r="A3251" s="136" t="s">
        <v>6495</v>
      </c>
      <c r="B3251" s="137" t="s">
        <v>6496</v>
      </c>
      <c r="C3251" s="138"/>
      <c r="D3251" s="139"/>
      <c r="E3251" s="139"/>
      <c r="F3251" s="139"/>
      <c r="G3251" s="120">
        <f t="shared" si="50"/>
        <v>5</v>
      </c>
    </row>
    <row r="3252" spans="1:7" x14ac:dyDescent="0.2">
      <c r="A3252" s="136" t="s">
        <v>6497</v>
      </c>
      <c r="B3252" s="137" t="s">
        <v>6498</v>
      </c>
      <c r="C3252" s="138" t="s">
        <v>18</v>
      </c>
      <c r="D3252" s="139">
        <v>73.86</v>
      </c>
      <c r="E3252" s="139">
        <v>41.54</v>
      </c>
      <c r="F3252" s="139">
        <v>115.4</v>
      </c>
      <c r="G3252" s="120">
        <f t="shared" si="50"/>
        <v>9</v>
      </c>
    </row>
    <row r="3253" spans="1:7" x14ac:dyDescent="0.2">
      <c r="A3253" s="136" t="s">
        <v>6499</v>
      </c>
      <c r="B3253" s="137" t="s">
        <v>6500</v>
      </c>
      <c r="C3253" s="138"/>
      <c r="D3253" s="139"/>
      <c r="E3253" s="139"/>
      <c r="F3253" s="139"/>
      <c r="G3253" s="120">
        <f t="shared" si="50"/>
        <v>5</v>
      </c>
    </row>
    <row r="3254" spans="1:7" ht="30" x14ac:dyDescent="0.2">
      <c r="A3254" s="136" t="s">
        <v>6501</v>
      </c>
      <c r="B3254" s="137" t="s">
        <v>6502</v>
      </c>
      <c r="C3254" s="138" t="s">
        <v>18</v>
      </c>
      <c r="D3254" s="139">
        <v>145.29</v>
      </c>
      <c r="E3254" s="139">
        <v>25.03</v>
      </c>
      <c r="F3254" s="139">
        <v>170.32</v>
      </c>
      <c r="G3254" s="120">
        <f t="shared" si="50"/>
        <v>9</v>
      </c>
    </row>
    <row r="3255" spans="1:7" ht="30" x14ac:dyDescent="0.2">
      <c r="A3255" s="136" t="s">
        <v>6503</v>
      </c>
      <c r="B3255" s="137" t="s">
        <v>6504</v>
      </c>
      <c r="C3255" s="138" t="s">
        <v>18</v>
      </c>
      <c r="D3255" s="139">
        <v>202.81</v>
      </c>
      <c r="E3255" s="139">
        <v>25.03</v>
      </c>
      <c r="F3255" s="139">
        <v>227.84</v>
      </c>
      <c r="G3255" s="120">
        <f t="shared" si="50"/>
        <v>9</v>
      </c>
    </row>
    <row r="3256" spans="1:7" ht="30" x14ac:dyDescent="0.2">
      <c r="A3256" s="136" t="s">
        <v>6505</v>
      </c>
      <c r="B3256" s="137" t="s">
        <v>6506</v>
      </c>
      <c r="C3256" s="138" t="s">
        <v>18</v>
      </c>
      <c r="D3256" s="139">
        <v>248.51</v>
      </c>
      <c r="E3256" s="139">
        <v>35.21</v>
      </c>
      <c r="F3256" s="139">
        <v>283.72000000000003</v>
      </c>
      <c r="G3256" s="120">
        <f t="shared" si="50"/>
        <v>9</v>
      </c>
    </row>
    <row r="3257" spans="1:7" ht="30" x14ac:dyDescent="0.2">
      <c r="A3257" s="136" t="s">
        <v>6507</v>
      </c>
      <c r="B3257" s="137" t="s">
        <v>6508</v>
      </c>
      <c r="C3257" s="138" t="s">
        <v>18</v>
      </c>
      <c r="D3257" s="139">
        <v>305.70999999999998</v>
      </c>
      <c r="E3257" s="139">
        <v>35.21</v>
      </c>
      <c r="F3257" s="139">
        <v>340.92</v>
      </c>
      <c r="G3257" s="120">
        <f t="shared" si="50"/>
        <v>9</v>
      </c>
    </row>
    <row r="3258" spans="1:7" ht="30" x14ac:dyDescent="0.2">
      <c r="A3258" s="136" t="s">
        <v>6509</v>
      </c>
      <c r="B3258" s="137" t="s">
        <v>6510</v>
      </c>
      <c r="C3258" s="138" t="s">
        <v>18</v>
      </c>
      <c r="D3258" s="139">
        <v>601.91999999999996</v>
      </c>
      <c r="E3258" s="139">
        <v>35.21</v>
      </c>
      <c r="F3258" s="139">
        <v>637.13</v>
      </c>
      <c r="G3258" s="120">
        <f t="shared" si="50"/>
        <v>9</v>
      </c>
    </row>
    <row r="3259" spans="1:7" ht="30" x14ac:dyDescent="0.2">
      <c r="A3259" s="136" t="s">
        <v>6511</v>
      </c>
      <c r="B3259" s="137" t="s">
        <v>6512</v>
      </c>
      <c r="C3259" s="138" t="s">
        <v>42</v>
      </c>
      <c r="D3259" s="139">
        <v>74.58</v>
      </c>
      <c r="E3259" s="139">
        <v>20.02</v>
      </c>
      <c r="F3259" s="139">
        <v>94.6</v>
      </c>
      <c r="G3259" s="120">
        <f t="shared" si="50"/>
        <v>9</v>
      </c>
    </row>
    <row r="3260" spans="1:7" ht="30" x14ac:dyDescent="0.2">
      <c r="A3260" s="136" t="s">
        <v>6513</v>
      </c>
      <c r="B3260" s="137" t="s">
        <v>6514</v>
      </c>
      <c r="C3260" s="138" t="s">
        <v>42</v>
      </c>
      <c r="D3260" s="139">
        <v>85.16</v>
      </c>
      <c r="E3260" s="139">
        <v>20.02</v>
      </c>
      <c r="F3260" s="139">
        <v>105.18</v>
      </c>
      <c r="G3260" s="120">
        <f t="shared" si="50"/>
        <v>9</v>
      </c>
    </row>
    <row r="3261" spans="1:7" ht="30" x14ac:dyDescent="0.2">
      <c r="A3261" s="136" t="s">
        <v>6515</v>
      </c>
      <c r="B3261" s="137" t="s">
        <v>6516</v>
      </c>
      <c r="C3261" s="138" t="s">
        <v>42</v>
      </c>
      <c r="D3261" s="139">
        <v>99.82</v>
      </c>
      <c r="E3261" s="139">
        <v>25.03</v>
      </c>
      <c r="F3261" s="139">
        <v>124.85</v>
      </c>
      <c r="G3261" s="120">
        <f t="shared" si="50"/>
        <v>9</v>
      </c>
    </row>
    <row r="3262" spans="1:7" ht="30" x14ac:dyDescent="0.2">
      <c r="A3262" s="136" t="s">
        <v>6517</v>
      </c>
      <c r="B3262" s="137" t="s">
        <v>6518</v>
      </c>
      <c r="C3262" s="138" t="s">
        <v>42</v>
      </c>
      <c r="D3262" s="139">
        <v>176.45</v>
      </c>
      <c r="E3262" s="139">
        <v>25.03</v>
      </c>
      <c r="F3262" s="139">
        <v>201.48</v>
      </c>
      <c r="G3262" s="120">
        <f t="shared" si="50"/>
        <v>9</v>
      </c>
    </row>
    <row r="3263" spans="1:7" ht="30" x14ac:dyDescent="0.2">
      <c r="A3263" s="136" t="s">
        <v>6519</v>
      </c>
      <c r="B3263" s="137" t="s">
        <v>6520</v>
      </c>
      <c r="C3263" s="138" t="s">
        <v>42</v>
      </c>
      <c r="D3263" s="139">
        <v>246.9</v>
      </c>
      <c r="E3263" s="139">
        <v>25.03</v>
      </c>
      <c r="F3263" s="139">
        <v>271.93</v>
      </c>
      <c r="G3263" s="120">
        <f t="shared" si="50"/>
        <v>9</v>
      </c>
    </row>
    <row r="3264" spans="1:7" ht="30" x14ac:dyDescent="0.2">
      <c r="A3264" s="136" t="s">
        <v>6521</v>
      </c>
      <c r="B3264" s="137" t="s">
        <v>6522</v>
      </c>
      <c r="C3264" s="138" t="s">
        <v>58</v>
      </c>
      <c r="D3264" s="139">
        <v>984.02</v>
      </c>
      <c r="E3264" s="139">
        <v>20.02</v>
      </c>
      <c r="F3264" s="139">
        <v>1004.04</v>
      </c>
      <c r="G3264" s="120">
        <f t="shared" si="50"/>
        <v>9</v>
      </c>
    </row>
    <row r="3265" spans="1:7" ht="30" x14ac:dyDescent="0.2">
      <c r="A3265" s="136" t="s">
        <v>6523</v>
      </c>
      <c r="B3265" s="137" t="s">
        <v>6524</v>
      </c>
      <c r="C3265" s="138" t="s">
        <v>58</v>
      </c>
      <c r="D3265" s="139">
        <v>962.65</v>
      </c>
      <c r="E3265" s="139">
        <v>20.02</v>
      </c>
      <c r="F3265" s="139">
        <v>982.67</v>
      </c>
      <c r="G3265" s="120">
        <f t="shared" si="50"/>
        <v>9</v>
      </c>
    </row>
    <row r="3266" spans="1:7" ht="30" x14ac:dyDescent="0.2">
      <c r="A3266" s="136" t="s">
        <v>6525</v>
      </c>
      <c r="B3266" s="137" t="s">
        <v>6526</v>
      </c>
      <c r="C3266" s="138" t="s">
        <v>58</v>
      </c>
      <c r="D3266" s="139">
        <v>1090.79</v>
      </c>
      <c r="E3266" s="139">
        <v>25.03</v>
      </c>
      <c r="F3266" s="139">
        <v>1115.82</v>
      </c>
      <c r="G3266" s="120">
        <f t="shared" si="50"/>
        <v>9</v>
      </c>
    </row>
    <row r="3267" spans="1:7" ht="30" x14ac:dyDescent="0.2">
      <c r="A3267" s="136" t="s">
        <v>6527</v>
      </c>
      <c r="B3267" s="137" t="s">
        <v>6528</v>
      </c>
      <c r="C3267" s="138" t="s">
        <v>58</v>
      </c>
      <c r="D3267" s="139">
        <v>1071.49</v>
      </c>
      <c r="E3267" s="139">
        <v>25.03</v>
      </c>
      <c r="F3267" s="139">
        <v>1096.52</v>
      </c>
      <c r="G3267" s="120">
        <f t="shared" si="50"/>
        <v>9</v>
      </c>
    </row>
    <row r="3268" spans="1:7" ht="30" x14ac:dyDescent="0.2">
      <c r="A3268" s="136" t="s">
        <v>6529</v>
      </c>
      <c r="B3268" s="137" t="s">
        <v>6530</v>
      </c>
      <c r="C3268" s="138" t="s">
        <v>58</v>
      </c>
      <c r="D3268" s="139">
        <v>1200.01</v>
      </c>
      <c r="E3268" s="139">
        <v>25.03</v>
      </c>
      <c r="F3268" s="139">
        <v>1225.04</v>
      </c>
      <c r="G3268" s="120">
        <f t="shared" si="50"/>
        <v>9</v>
      </c>
    </row>
    <row r="3269" spans="1:7" ht="30" x14ac:dyDescent="0.2">
      <c r="A3269" s="136" t="s">
        <v>6531</v>
      </c>
      <c r="B3269" s="137" t="s">
        <v>6532</v>
      </c>
      <c r="C3269" s="138" t="s">
        <v>58</v>
      </c>
      <c r="D3269" s="139">
        <v>2064.52</v>
      </c>
      <c r="E3269" s="139">
        <v>25.03</v>
      </c>
      <c r="F3269" s="139">
        <v>2089.5500000000002</v>
      </c>
      <c r="G3269" s="120">
        <f t="shared" si="50"/>
        <v>9</v>
      </c>
    </row>
    <row r="3270" spans="1:7" ht="30" x14ac:dyDescent="0.2">
      <c r="A3270" s="136" t="s">
        <v>6533</v>
      </c>
      <c r="B3270" s="137" t="s">
        <v>6534</v>
      </c>
      <c r="C3270" s="138" t="s">
        <v>18</v>
      </c>
      <c r="D3270" s="139">
        <v>286</v>
      </c>
      <c r="E3270" s="139">
        <v>35.21</v>
      </c>
      <c r="F3270" s="139">
        <v>321.20999999999998</v>
      </c>
      <c r="G3270" s="120">
        <f t="shared" si="50"/>
        <v>9</v>
      </c>
    </row>
    <row r="3271" spans="1:7" ht="30" x14ac:dyDescent="0.2">
      <c r="A3271" s="136" t="s">
        <v>6535</v>
      </c>
      <c r="B3271" s="137" t="s">
        <v>6536</v>
      </c>
      <c r="C3271" s="138" t="s">
        <v>18</v>
      </c>
      <c r="D3271" s="139">
        <v>929.06</v>
      </c>
      <c r="E3271" s="139">
        <v>35.21</v>
      </c>
      <c r="F3271" s="139">
        <v>964.27</v>
      </c>
      <c r="G3271" s="120">
        <f t="shared" si="50"/>
        <v>9</v>
      </c>
    </row>
    <row r="3272" spans="1:7" x14ac:dyDescent="0.2">
      <c r="A3272" s="136" t="s">
        <v>6537</v>
      </c>
      <c r="B3272" s="137" t="s">
        <v>6538</v>
      </c>
      <c r="C3272" s="138" t="s">
        <v>42</v>
      </c>
      <c r="D3272" s="139">
        <v>129.31</v>
      </c>
      <c r="E3272" s="139">
        <v>20.02</v>
      </c>
      <c r="F3272" s="139">
        <v>149.33000000000001</v>
      </c>
      <c r="G3272" s="120">
        <f t="shared" si="50"/>
        <v>9</v>
      </c>
    </row>
    <row r="3273" spans="1:7" x14ac:dyDescent="0.2">
      <c r="A3273" s="136" t="s">
        <v>6539</v>
      </c>
      <c r="B3273" s="137" t="s">
        <v>6540</v>
      </c>
      <c r="C3273" s="138" t="s">
        <v>42</v>
      </c>
      <c r="D3273" s="139">
        <v>177.44</v>
      </c>
      <c r="E3273" s="139">
        <v>20.02</v>
      </c>
      <c r="F3273" s="139">
        <v>197.46</v>
      </c>
      <c r="G3273" s="120">
        <f t="shared" si="50"/>
        <v>9</v>
      </c>
    </row>
    <row r="3274" spans="1:7" x14ac:dyDescent="0.2">
      <c r="A3274" s="136" t="s">
        <v>6541</v>
      </c>
      <c r="B3274" s="137" t="s">
        <v>6542</v>
      </c>
      <c r="C3274" s="138" t="s">
        <v>42</v>
      </c>
      <c r="D3274" s="139">
        <v>180.95</v>
      </c>
      <c r="E3274" s="139">
        <v>25.03</v>
      </c>
      <c r="F3274" s="139">
        <v>205.98</v>
      </c>
      <c r="G3274" s="120">
        <f t="shared" ref="G3274:G3337" si="51">LEN(A3274)</f>
        <v>9</v>
      </c>
    </row>
    <row r="3275" spans="1:7" x14ac:dyDescent="0.2">
      <c r="A3275" s="136" t="s">
        <v>6543</v>
      </c>
      <c r="B3275" s="137" t="s">
        <v>6544</v>
      </c>
      <c r="C3275" s="138" t="s">
        <v>42</v>
      </c>
      <c r="D3275" s="139">
        <v>278.45</v>
      </c>
      <c r="E3275" s="139">
        <v>25.03</v>
      </c>
      <c r="F3275" s="139">
        <v>303.48</v>
      </c>
      <c r="G3275" s="120">
        <f t="shared" si="51"/>
        <v>9</v>
      </c>
    </row>
    <row r="3276" spans="1:7" x14ac:dyDescent="0.2">
      <c r="A3276" s="136" t="s">
        <v>6545</v>
      </c>
      <c r="B3276" s="137" t="s">
        <v>6546</v>
      </c>
      <c r="C3276" s="138" t="s">
        <v>42</v>
      </c>
      <c r="D3276" s="139">
        <v>291.22000000000003</v>
      </c>
      <c r="E3276" s="139">
        <v>25.03</v>
      </c>
      <c r="F3276" s="139">
        <v>316.25</v>
      </c>
      <c r="G3276" s="120">
        <f t="shared" si="51"/>
        <v>9</v>
      </c>
    </row>
    <row r="3277" spans="1:7" x14ac:dyDescent="0.2">
      <c r="A3277" s="136" t="s">
        <v>6547</v>
      </c>
      <c r="B3277" s="137" t="s">
        <v>6548</v>
      </c>
      <c r="C3277" s="138" t="s">
        <v>42</v>
      </c>
      <c r="D3277" s="139">
        <v>628.37</v>
      </c>
      <c r="E3277" s="139">
        <v>25.03</v>
      </c>
      <c r="F3277" s="139">
        <v>653.4</v>
      </c>
      <c r="G3277" s="120">
        <f t="shared" si="51"/>
        <v>9</v>
      </c>
    </row>
    <row r="3278" spans="1:7" x14ac:dyDescent="0.2">
      <c r="A3278" s="136" t="s">
        <v>6549</v>
      </c>
      <c r="B3278" s="137" t="s">
        <v>6550</v>
      </c>
      <c r="C3278" s="138" t="s">
        <v>42</v>
      </c>
      <c r="D3278" s="139">
        <v>180.54</v>
      </c>
      <c r="E3278" s="139">
        <v>20.02</v>
      </c>
      <c r="F3278" s="139">
        <v>200.56</v>
      </c>
      <c r="G3278" s="120">
        <f t="shared" si="51"/>
        <v>9</v>
      </c>
    </row>
    <row r="3279" spans="1:7" x14ac:dyDescent="0.2">
      <c r="A3279" s="136" t="s">
        <v>6551</v>
      </c>
      <c r="B3279" s="137" t="s">
        <v>6552</v>
      </c>
      <c r="C3279" s="138" t="s">
        <v>42</v>
      </c>
      <c r="D3279" s="139">
        <v>187.58</v>
      </c>
      <c r="E3279" s="139">
        <v>20.02</v>
      </c>
      <c r="F3279" s="139">
        <v>207.6</v>
      </c>
      <c r="G3279" s="120">
        <f t="shared" si="51"/>
        <v>9</v>
      </c>
    </row>
    <row r="3280" spans="1:7" x14ac:dyDescent="0.2">
      <c r="A3280" s="136" t="s">
        <v>6553</v>
      </c>
      <c r="B3280" s="137" t="s">
        <v>6554</v>
      </c>
      <c r="C3280" s="138" t="s">
        <v>42</v>
      </c>
      <c r="D3280" s="139">
        <v>203.16</v>
      </c>
      <c r="E3280" s="139">
        <v>25.03</v>
      </c>
      <c r="F3280" s="139">
        <v>228.19</v>
      </c>
      <c r="G3280" s="120">
        <f t="shared" si="51"/>
        <v>9</v>
      </c>
    </row>
    <row r="3281" spans="1:7" x14ac:dyDescent="0.2">
      <c r="A3281" s="136" t="s">
        <v>6555</v>
      </c>
      <c r="B3281" s="137" t="s">
        <v>6556</v>
      </c>
      <c r="C3281" s="138" t="s">
        <v>42</v>
      </c>
      <c r="D3281" s="139">
        <v>267.04000000000002</v>
      </c>
      <c r="E3281" s="139">
        <v>25.03</v>
      </c>
      <c r="F3281" s="139">
        <v>292.07</v>
      </c>
      <c r="G3281" s="120">
        <f t="shared" si="51"/>
        <v>9</v>
      </c>
    </row>
    <row r="3282" spans="1:7" x14ac:dyDescent="0.2">
      <c r="A3282" s="136" t="s">
        <v>6557</v>
      </c>
      <c r="B3282" s="137" t="s">
        <v>6558</v>
      </c>
      <c r="C3282" s="138" t="s">
        <v>42</v>
      </c>
      <c r="D3282" s="139">
        <v>455.35</v>
      </c>
      <c r="E3282" s="139">
        <v>25.03</v>
      </c>
      <c r="F3282" s="139">
        <v>480.38</v>
      </c>
      <c r="G3282" s="120">
        <f t="shared" si="51"/>
        <v>9</v>
      </c>
    </row>
    <row r="3283" spans="1:7" x14ac:dyDescent="0.2">
      <c r="A3283" s="136" t="s">
        <v>6559</v>
      </c>
      <c r="B3283" s="137" t="s">
        <v>6560</v>
      </c>
      <c r="C3283" s="138" t="s">
        <v>42</v>
      </c>
      <c r="D3283" s="139">
        <v>185.18</v>
      </c>
      <c r="E3283" s="139">
        <v>20.02</v>
      </c>
      <c r="F3283" s="139">
        <v>205.2</v>
      </c>
      <c r="G3283" s="120">
        <f t="shared" si="51"/>
        <v>9</v>
      </c>
    </row>
    <row r="3284" spans="1:7" x14ac:dyDescent="0.2">
      <c r="A3284" s="136" t="s">
        <v>6561</v>
      </c>
      <c r="B3284" s="137" t="s">
        <v>6562</v>
      </c>
      <c r="C3284" s="138" t="s">
        <v>42</v>
      </c>
      <c r="D3284" s="139">
        <v>227.43</v>
      </c>
      <c r="E3284" s="139">
        <v>20.02</v>
      </c>
      <c r="F3284" s="139">
        <v>247.45</v>
      </c>
      <c r="G3284" s="120">
        <f t="shared" si="51"/>
        <v>9</v>
      </c>
    </row>
    <row r="3285" spans="1:7" x14ac:dyDescent="0.2">
      <c r="A3285" s="136" t="s">
        <v>6563</v>
      </c>
      <c r="B3285" s="137" t="s">
        <v>6564</v>
      </c>
      <c r="C3285" s="138" t="s">
        <v>42</v>
      </c>
      <c r="D3285" s="139">
        <v>251.73</v>
      </c>
      <c r="E3285" s="139">
        <v>20.02</v>
      </c>
      <c r="F3285" s="139">
        <v>271.75</v>
      </c>
      <c r="G3285" s="120">
        <f t="shared" si="51"/>
        <v>9</v>
      </c>
    </row>
    <row r="3286" spans="1:7" x14ac:dyDescent="0.2">
      <c r="A3286" s="136" t="s">
        <v>6565</v>
      </c>
      <c r="B3286" s="137" t="s">
        <v>6566</v>
      </c>
      <c r="C3286" s="138" t="s">
        <v>42</v>
      </c>
      <c r="D3286" s="139">
        <v>306.64999999999998</v>
      </c>
      <c r="E3286" s="139">
        <v>25.03</v>
      </c>
      <c r="F3286" s="139">
        <v>331.68</v>
      </c>
      <c r="G3286" s="120">
        <f t="shared" si="51"/>
        <v>9</v>
      </c>
    </row>
    <row r="3287" spans="1:7" x14ac:dyDescent="0.2">
      <c r="A3287" s="136" t="s">
        <v>6567</v>
      </c>
      <c r="B3287" s="137" t="s">
        <v>6568</v>
      </c>
      <c r="C3287" s="138" t="s">
        <v>42</v>
      </c>
      <c r="D3287" s="139">
        <v>342.96</v>
      </c>
      <c r="E3287" s="139">
        <v>25.03</v>
      </c>
      <c r="F3287" s="139">
        <v>367.99</v>
      </c>
      <c r="G3287" s="120">
        <f t="shared" si="51"/>
        <v>9</v>
      </c>
    </row>
    <row r="3288" spans="1:7" x14ac:dyDescent="0.2">
      <c r="A3288" s="136" t="s">
        <v>6569</v>
      </c>
      <c r="B3288" s="137" t="s">
        <v>6570</v>
      </c>
      <c r="C3288" s="138" t="s">
        <v>42</v>
      </c>
      <c r="D3288" s="139">
        <v>874.81</v>
      </c>
      <c r="E3288" s="139">
        <v>25.03</v>
      </c>
      <c r="F3288" s="139">
        <v>899.84</v>
      </c>
      <c r="G3288" s="120">
        <f t="shared" si="51"/>
        <v>9</v>
      </c>
    </row>
    <row r="3289" spans="1:7" ht="30" x14ac:dyDescent="0.2">
      <c r="A3289" s="136" t="s">
        <v>6571</v>
      </c>
      <c r="B3289" s="137" t="s">
        <v>6572</v>
      </c>
      <c r="C3289" s="138" t="s">
        <v>42</v>
      </c>
      <c r="D3289" s="139">
        <v>152.34</v>
      </c>
      <c r="E3289" s="139">
        <v>25.03</v>
      </c>
      <c r="F3289" s="139">
        <v>177.37</v>
      </c>
      <c r="G3289" s="120">
        <f t="shared" si="51"/>
        <v>9</v>
      </c>
    </row>
    <row r="3290" spans="1:7" ht="30" x14ac:dyDescent="0.2">
      <c r="A3290" s="136" t="s">
        <v>6573</v>
      </c>
      <c r="B3290" s="137" t="s">
        <v>6574</v>
      </c>
      <c r="C3290" s="138" t="s">
        <v>42</v>
      </c>
      <c r="D3290" s="139">
        <v>518.25</v>
      </c>
      <c r="E3290" s="139">
        <v>25.03</v>
      </c>
      <c r="F3290" s="139">
        <v>543.28</v>
      </c>
      <c r="G3290" s="120">
        <f t="shared" si="51"/>
        <v>9</v>
      </c>
    </row>
    <row r="3291" spans="1:7" ht="30" x14ac:dyDescent="0.2">
      <c r="A3291" s="136" t="s">
        <v>6575</v>
      </c>
      <c r="B3291" s="137" t="s">
        <v>6576</v>
      </c>
      <c r="C3291" s="138" t="s">
        <v>42</v>
      </c>
      <c r="D3291" s="139">
        <v>150.93</v>
      </c>
      <c r="E3291" s="139">
        <v>20.02</v>
      </c>
      <c r="F3291" s="139">
        <v>170.95</v>
      </c>
      <c r="G3291" s="120">
        <f t="shared" si="51"/>
        <v>9</v>
      </c>
    </row>
    <row r="3292" spans="1:7" ht="30" x14ac:dyDescent="0.2">
      <c r="A3292" s="136" t="s">
        <v>6577</v>
      </c>
      <c r="B3292" s="137" t="s">
        <v>6578</v>
      </c>
      <c r="C3292" s="138" t="s">
        <v>42</v>
      </c>
      <c r="D3292" s="139">
        <v>167.57</v>
      </c>
      <c r="E3292" s="139">
        <v>25.03</v>
      </c>
      <c r="F3292" s="139">
        <v>192.6</v>
      </c>
      <c r="G3292" s="120">
        <f t="shared" si="51"/>
        <v>9</v>
      </c>
    </row>
    <row r="3293" spans="1:7" ht="30" x14ac:dyDescent="0.2">
      <c r="A3293" s="136" t="s">
        <v>6579</v>
      </c>
      <c r="B3293" s="137" t="s">
        <v>6580</v>
      </c>
      <c r="C3293" s="138" t="s">
        <v>42</v>
      </c>
      <c r="D3293" s="139">
        <v>239.04</v>
      </c>
      <c r="E3293" s="139">
        <v>25.03</v>
      </c>
      <c r="F3293" s="139">
        <v>264.07</v>
      </c>
      <c r="G3293" s="120">
        <f t="shared" si="51"/>
        <v>9</v>
      </c>
    </row>
    <row r="3294" spans="1:7" ht="30" x14ac:dyDescent="0.2">
      <c r="A3294" s="136" t="s">
        <v>6581</v>
      </c>
      <c r="B3294" s="137" t="s">
        <v>6582</v>
      </c>
      <c r="C3294" s="138" t="s">
        <v>42</v>
      </c>
      <c r="D3294" s="139">
        <v>220.51</v>
      </c>
      <c r="E3294" s="139">
        <v>25.03</v>
      </c>
      <c r="F3294" s="139">
        <v>245.54</v>
      </c>
      <c r="G3294" s="120">
        <f t="shared" si="51"/>
        <v>9</v>
      </c>
    </row>
    <row r="3295" spans="1:7" ht="30" x14ac:dyDescent="0.2">
      <c r="A3295" s="136" t="s">
        <v>6583</v>
      </c>
      <c r="B3295" s="137" t="s">
        <v>6584</v>
      </c>
      <c r="C3295" s="138" t="s">
        <v>42</v>
      </c>
      <c r="D3295" s="139">
        <v>505.57</v>
      </c>
      <c r="E3295" s="139">
        <v>25.03</v>
      </c>
      <c r="F3295" s="139">
        <v>530.6</v>
      </c>
      <c r="G3295" s="120">
        <f t="shared" si="51"/>
        <v>9</v>
      </c>
    </row>
    <row r="3296" spans="1:7" ht="30" x14ac:dyDescent="0.2">
      <c r="A3296" s="136" t="s">
        <v>6585</v>
      </c>
      <c r="B3296" s="137" t="s">
        <v>6586</v>
      </c>
      <c r="C3296" s="138" t="s">
        <v>42</v>
      </c>
      <c r="D3296" s="139">
        <v>499.15</v>
      </c>
      <c r="E3296" s="139">
        <v>25.03</v>
      </c>
      <c r="F3296" s="139">
        <v>524.17999999999995</v>
      </c>
      <c r="G3296" s="120">
        <f t="shared" si="51"/>
        <v>9</v>
      </c>
    </row>
    <row r="3297" spans="1:7" ht="30" x14ac:dyDescent="0.2">
      <c r="A3297" s="136" t="s">
        <v>6587</v>
      </c>
      <c r="B3297" s="137" t="s">
        <v>6588</v>
      </c>
      <c r="C3297" s="138" t="s">
        <v>42</v>
      </c>
      <c r="D3297" s="139">
        <v>532.35</v>
      </c>
      <c r="E3297" s="139">
        <v>25.03</v>
      </c>
      <c r="F3297" s="139">
        <v>557.38</v>
      </c>
      <c r="G3297" s="120">
        <f t="shared" si="51"/>
        <v>9</v>
      </c>
    </row>
    <row r="3298" spans="1:7" ht="30" x14ac:dyDescent="0.2">
      <c r="A3298" s="136" t="s">
        <v>6589</v>
      </c>
      <c r="B3298" s="137" t="s">
        <v>6590</v>
      </c>
      <c r="C3298" s="138" t="s">
        <v>42</v>
      </c>
      <c r="D3298" s="139">
        <v>469.6</v>
      </c>
      <c r="E3298" s="139">
        <v>25.03</v>
      </c>
      <c r="F3298" s="139">
        <v>494.63</v>
      </c>
      <c r="G3298" s="120">
        <f t="shared" si="51"/>
        <v>9</v>
      </c>
    </row>
    <row r="3299" spans="1:7" ht="30" x14ac:dyDescent="0.2">
      <c r="A3299" s="136" t="s">
        <v>6591</v>
      </c>
      <c r="B3299" s="137" t="s">
        <v>6592</v>
      </c>
      <c r="C3299" s="138" t="s">
        <v>42</v>
      </c>
      <c r="D3299" s="139">
        <v>549.48</v>
      </c>
      <c r="E3299" s="139">
        <v>25.03</v>
      </c>
      <c r="F3299" s="139">
        <v>574.51</v>
      </c>
      <c r="G3299" s="120">
        <f t="shared" si="51"/>
        <v>9</v>
      </c>
    </row>
    <row r="3300" spans="1:7" ht="30" x14ac:dyDescent="0.2">
      <c r="A3300" s="136" t="s">
        <v>6593</v>
      </c>
      <c r="B3300" s="137" t="s">
        <v>6594</v>
      </c>
      <c r="C3300" s="138" t="s">
        <v>42</v>
      </c>
      <c r="D3300" s="139">
        <v>1184.7</v>
      </c>
      <c r="E3300" s="139">
        <v>25.03</v>
      </c>
      <c r="F3300" s="139">
        <v>1209.73</v>
      </c>
      <c r="G3300" s="120">
        <f t="shared" si="51"/>
        <v>9</v>
      </c>
    </row>
    <row r="3301" spans="1:7" x14ac:dyDescent="0.2">
      <c r="A3301" s="136" t="s">
        <v>6595</v>
      </c>
      <c r="B3301" s="137" t="s">
        <v>6596</v>
      </c>
      <c r="C3301" s="138" t="s">
        <v>42</v>
      </c>
      <c r="D3301" s="139">
        <v>480.04</v>
      </c>
      <c r="E3301" s="139">
        <v>20.02</v>
      </c>
      <c r="F3301" s="139">
        <v>500.06</v>
      </c>
      <c r="G3301" s="120">
        <f t="shared" si="51"/>
        <v>9</v>
      </c>
    </row>
    <row r="3302" spans="1:7" x14ac:dyDescent="0.2">
      <c r="A3302" s="136" t="s">
        <v>6597</v>
      </c>
      <c r="B3302" s="137" t="s">
        <v>6598</v>
      </c>
      <c r="C3302" s="138" t="s">
        <v>42</v>
      </c>
      <c r="D3302" s="139">
        <v>728.05</v>
      </c>
      <c r="E3302" s="139">
        <v>25.03</v>
      </c>
      <c r="F3302" s="139">
        <v>753.08</v>
      </c>
      <c r="G3302" s="120">
        <f t="shared" si="51"/>
        <v>9</v>
      </c>
    </row>
    <row r="3303" spans="1:7" x14ac:dyDescent="0.2">
      <c r="A3303" s="136" t="s">
        <v>6599</v>
      </c>
      <c r="B3303" s="137" t="s">
        <v>6600</v>
      </c>
      <c r="C3303" s="138" t="s">
        <v>42</v>
      </c>
      <c r="D3303" s="139">
        <v>1159.3800000000001</v>
      </c>
      <c r="E3303" s="139">
        <v>25.03</v>
      </c>
      <c r="F3303" s="139">
        <v>1184.4100000000001</v>
      </c>
      <c r="G3303" s="120">
        <f t="shared" si="51"/>
        <v>9</v>
      </c>
    </row>
    <row r="3304" spans="1:7" x14ac:dyDescent="0.2">
      <c r="A3304" s="136" t="s">
        <v>6601</v>
      </c>
      <c r="B3304" s="137" t="s">
        <v>6602</v>
      </c>
      <c r="C3304" s="138" t="s">
        <v>42</v>
      </c>
      <c r="D3304" s="139">
        <v>1423.44</v>
      </c>
      <c r="E3304" s="139">
        <v>25.03</v>
      </c>
      <c r="F3304" s="139">
        <v>1448.47</v>
      </c>
      <c r="G3304" s="120">
        <f t="shared" si="51"/>
        <v>9</v>
      </c>
    </row>
    <row r="3305" spans="1:7" x14ac:dyDescent="0.2">
      <c r="A3305" s="136" t="s">
        <v>6603</v>
      </c>
      <c r="B3305" s="137" t="s">
        <v>6604</v>
      </c>
      <c r="C3305" s="138" t="s">
        <v>42</v>
      </c>
      <c r="D3305" s="139">
        <v>2884.06</v>
      </c>
      <c r="E3305" s="139">
        <v>25.03</v>
      </c>
      <c r="F3305" s="139">
        <v>2909.09</v>
      </c>
      <c r="G3305" s="120">
        <f t="shared" si="51"/>
        <v>9</v>
      </c>
    </row>
    <row r="3306" spans="1:7" ht="45" x14ac:dyDescent="0.2">
      <c r="A3306" s="136" t="s">
        <v>6605</v>
      </c>
      <c r="B3306" s="137" t="s">
        <v>6606</v>
      </c>
      <c r="C3306" s="138" t="s">
        <v>42</v>
      </c>
      <c r="D3306" s="139">
        <v>223.75</v>
      </c>
      <c r="E3306" s="139">
        <v>20.02</v>
      </c>
      <c r="F3306" s="139">
        <v>243.77</v>
      </c>
      <c r="G3306" s="120">
        <f t="shared" si="51"/>
        <v>9</v>
      </c>
    </row>
    <row r="3307" spans="1:7" ht="45" x14ac:dyDescent="0.2">
      <c r="A3307" s="136" t="s">
        <v>6607</v>
      </c>
      <c r="B3307" s="137" t="s">
        <v>6608</v>
      </c>
      <c r="C3307" s="138" t="s">
        <v>42</v>
      </c>
      <c r="D3307" s="139">
        <v>296.36</v>
      </c>
      <c r="E3307" s="139">
        <v>20.02</v>
      </c>
      <c r="F3307" s="139">
        <v>316.38</v>
      </c>
      <c r="G3307" s="120">
        <f t="shared" si="51"/>
        <v>9</v>
      </c>
    </row>
    <row r="3308" spans="1:7" ht="45" x14ac:dyDescent="0.2">
      <c r="A3308" s="136" t="s">
        <v>6609</v>
      </c>
      <c r="B3308" s="137" t="s">
        <v>6610</v>
      </c>
      <c r="C3308" s="138" t="s">
        <v>42</v>
      </c>
      <c r="D3308" s="139">
        <v>581.85</v>
      </c>
      <c r="E3308" s="139">
        <v>25.03</v>
      </c>
      <c r="F3308" s="139">
        <v>606.88</v>
      </c>
      <c r="G3308" s="120">
        <f t="shared" si="51"/>
        <v>9</v>
      </c>
    </row>
    <row r="3309" spans="1:7" ht="45" x14ac:dyDescent="0.2">
      <c r="A3309" s="136" t="s">
        <v>6611</v>
      </c>
      <c r="B3309" s="137" t="s">
        <v>6612</v>
      </c>
      <c r="C3309" s="138" t="s">
        <v>42</v>
      </c>
      <c r="D3309" s="139">
        <v>573.83000000000004</v>
      </c>
      <c r="E3309" s="139">
        <v>25.03</v>
      </c>
      <c r="F3309" s="139">
        <v>598.86</v>
      </c>
      <c r="G3309" s="120">
        <f t="shared" si="51"/>
        <v>9</v>
      </c>
    </row>
    <row r="3310" spans="1:7" ht="45" x14ac:dyDescent="0.2">
      <c r="A3310" s="136" t="s">
        <v>6613</v>
      </c>
      <c r="B3310" s="137" t="s">
        <v>6614</v>
      </c>
      <c r="C3310" s="138" t="s">
        <v>42</v>
      </c>
      <c r="D3310" s="139">
        <v>673.64</v>
      </c>
      <c r="E3310" s="139">
        <v>25.03</v>
      </c>
      <c r="F3310" s="139">
        <v>698.67</v>
      </c>
      <c r="G3310" s="120">
        <f t="shared" si="51"/>
        <v>9</v>
      </c>
    </row>
    <row r="3311" spans="1:7" x14ac:dyDescent="0.2">
      <c r="A3311" s="136" t="s">
        <v>6615</v>
      </c>
      <c r="B3311" s="137" t="s">
        <v>6616</v>
      </c>
      <c r="C3311" s="138" t="s">
        <v>42</v>
      </c>
      <c r="D3311" s="139">
        <v>277.64999999999998</v>
      </c>
      <c r="E3311" s="139">
        <v>25.03</v>
      </c>
      <c r="F3311" s="139">
        <v>302.68</v>
      </c>
      <c r="G3311" s="120">
        <f t="shared" si="51"/>
        <v>9</v>
      </c>
    </row>
    <row r="3312" spans="1:7" x14ac:dyDescent="0.2">
      <c r="A3312" s="136" t="s">
        <v>6617</v>
      </c>
      <c r="B3312" s="137" t="s">
        <v>6618</v>
      </c>
      <c r="C3312" s="138" t="s">
        <v>42</v>
      </c>
      <c r="D3312" s="139">
        <v>575.16</v>
      </c>
      <c r="E3312" s="139">
        <v>25.03</v>
      </c>
      <c r="F3312" s="139">
        <v>600.19000000000005</v>
      </c>
      <c r="G3312" s="120">
        <f t="shared" si="51"/>
        <v>9</v>
      </c>
    </row>
    <row r="3313" spans="1:7" x14ac:dyDescent="0.2">
      <c r="A3313" s="136" t="s">
        <v>6619</v>
      </c>
      <c r="B3313" s="137" t="s">
        <v>6620</v>
      </c>
      <c r="C3313" s="138" t="s">
        <v>42</v>
      </c>
      <c r="D3313" s="139">
        <v>517.29</v>
      </c>
      <c r="E3313" s="139">
        <v>25.03</v>
      </c>
      <c r="F3313" s="139">
        <v>542.32000000000005</v>
      </c>
      <c r="G3313" s="120">
        <f t="shared" si="51"/>
        <v>9</v>
      </c>
    </row>
    <row r="3314" spans="1:7" x14ac:dyDescent="0.2">
      <c r="A3314" s="136" t="s">
        <v>6621</v>
      </c>
      <c r="B3314" s="137" t="s">
        <v>6622</v>
      </c>
      <c r="C3314" s="138" t="s">
        <v>42</v>
      </c>
      <c r="D3314" s="139">
        <v>771.51</v>
      </c>
      <c r="E3314" s="139">
        <v>25.03</v>
      </c>
      <c r="F3314" s="139">
        <v>796.54</v>
      </c>
      <c r="G3314" s="120">
        <f t="shared" si="51"/>
        <v>9</v>
      </c>
    </row>
    <row r="3315" spans="1:7" x14ac:dyDescent="0.2">
      <c r="A3315" s="136" t="s">
        <v>6623</v>
      </c>
      <c r="B3315" s="137" t="s">
        <v>6624</v>
      </c>
      <c r="C3315" s="138" t="s">
        <v>42</v>
      </c>
      <c r="D3315" s="139">
        <v>1290.8399999999999</v>
      </c>
      <c r="E3315" s="139">
        <v>25.03</v>
      </c>
      <c r="F3315" s="139">
        <v>1315.87</v>
      </c>
      <c r="G3315" s="120">
        <f t="shared" si="51"/>
        <v>9</v>
      </c>
    </row>
    <row r="3316" spans="1:7" x14ac:dyDescent="0.2">
      <c r="A3316" s="136" t="s">
        <v>6625</v>
      </c>
      <c r="B3316" s="137" t="s">
        <v>6626</v>
      </c>
      <c r="C3316" s="138" t="s">
        <v>42</v>
      </c>
      <c r="D3316" s="139">
        <v>2976.26</v>
      </c>
      <c r="E3316" s="139">
        <v>25.03</v>
      </c>
      <c r="F3316" s="139">
        <v>3001.29</v>
      </c>
      <c r="G3316" s="120">
        <f t="shared" si="51"/>
        <v>9</v>
      </c>
    </row>
    <row r="3317" spans="1:7" x14ac:dyDescent="0.2">
      <c r="A3317" s="136" t="s">
        <v>6627</v>
      </c>
      <c r="B3317" s="137" t="s">
        <v>6628</v>
      </c>
      <c r="C3317" s="138"/>
      <c r="D3317" s="139"/>
      <c r="E3317" s="139"/>
      <c r="F3317" s="139"/>
      <c r="G3317" s="120">
        <f t="shared" si="51"/>
        <v>5</v>
      </c>
    </row>
    <row r="3318" spans="1:7" ht="30" x14ac:dyDescent="0.2">
      <c r="A3318" s="136" t="s">
        <v>6629</v>
      </c>
      <c r="B3318" s="137" t="s">
        <v>6630</v>
      </c>
      <c r="C3318" s="138" t="s">
        <v>18</v>
      </c>
      <c r="D3318" s="139">
        <v>9.3000000000000007</v>
      </c>
      <c r="E3318" s="139">
        <v>8.26</v>
      </c>
      <c r="F3318" s="139">
        <v>17.559999999999999</v>
      </c>
      <c r="G3318" s="120">
        <f t="shared" si="51"/>
        <v>9</v>
      </c>
    </row>
    <row r="3319" spans="1:7" ht="30" x14ac:dyDescent="0.2">
      <c r="A3319" s="136" t="s">
        <v>6631</v>
      </c>
      <c r="B3319" s="137" t="s">
        <v>6632</v>
      </c>
      <c r="C3319" s="138" t="s">
        <v>18</v>
      </c>
      <c r="D3319" s="139">
        <v>11.92</v>
      </c>
      <c r="E3319" s="139">
        <v>8.26</v>
      </c>
      <c r="F3319" s="139">
        <v>20.18</v>
      </c>
      <c r="G3319" s="120">
        <f t="shared" si="51"/>
        <v>9</v>
      </c>
    </row>
    <row r="3320" spans="1:7" ht="30" x14ac:dyDescent="0.2">
      <c r="A3320" s="136" t="s">
        <v>6633</v>
      </c>
      <c r="B3320" s="137" t="s">
        <v>6634</v>
      </c>
      <c r="C3320" s="138" t="s">
        <v>18</v>
      </c>
      <c r="D3320" s="139">
        <v>15.44</v>
      </c>
      <c r="E3320" s="139">
        <v>8.26</v>
      </c>
      <c r="F3320" s="139">
        <v>23.7</v>
      </c>
      <c r="G3320" s="120">
        <f t="shared" si="51"/>
        <v>9</v>
      </c>
    </row>
    <row r="3321" spans="1:7" ht="30" x14ac:dyDescent="0.2">
      <c r="A3321" s="136" t="s">
        <v>6635</v>
      </c>
      <c r="B3321" s="137" t="s">
        <v>6636</v>
      </c>
      <c r="C3321" s="138" t="s">
        <v>18</v>
      </c>
      <c r="D3321" s="139">
        <v>20.010000000000002</v>
      </c>
      <c r="E3321" s="139">
        <v>12.51</v>
      </c>
      <c r="F3321" s="139">
        <v>32.520000000000003</v>
      </c>
      <c r="G3321" s="120">
        <f t="shared" si="51"/>
        <v>9</v>
      </c>
    </row>
    <row r="3322" spans="1:7" ht="30" x14ac:dyDescent="0.2">
      <c r="A3322" s="136" t="s">
        <v>6637</v>
      </c>
      <c r="B3322" s="137" t="s">
        <v>6638</v>
      </c>
      <c r="C3322" s="138" t="s">
        <v>18</v>
      </c>
      <c r="D3322" s="139">
        <v>25.96</v>
      </c>
      <c r="E3322" s="139">
        <v>12.51</v>
      </c>
      <c r="F3322" s="139">
        <v>38.47</v>
      </c>
      <c r="G3322" s="120">
        <f t="shared" si="51"/>
        <v>9</v>
      </c>
    </row>
    <row r="3323" spans="1:7" ht="30" x14ac:dyDescent="0.2">
      <c r="A3323" s="136" t="s">
        <v>6639</v>
      </c>
      <c r="B3323" s="137" t="s">
        <v>6640</v>
      </c>
      <c r="C3323" s="138" t="s">
        <v>18</v>
      </c>
      <c r="D3323" s="139">
        <v>32.700000000000003</v>
      </c>
      <c r="E3323" s="139">
        <v>12.51</v>
      </c>
      <c r="F3323" s="139">
        <v>45.21</v>
      </c>
      <c r="G3323" s="120">
        <f t="shared" si="51"/>
        <v>9</v>
      </c>
    </row>
    <row r="3324" spans="1:7" ht="30" x14ac:dyDescent="0.2">
      <c r="A3324" s="136" t="s">
        <v>6641</v>
      </c>
      <c r="B3324" s="137" t="s">
        <v>6642</v>
      </c>
      <c r="C3324" s="138" t="s">
        <v>18</v>
      </c>
      <c r="D3324" s="139">
        <v>39.11</v>
      </c>
      <c r="E3324" s="139">
        <v>12.51</v>
      </c>
      <c r="F3324" s="139">
        <v>51.62</v>
      </c>
      <c r="G3324" s="120">
        <f t="shared" si="51"/>
        <v>9</v>
      </c>
    </row>
    <row r="3325" spans="1:7" ht="30" x14ac:dyDescent="0.2">
      <c r="A3325" s="136" t="s">
        <v>6643</v>
      </c>
      <c r="B3325" s="137" t="s">
        <v>6644</v>
      </c>
      <c r="C3325" s="138"/>
      <c r="D3325" s="139"/>
      <c r="E3325" s="139"/>
      <c r="F3325" s="139"/>
      <c r="G3325" s="120">
        <f t="shared" si="51"/>
        <v>5</v>
      </c>
    </row>
    <row r="3326" spans="1:7" ht="30" x14ac:dyDescent="0.2">
      <c r="A3326" s="136" t="s">
        <v>6645</v>
      </c>
      <c r="B3326" s="137" t="s">
        <v>6646</v>
      </c>
      <c r="C3326" s="138" t="s">
        <v>18</v>
      </c>
      <c r="D3326" s="139">
        <v>45.73</v>
      </c>
      <c r="E3326" s="139">
        <v>18.02</v>
      </c>
      <c r="F3326" s="139">
        <v>63.75</v>
      </c>
      <c r="G3326" s="120">
        <f t="shared" si="51"/>
        <v>9</v>
      </c>
    </row>
    <row r="3327" spans="1:7" ht="30" x14ac:dyDescent="0.2">
      <c r="A3327" s="136" t="s">
        <v>6647</v>
      </c>
      <c r="B3327" s="137" t="s">
        <v>6648</v>
      </c>
      <c r="C3327" s="138" t="s">
        <v>18</v>
      </c>
      <c r="D3327" s="139">
        <v>68.17</v>
      </c>
      <c r="E3327" s="139">
        <v>18.02</v>
      </c>
      <c r="F3327" s="139">
        <v>86.19</v>
      </c>
      <c r="G3327" s="120">
        <f t="shared" si="51"/>
        <v>9</v>
      </c>
    </row>
    <row r="3328" spans="1:7" ht="30" x14ac:dyDescent="0.2">
      <c r="A3328" s="136" t="s">
        <v>6649</v>
      </c>
      <c r="B3328" s="137" t="s">
        <v>6650</v>
      </c>
      <c r="C3328" s="138" t="s">
        <v>18</v>
      </c>
      <c r="D3328" s="139">
        <v>79.23</v>
      </c>
      <c r="E3328" s="139">
        <v>18.02</v>
      </c>
      <c r="F3328" s="139">
        <v>97.25</v>
      </c>
      <c r="G3328" s="120">
        <f t="shared" si="51"/>
        <v>9</v>
      </c>
    </row>
    <row r="3329" spans="1:7" ht="30" x14ac:dyDescent="0.2">
      <c r="A3329" s="136" t="s">
        <v>6651</v>
      </c>
      <c r="B3329" s="137" t="s">
        <v>6652</v>
      </c>
      <c r="C3329" s="138" t="s">
        <v>18</v>
      </c>
      <c r="D3329" s="139">
        <v>98.22</v>
      </c>
      <c r="E3329" s="139">
        <v>18.02</v>
      </c>
      <c r="F3329" s="139">
        <v>116.24</v>
      </c>
      <c r="G3329" s="120">
        <f t="shared" si="51"/>
        <v>9</v>
      </c>
    </row>
    <row r="3330" spans="1:7" ht="30" x14ac:dyDescent="0.2">
      <c r="A3330" s="136" t="s">
        <v>6653</v>
      </c>
      <c r="B3330" s="137" t="s">
        <v>6654</v>
      </c>
      <c r="C3330" s="138" t="s">
        <v>18</v>
      </c>
      <c r="D3330" s="139">
        <v>123.17</v>
      </c>
      <c r="E3330" s="139">
        <v>18.02</v>
      </c>
      <c r="F3330" s="139">
        <v>141.19</v>
      </c>
      <c r="G3330" s="120">
        <f t="shared" si="51"/>
        <v>9</v>
      </c>
    </row>
    <row r="3331" spans="1:7" ht="30" x14ac:dyDescent="0.2">
      <c r="A3331" s="136" t="s">
        <v>6655</v>
      </c>
      <c r="B3331" s="137" t="s">
        <v>6656</v>
      </c>
      <c r="C3331" s="138" t="s">
        <v>18</v>
      </c>
      <c r="D3331" s="139">
        <v>140.58000000000001</v>
      </c>
      <c r="E3331" s="139">
        <v>18.02</v>
      </c>
      <c r="F3331" s="139">
        <v>158.6</v>
      </c>
      <c r="G3331" s="120">
        <f t="shared" si="51"/>
        <v>9</v>
      </c>
    </row>
    <row r="3332" spans="1:7" ht="30" x14ac:dyDescent="0.2">
      <c r="A3332" s="136" t="s">
        <v>6657</v>
      </c>
      <c r="B3332" s="137" t="s">
        <v>6658</v>
      </c>
      <c r="C3332" s="138" t="s">
        <v>18</v>
      </c>
      <c r="D3332" s="139">
        <v>154.29</v>
      </c>
      <c r="E3332" s="139">
        <v>18.02</v>
      </c>
      <c r="F3332" s="139">
        <v>172.31</v>
      </c>
      <c r="G3332" s="120">
        <f t="shared" si="51"/>
        <v>9</v>
      </c>
    </row>
    <row r="3333" spans="1:7" ht="30" x14ac:dyDescent="0.2">
      <c r="A3333" s="136" t="s">
        <v>6659</v>
      </c>
      <c r="B3333" s="137" t="s">
        <v>6660</v>
      </c>
      <c r="C3333" s="138" t="s">
        <v>18</v>
      </c>
      <c r="D3333" s="139">
        <v>166.22</v>
      </c>
      <c r="E3333" s="139">
        <v>18.02</v>
      </c>
      <c r="F3333" s="139">
        <v>184.24</v>
      </c>
      <c r="G3333" s="120">
        <f t="shared" si="51"/>
        <v>9</v>
      </c>
    </row>
    <row r="3334" spans="1:7" ht="30" x14ac:dyDescent="0.2">
      <c r="A3334" s="136" t="s">
        <v>6661</v>
      </c>
      <c r="B3334" s="137" t="s">
        <v>6662</v>
      </c>
      <c r="C3334" s="138" t="s">
        <v>18</v>
      </c>
      <c r="D3334" s="139">
        <v>197.53</v>
      </c>
      <c r="E3334" s="139">
        <v>18.02</v>
      </c>
      <c r="F3334" s="139">
        <v>215.55</v>
      </c>
      <c r="G3334" s="120">
        <f t="shared" si="51"/>
        <v>9</v>
      </c>
    </row>
    <row r="3335" spans="1:7" ht="30" x14ac:dyDescent="0.2">
      <c r="A3335" s="136" t="s">
        <v>6663</v>
      </c>
      <c r="B3335" s="137" t="s">
        <v>6664</v>
      </c>
      <c r="C3335" s="138" t="s">
        <v>18</v>
      </c>
      <c r="D3335" s="139">
        <v>217.06</v>
      </c>
      <c r="E3335" s="139">
        <v>18.02</v>
      </c>
      <c r="F3335" s="139">
        <v>235.08</v>
      </c>
      <c r="G3335" s="120">
        <f t="shared" si="51"/>
        <v>9</v>
      </c>
    </row>
    <row r="3336" spans="1:7" ht="30" x14ac:dyDescent="0.2">
      <c r="A3336" s="136" t="s">
        <v>6665</v>
      </c>
      <c r="B3336" s="137" t="s">
        <v>6666</v>
      </c>
      <c r="C3336" s="138" t="s">
        <v>18</v>
      </c>
      <c r="D3336" s="139">
        <v>241.91</v>
      </c>
      <c r="E3336" s="139">
        <v>18.02</v>
      </c>
      <c r="F3336" s="139">
        <v>259.93</v>
      </c>
      <c r="G3336" s="120">
        <f t="shared" si="51"/>
        <v>9</v>
      </c>
    </row>
    <row r="3337" spans="1:7" x14ac:dyDescent="0.2">
      <c r="A3337" s="136" t="s">
        <v>6667</v>
      </c>
      <c r="B3337" s="137" t="s">
        <v>6668</v>
      </c>
      <c r="C3337" s="138"/>
      <c r="D3337" s="139"/>
      <c r="E3337" s="139"/>
      <c r="F3337" s="139"/>
      <c r="G3337" s="120">
        <f t="shared" si="51"/>
        <v>5</v>
      </c>
    </row>
    <row r="3338" spans="1:7" ht="45" x14ac:dyDescent="0.2">
      <c r="A3338" s="136" t="s">
        <v>6669</v>
      </c>
      <c r="B3338" s="137" t="s">
        <v>6670</v>
      </c>
      <c r="C3338" s="138" t="s">
        <v>18</v>
      </c>
      <c r="D3338" s="139">
        <v>29.34</v>
      </c>
      <c r="E3338" s="139">
        <v>17.600000000000001</v>
      </c>
      <c r="F3338" s="139">
        <v>46.94</v>
      </c>
      <c r="G3338" s="120">
        <f t="shared" ref="G3338:G3401" si="52">LEN(A3338)</f>
        <v>9</v>
      </c>
    </row>
    <row r="3339" spans="1:7" ht="45" x14ac:dyDescent="0.2">
      <c r="A3339" s="136" t="s">
        <v>6671</v>
      </c>
      <c r="B3339" s="137" t="s">
        <v>6672</v>
      </c>
      <c r="C3339" s="138" t="s">
        <v>18</v>
      </c>
      <c r="D3339" s="139">
        <v>36.369999999999997</v>
      </c>
      <c r="E3339" s="139">
        <v>17.600000000000001</v>
      </c>
      <c r="F3339" s="139">
        <v>53.97</v>
      </c>
      <c r="G3339" s="120">
        <f t="shared" si="52"/>
        <v>9</v>
      </c>
    </row>
    <row r="3340" spans="1:7" ht="45" x14ac:dyDescent="0.2">
      <c r="A3340" s="136" t="s">
        <v>6673</v>
      </c>
      <c r="B3340" s="137" t="s">
        <v>6674</v>
      </c>
      <c r="C3340" s="138" t="s">
        <v>18</v>
      </c>
      <c r="D3340" s="139">
        <v>41.45</v>
      </c>
      <c r="E3340" s="139">
        <v>17.600000000000001</v>
      </c>
      <c r="F3340" s="139">
        <v>59.05</v>
      </c>
      <c r="G3340" s="120">
        <f t="shared" si="52"/>
        <v>9</v>
      </c>
    </row>
    <row r="3341" spans="1:7" ht="45" x14ac:dyDescent="0.2">
      <c r="A3341" s="136" t="s">
        <v>6675</v>
      </c>
      <c r="B3341" s="137" t="s">
        <v>6676</v>
      </c>
      <c r="C3341" s="138" t="s">
        <v>18</v>
      </c>
      <c r="D3341" s="139">
        <v>99.03</v>
      </c>
      <c r="E3341" s="139">
        <v>26.4</v>
      </c>
      <c r="F3341" s="139">
        <v>125.43</v>
      </c>
      <c r="G3341" s="120">
        <f t="shared" si="52"/>
        <v>9</v>
      </c>
    </row>
    <row r="3342" spans="1:7" ht="30" x14ac:dyDescent="0.2">
      <c r="A3342" s="136" t="s">
        <v>6677</v>
      </c>
      <c r="B3342" s="137" t="s">
        <v>6678</v>
      </c>
      <c r="C3342" s="138" t="s">
        <v>42</v>
      </c>
      <c r="D3342" s="139">
        <v>10.4</v>
      </c>
      <c r="E3342" s="139">
        <v>11.51</v>
      </c>
      <c r="F3342" s="139">
        <v>21.91</v>
      </c>
      <c r="G3342" s="120">
        <f t="shared" si="52"/>
        <v>9</v>
      </c>
    </row>
    <row r="3343" spans="1:7" ht="30" x14ac:dyDescent="0.2">
      <c r="A3343" s="136" t="s">
        <v>6679</v>
      </c>
      <c r="B3343" s="137" t="s">
        <v>6680</v>
      </c>
      <c r="C3343" s="138" t="s">
        <v>42</v>
      </c>
      <c r="D3343" s="139">
        <v>15.82</v>
      </c>
      <c r="E3343" s="139">
        <v>11.51</v>
      </c>
      <c r="F3343" s="139">
        <v>27.33</v>
      </c>
      <c r="G3343" s="120">
        <f t="shared" si="52"/>
        <v>9</v>
      </c>
    </row>
    <row r="3344" spans="1:7" ht="30" x14ac:dyDescent="0.2">
      <c r="A3344" s="136" t="s">
        <v>6681</v>
      </c>
      <c r="B3344" s="137" t="s">
        <v>6682</v>
      </c>
      <c r="C3344" s="138" t="s">
        <v>42</v>
      </c>
      <c r="D3344" s="139">
        <v>16.53</v>
      </c>
      <c r="E3344" s="139">
        <v>17.52</v>
      </c>
      <c r="F3344" s="139">
        <v>34.049999999999997</v>
      </c>
      <c r="G3344" s="120">
        <f t="shared" si="52"/>
        <v>9</v>
      </c>
    </row>
    <row r="3345" spans="1:7" ht="30" x14ac:dyDescent="0.2">
      <c r="A3345" s="136" t="s">
        <v>6683</v>
      </c>
      <c r="B3345" s="137" t="s">
        <v>6684</v>
      </c>
      <c r="C3345" s="138" t="s">
        <v>42</v>
      </c>
      <c r="D3345" s="139">
        <v>17.43</v>
      </c>
      <c r="E3345" s="139">
        <v>20.02</v>
      </c>
      <c r="F3345" s="139">
        <v>37.450000000000003</v>
      </c>
      <c r="G3345" s="120">
        <f t="shared" si="52"/>
        <v>9</v>
      </c>
    </row>
    <row r="3346" spans="1:7" ht="30" x14ac:dyDescent="0.2">
      <c r="A3346" s="136" t="s">
        <v>6685</v>
      </c>
      <c r="B3346" s="137" t="s">
        <v>6686</v>
      </c>
      <c r="C3346" s="138" t="s">
        <v>42</v>
      </c>
      <c r="D3346" s="139">
        <v>10.84</v>
      </c>
      <c r="E3346" s="139">
        <v>11.51</v>
      </c>
      <c r="F3346" s="139">
        <v>22.35</v>
      </c>
      <c r="G3346" s="120">
        <f t="shared" si="52"/>
        <v>9</v>
      </c>
    </row>
    <row r="3347" spans="1:7" ht="30" x14ac:dyDescent="0.2">
      <c r="A3347" s="136" t="s">
        <v>6687</v>
      </c>
      <c r="B3347" s="137" t="s">
        <v>6688</v>
      </c>
      <c r="C3347" s="138" t="s">
        <v>42</v>
      </c>
      <c r="D3347" s="139">
        <v>14.39</v>
      </c>
      <c r="E3347" s="139">
        <v>11.51</v>
      </c>
      <c r="F3347" s="139">
        <v>25.9</v>
      </c>
      <c r="G3347" s="120">
        <f t="shared" si="52"/>
        <v>9</v>
      </c>
    </row>
    <row r="3348" spans="1:7" ht="30" x14ac:dyDescent="0.2">
      <c r="A3348" s="136" t="s">
        <v>6689</v>
      </c>
      <c r="B3348" s="137" t="s">
        <v>6690</v>
      </c>
      <c r="C3348" s="138" t="s">
        <v>42</v>
      </c>
      <c r="D3348" s="139">
        <v>19.29</v>
      </c>
      <c r="E3348" s="139">
        <v>17.52</v>
      </c>
      <c r="F3348" s="139">
        <v>36.81</v>
      </c>
      <c r="G3348" s="120">
        <f t="shared" si="52"/>
        <v>9</v>
      </c>
    </row>
    <row r="3349" spans="1:7" ht="30" x14ac:dyDescent="0.2">
      <c r="A3349" s="136" t="s">
        <v>6691</v>
      </c>
      <c r="B3349" s="137" t="s">
        <v>6692</v>
      </c>
      <c r="C3349" s="138" t="s">
        <v>42</v>
      </c>
      <c r="D3349" s="139">
        <v>39.590000000000003</v>
      </c>
      <c r="E3349" s="139">
        <v>20.02</v>
      </c>
      <c r="F3349" s="139">
        <v>59.61</v>
      </c>
      <c r="G3349" s="120">
        <f t="shared" si="52"/>
        <v>9</v>
      </c>
    </row>
    <row r="3350" spans="1:7" ht="30" x14ac:dyDescent="0.2">
      <c r="A3350" s="136" t="s">
        <v>6693</v>
      </c>
      <c r="B3350" s="137" t="s">
        <v>6694</v>
      </c>
      <c r="C3350" s="138" t="s">
        <v>42</v>
      </c>
      <c r="D3350" s="139">
        <v>13.38</v>
      </c>
      <c r="E3350" s="139">
        <v>11.51</v>
      </c>
      <c r="F3350" s="139">
        <v>24.89</v>
      </c>
      <c r="G3350" s="120">
        <f t="shared" si="52"/>
        <v>9</v>
      </c>
    </row>
    <row r="3351" spans="1:7" ht="30" x14ac:dyDescent="0.2">
      <c r="A3351" s="136" t="s">
        <v>6695</v>
      </c>
      <c r="B3351" s="137" t="s">
        <v>6696</v>
      </c>
      <c r="C3351" s="138" t="s">
        <v>42</v>
      </c>
      <c r="D3351" s="139">
        <v>17.14</v>
      </c>
      <c r="E3351" s="139">
        <v>11.51</v>
      </c>
      <c r="F3351" s="139">
        <v>28.65</v>
      </c>
      <c r="G3351" s="120">
        <f t="shared" si="52"/>
        <v>9</v>
      </c>
    </row>
    <row r="3352" spans="1:7" ht="30" x14ac:dyDescent="0.2">
      <c r="A3352" s="136" t="s">
        <v>6697</v>
      </c>
      <c r="B3352" s="137" t="s">
        <v>6698</v>
      </c>
      <c r="C3352" s="138" t="s">
        <v>42</v>
      </c>
      <c r="D3352" s="139">
        <v>19.95</v>
      </c>
      <c r="E3352" s="139">
        <v>17.52</v>
      </c>
      <c r="F3352" s="139">
        <v>37.47</v>
      </c>
      <c r="G3352" s="120">
        <f t="shared" si="52"/>
        <v>9</v>
      </c>
    </row>
    <row r="3353" spans="1:7" ht="30" x14ac:dyDescent="0.2">
      <c r="A3353" s="136" t="s">
        <v>6699</v>
      </c>
      <c r="B3353" s="137" t="s">
        <v>6700</v>
      </c>
      <c r="C3353" s="138" t="s">
        <v>42</v>
      </c>
      <c r="D3353" s="139">
        <v>30.5</v>
      </c>
      <c r="E3353" s="139">
        <v>20.02</v>
      </c>
      <c r="F3353" s="139">
        <v>50.52</v>
      </c>
      <c r="G3353" s="120">
        <f t="shared" si="52"/>
        <v>9</v>
      </c>
    </row>
    <row r="3354" spans="1:7" ht="30" x14ac:dyDescent="0.2">
      <c r="A3354" s="136" t="s">
        <v>6701</v>
      </c>
      <c r="B3354" s="137" t="s">
        <v>6702</v>
      </c>
      <c r="C3354" s="138" t="s">
        <v>42</v>
      </c>
      <c r="D3354" s="139">
        <v>9.56</v>
      </c>
      <c r="E3354" s="139">
        <v>11.51</v>
      </c>
      <c r="F3354" s="139">
        <v>21.07</v>
      </c>
      <c r="G3354" s="120">
        <f t="shared" si="52"/>
        <v>9</v>
      </c>
    </row>
    <row r="3355" spans="1:7" ht="30" x14ac:dyDescent="0.2">
      <c r="A3355" s="136" t="s">
        <v>6703</v>
      </c>
      <c r="B3355" s="137" t="s">
        <v>6704</v>
      </c>
      <c r="C3355" s="138" t="s">
        <v>42</v>
      </c>
      <c r="D3355" s="139">
        <v>15.54</v>
      </c>
      <c r="E3355" s="139">
        <v>17.52</v>
      </c>
      <c r="F3355" s="139">
        <v>33.06</v>
      </c>
      <c r="G3355" s="120">
        <f t="shared" si="52"/>
        <v>9</v>
      </c>
    </row>
    <row r="3356" spans="1:7" ht="30" x14ac:dyDescent="0.2">
      <c r="A3356" s="136" t="s">
        <v>6705</v>
      </c>
      <c r="B3356" s="137" t="s">
        <v>6706</v>
      </c>
      <c r="C3356" s="138" t="s">
        <v>42</v>
      </c>
      <c r="D3356" s="139">
        <v>24.84</v>
      </c>
      <c r="E3356" s="139">
        <v>20.02</v>
      </c>
      <c r="F3356" s="139">
        <v>44.86</v>
      </c>
      <c r="G3356" s="120">
        <f t="shared" si="52"/>
        <v>9</v>
      </c>
    </row>
    <row r="3357" spans="1:7" ht="30" x14ac:dyDescent="0.2">
      <c r="A3357" s="136" t="s">
        <v>6707</v>
      </c>
      <c r="B3357" s="137" t="s">
        <v>6708</v>
      </c>
      <c r="C3357" s="138" t="s">
        <v>42</v>
      </c>
      <c r="D3357" s="139">
        <v>30.81</v>
      </c>
      <c r="E3357" s="139">
        <v>11.51</v>
      </c>
      <c r="F3357" s="139">
        <v>42.32</v>
      </c>
      <c r="G3357" s="120">
        <f t="shared" si="52"/>
        <v>9</v>
      </c>
    </row>
    <row r="3358" spans="1:7" ht="30" x14ac:dyDescent="0.2">
      <c r="A3358" s="136" t="s">
        <v>6709</v>
      </c>
      <c r="B3358" s="137" t="s">
        <v>6710</v>
      </c>
      <c r="C3358" s="138" t="s">
        <v>42</v>
      </c>
      <c r="D3358" s="139">
        <v>39.21</v>
      </c>
      <c r="E3358" s="139">
        <v>17.52</v>
      </c>
      <c r="F3358" s="139">
        <v>56.73</v>
      </c>
      <c r="G3358" s="120">
        <f t="shared" si="52"/>
        <v>9</v>
      </c>
    </row>
    <row r="3359" spans="1:7" ht="30" x14ac:dyDescent="0.2">
      <c r="A3359" s="136" t="s">
        <v>6711</v>
      </c>
      <c r="B3359" s="137" t="s">
        <v>6712</v>
      </c>
      <c r="C3359" s="138" t="s">
        <v>42</v>
      </c>
      <c r="D3359" s="139">
        <v>71.180000000000007</v>
      </c>
      <c r="E3359" s="139">
        <v>20.02</v>
      </c>
      <c r="F3359" s="139">
        <v>91.2</v>
      </c>
      <c r="G3359" s="120">
        <f t="shared" si="52"/>
        <v>9</v>
      </c>
    </row>
    <row r="3360" spans="1:7" ht="30" x14ac:dyDescent="0.2">
      <c r="A3360" s="136" t="s">
        <v>6713</v>
      </c>
      <c r="B3360" s="137" t="s">
        <v>6714</v>
      </c>
      <c r="C3360" s="138" t="s">
        <v>42</v>
      </c>
      <c r="D3360" s="139">
        <v>56.47</v>
      </c>
      <c r="E3360" s="139">
        <v>20.02</v>
      </c>
      <c r="F3360" s="139">
        <v>76.489999999999995</v>
      </c>
      <c r="G3360" s="120">
        <f t="shared" si="52"/>
        <v>9</v>
      </c>
    </row>
    <row r="3361" spans="1:7" ht="30" x14ac:dyDescent="0.2">
      <c r="A3361" s="136" t="s">
        <v>6715</v>
      </c>
      <c r="B3361" s="137" t="s">
        <v>6716</v>
      </c>
      <c r="C3361" s="138" t="s">
        <v>42</v>
      </c>
      <c r="D3361" s="139">
        <v>174.17</v>
      </c>
      <c r="E3361" s="139">
        <v>17.52</v>
      </c>
      <c r="F3361" s="139">
        <v>191.69</v>
      </c>
      <c r="G3361" s="120">
        <f t="shared" si="52"/>
        <v>9</v>
      </c>
    </row>
    <row r="3362" spans="1:7" ht="30" x14ac:dyDescent="0.2">
      <c r="A3362" s="136" t="s">
        <v>6717</v>
      </c>
      <c r="B3362" s="137" t="s">
        <v>6718</v>
      </c>
      <c r="C3362" s="138" t="s">
        <v>42</v>
      </c>
      <c r="D3362" s="139">
        <v>28.83</v>
      </c>
      <c r="E3362" s="139">
        <v>11.51</v>
      </c>
      <c r="F3362" s="139">
        <v>40.340000000000003</v>
      </c>
      <c r="G3362" s="120">
        <f t="shared" si="52"/>
        <v>9</v>
      </c>
    </row>
    <row r="3363" spans="1:7" ht="30" x14ac:dyDescent="0.2">
      <c r="A3363" s="136" t="s">
        <v>6719</v>
      </c>
      <c r="B3363" s="137" t="s">
        <v>6720</v>
      </c>
      <c r="C3363" s="138" t="s">
        <v>42</v>
      </c>
      <c r="D3363" s="139">
        <v>31.26</v>
      </c>
      <c r="E3363" s="139">
        <v>17.52</v>
      </c>
      <c r="F3363" s="139">
        <v>48.78</v>
      </c>
      <c r="G3363" s="120">
        <f t="shared" si="52"/>
        <v>9</v>
      </c>
    </row>
    <row r="3364" spans="1:7" ht="30" x14ac:dyDescent="0.2">
      <c r="A3364" s="136" t="s">
        <v>6721</v>
      </c>
      <c r="B3364" s="137" t="s">
        <v>6722</v>
      </c>
      <c r="C3364" s="138" t="s">
        <v>42</v>
      </c>
      <c r="D3364" s="139">
        <v>63.4</v>
      </c>
      <c r="E3364" s="139">
        <v>20.02</v>
      </c>
      <c r="F3364" s="139">
        <v>83.42</v>
      </c>
      <c r="G3364" s="120">
        <f t="shared" si="52"/>
        <v>9</v>
      </c>
    </row>
    <row r="3365" spans="1:7" ht="30" x14ac:dyDescent="0.2">
      <c r="A3365" s="136" t="s">
        <v>6723</v>
      </c>
      <c r="B3365" s="137" t="s">
        <v>6724</v>
      </c>
      <c r="C3365" s="138" t="s">
        <v>42</v>
      </c>
      <c r="D3365" s="139">
        <v>28</v>
      </c>
      <c r="E3365" s="139">
        <v>17.52</v>
      </c>
      <c r="F3365" s="139">
        <v>45.52</v>
      </c>
      <c r="G3365" s="120">
        <f t="shared" si="52"/>
        <v>9</v>
      </c>
    </row>
    <row r="3366" spans="1:7" ht="30" x14ac:dyDescent="0.2">
      <c r="A3366" s="136" t="s">
        <v>6725</v>
      </c>
      <c r="B3366" s="137" t="s">
        <v>6726</v>
      </c>
      <c r="C3366" s="138" t="s">
        <v>42</v>
      </c>
      <c r="D3366" s="139">
        <v>50.83</v>
      </c>
      <c r="E3366" s="139">
        <v>20.02</v>
      </c>
      <c r="F3366" s="139">
        <v>70.849999999999994</v>
      </c>
      <c r="G3366" s="120">
        <f t="shared" si="52"/>
        <v>9</v>
      </c>
    </row>
    <row r="3367" spans="1:7" ht="30" x14ac:dyDescent="0.2">
      <c r="A3367" s="136" t="s">
        <v>6727</v>
      </c>
      <c r="B3367" s="137" t="s">
        <v>6728</v>
      </c>
      <c r="C3367" s="138" t="s">
        <v>42</v>
      </c>
      <c r="D3367" s="139">
        <v>49.36</v>
      </c>
      <c r="E3367" s="139">
        <v>20.02</v>
      </c>
      <c r="F3367" s="139">
        <v>69.38</v>
      </c>
      <c r="G3367" s="120">
        <f t="shared" si="52"/>
        <v>9</v>
      </c>
    </row>
    <row r="3368" spans="1:7" ht="30" x14ac:dyDescent="0.2">
      <c r="A3368" s="136" t="s">
        <v>6729</v>
      </c>
      <c r="B3368" s="137" t="s">
        <v>6730</v>
      </c>
      <c r="C3368" s="138" t="s">
        <v>42</v>
      </c>
      <c r="D3368" s="139">
        <v>60.36</v>
      </c>
      <c r="E3368" s="139">
        <v>20.02</v>
      </c>
      <c r="F3368" s="139">
        <v>80.38</v>
      </c>
      <c r="G3368" s="120">
        <f t="shared" si="52"/>
        <v>9</v>
      </c>
    </row>
    <row r="3369" spans="1:7" ht="30" x14ac:dyDescent="0.2">
      <c r="A3369" s="136" t="s">
        <v>6731</v>
      </c>
      <c r="B3369" s="137" t="s">
        <v>6732</v>
      </c>
      <c r="C3369" s="138" t="s">
        <v>42</v>
      </c>
      <c r="D3369" s="139">
        <v>90.46</v>
      </c>
      <c r="E3369" s="139">
        <v>17.52</v>
      </c>
      <c r="F3369" s="139">
        <v>107.98</v>
      </c>
      <c r="G3369" s="120">
        <f t="shared" si="52"/>
        <v>9</v>
      </c>
    </row>
    <row r="3370" spans="1:7" ht="30" x14ac:dyDescent="0.2">
      <c r="A3370" s="136" t="s">
        <v>6733</v>
      </c>
      <c r="B3370" s="137" t="s">
        <v>6734</v>
      </c>
      <c r="C3370" s="138" t="s">
        <v>42</v>
      </c>
      <c r="D3370" s="139">
        <v>65.34</v>
      </c>
      <c r="E3370" s="139">
        <v>20.02</v>
      </c>
      <c r="F3370" s="139">
        <v>85.36</v>
      </c>
      <c r="G3370" s="120">
        <f t="shared" si="52"/>
        <v>9</v>
      </c>
    </row>
    <row r="3371" spans="1:7" ht="30" x14ac:dyDescent="0.2">
      <c r="A3371" s="136" t="s">
        <v>6735</v>
      </c>
      <c r="B3371" s="137" t="s">
        <v>6736</v>
      </c>
      <c r="C3371" s="138" t="s">
        <v>42</v>
      </c>
      <c r="D3371" s="139">
        <v>55.57</v>
      </c>
      <c r="E3371" s="139">
        <v>11.51</v>
      </c>
      <c r="F3371" s="139">
        <v>67.08</v>
      </c>
      <c r="G3371" s="120">
        <f t="shared" si="52"/>
        <v>9</v>
      </c>
    </row>
    <row r="3372" spans="1:7" ht="30" x14ac:dyDescent="0.2">
      <c r="A3372" s="136" t="s">
        <v>6737</v>
      </c>
      <c r="B3372" s="137" t="s">
        <v>6738</v>
      </c>
      <c r="C3372" s="138" t="s">
        <v>42</v>
      </c>
      <c r="D3372" s="139">
        <v>8.42</v>
      </c>
      <c r="E3372" s="139">
        <v>11.51</v>
      </c>
      <c r="F3372" s="139">
        <v>19.93</v>
      </c>
      <c r="G3372" s="120">
        <f t="shared" si="52"/>
        <v>9</v>
      </c>
    </row>
    <row r="3373" spans="1:7" ht="30" x14ac:dyDescent="0.2">
      <c r="A3373" s="136" t="s">
        <v>6739</v>
      </c>
      <c r="B3373" s="137" t="s">
        <v>6740</v>
      </c>
      <c r="C3373" s="138" t="s">
        <v>42</v>
      </c>
      <c r="D3373" s="139">
        <v>25.75</v>
      </c>
      <c r="E3373" s="139">
        <v>11.51</v>
      </c>
      <c r="F3373" s="139">
        <v>37.26</v>
      </c>
      <c r="G3373" s="120">
        <f t="shared" si="52"/>
        <v>9</v>
      </c>
    </row>
    <row r="3374" spans="1:7" ht="30" x14ac:dyDescent="0.2">
      <c r="A3374" s="136" t="s">
        <v>6741</v>
      </c>
      <c r="B3374" s="137" t="s">
        <v>6742</v>
      </c>
      <c r="C3374" s="138" t="s">
        <v>42</v>
      </c>
      <c r="D3374" s="139">
        <v>39.729999999999997</v>
      </c>
      <c r="E3374" s="139">
        <v>17.52</v>
      </c>
      <c r="F3374" s="139">
        <v>57.25</v>
      </c>
      <c r="G3374" s="120">
        <f t="shared" si="52"/>
        <v>9</v>
      </c>
    </row>
    <row r="3375" spans="1:7" x14ac:dyDescent="0.2">
      <c r="A3375" s="136" t="s">
        <v>6743</v>
      </c>
      <c r="B3375" s="137" t="s">
        <v>6744</v>
      </c>
      <c r="C3375" s="138" t="s">
        <v>58</v>
      </c>
      <c r="D3375" s="139">
        <v>73.98</v>
      </c>
      <c r="E3375" s="139">
        <v>5.01</v>
      </c>
      <c r="F3375" s="139">
        <v>78.989999999999995</v>
      </c>
      <c r="G3375" s="120">
        <f t="shared" si="52"/>
        <v>9</v>
      </c>
    </row>
    <row r="3376" spans="1:7" ht="30" x14ac:dyDescent="0.2">
      <c r="A3376" s="136" t="s">
        <v>6745</v>
      </c>
      <c r="B3376" s="137" t="s">
        <v>6746</v>
      </c>
      <c r="C3376" s="138"/>
      <c r="D3376" s="139"/>
      <c r="E3376" s="139"/>
      <c r="F3376" s="139"/>
      <c r="G3376" s="120">
        <f t="shared" si="52"/>
        <v>2</v>
      </c>
    </row>
    <row r="3377" spans="1:7" x14ac:dyDescent="0.2">
      <c r="A3377" s="136" t="s">
        <v>6747</v>
      </c>
      <c r="B3377" s="137" t="s">
        <v>6748</v>
      </c>
      <c r="C3377" s="138"/>
      <c r="D3377" s="139"/>
      <c r="E3377" s="139"/>
      <c r="F3377" s="139"/>
      <c r="G3377" s="120">
        <f t="shared" si="52"/>
        <v>5</v>
      </c>
    </row>
    <row r="3378" spans="1:7" ht="30" x14ac:dyDescent="0.2">
      <c r="A3378" s="136" t="s">
        <v>6749</v>
      </c>
      <c r="B3378" s="137" t="s">
        <v>6750</v>
      </c>
      <c r="C3378" s="138" t="s">
        <v>42</v>
      </c>
      <c r="D3378" s="139">
        <v>38.78</v>
      </c>
      <c r="E3378" s="139">
        <v>22.52</v>
      </c>
      <c r="F3378" s="139">
        <v>61.3</v>
      </c>
      <c r="G3378" s="120">
        <f t="shared" si="52"/>
        <v>9</v>
      </c>
    </row>
    <row r="3379" spans="1:7" ht="30" x14ac:dyDescent="0.2">
      <c r="A3379" s="136" t="s">
        <v>6751</v>
      </c>
      <c r="B3379" s="137" t="s">
        <v>6752</v>
      </c>
      <c r="C3379" s="138" t="s">
        <v>42</v>
      </c>
      <c r="D3379" s="139">
        <v>52.96</v>
      </c>
      <c r="E3379" s="139">
        <v>30.03</v>
      </c>
      <c r="F3379" s="139">
        <v>82.99</v>
      </c>
      <c r="G3379" s="120">
        <f t="shared" si="52"/>
        <v>9</v>
      </c>
    </row>
    <row r="3380" spans="1:7" x14ac:dyDescent="0.2">
      <c r="A3380" s="136" t="s">
        <v>6753</v>
      </c>
      <c r="B3380" s="137" t="s">
        <v>6754</v>
      </c>
      <c r="C3380" s="138" t="s">
        <v>42</v>
      </c>
      <c r="D3380" s="139">
        <v>70.239999999999995</v>
      </c>
      <c r="E3380" s="139">
        <v>37.54</v>
      </c>
      <c r="F3380" s="139">
        <v>107.78</v>
      </c>
      <c r="G3380" s="120">
        <f t="shared" si="52"/>
        <v>9</v>
      </c>
    </row>
    <row r="3381" spans="1:7" ht="30" x14ac:dyDescent="0.2">
      <c r="A3381" s="136" t="s">
        <v>6755</v>
      </c>
      <c r="B3381" s="137" t="s">
        <v>6756</v>
      </c>
      <c r="C3381" s="138" t="s">
        <v>42</v>
      </c>
      <c r="D3381" s="139">
        <v>80.819999999999993</v>
      </c>
      <c r="E3381" s="139">
        <v>45.04</v>
      </c>
      <c r="F3381" s="139">
        <v>125.86</v>
      </c>
      <c r="G3381" s="120">
        <f t="shared" si="52"/>
        <v>9</v>
      </c>
    </row>
    <row r="3382" spans="1:7" ht="30" x14ac:dyDescent="0.2">
      <c r="A3382" s="136" t="s">
        <v>6757</v>
      </c>
      <c r="B3382" s="137" t="s">
        <v>6758</v>
      </c>
      <c r="C3382" s="138" t="s">
        <v>42</v>
      </c>
      <c r="D3382" s="139">
        <v>99.63</v>
      </c>
      <c r="E3382" s="139">
        <v>50.05</v>
      </c>
      <c r="F3382" s="139">
        <v>149.68</v>
      </c>
      <c r="G3382" s="120">
        <f t="shared" si="52"/>
        <v>9</v>
      </c>
    </row>
    <row r="3383" spans="1:7" x14ac:dyDescent="0.2">
      <c r="A3383" s="136" t="s">
        <v>6759</v>
      </c>
      <c r="B3383" s="137" t="s">
        <v>6760</v>
      </c>
      <c r="C3383" s="138" t="s">
        <v>42</v>
      </c>
      <c r="D3383" s="139">
        <v>138.41</v>
      </c>
      <c r="E3383" s="139">
        <v>62.56</v>
      </c>
      <c r="F3383" s="139">
        <v>200.97</v>
      </c>
      <c r="G3383" s="120">
        <f t="shared" si="52"/>
        <v>9</v>
      </c>
    </row>
    <row r="3384" spans="1:7" ht="30" x14ac:dyDescent="0.2">
      <c r="A3384" s="136" t="s">
        <v>6761</v>
      </c>
      <c r="B3384" s="137" t="s">
        <v>6762</v>
      </c>
      <c r="C3384" s="138" t="s">
        <v>42</v>
      </c>
      <c r="D3384" s="139">
        <v>354.81</v>
      </c>
      <c r="E3384" s="139">
        <v>75.08</v>
      </c>
      <c r="F3384" s="139">
        <v>429.89</v>
      </c>
      <c r="G3384" s="120">
        <f t="shared" si="52"/>
        <v>9</v>
      </c>
    </row>
    <row r="3385" spans="1:7" x14ac:dyDescent="0.2">
      <c r="A3385" s="136" t="s">
        <v>6763</v>
      </c>
      <c r="B3385" s="137" t="s">
        <v>6764</v>
      </c>
      <c r="C3385" s="138" t="s">
        <v>42</v>
      </c>
      <c r="D3385" s="139">
        <v>557.41</v>
      </c>
      <c r="E3385" s="139">
        <v>100.1</v>
      </c>
      <c r="F3385" s="139">
        <v>657.51</v>
      </c>
      <c r="G3385" s="120">
        <f t="shared" si="52"/>
        <v>9</v>
      </c>
    </row>
    <row r="3386" spans="1:7" x14ac:dyDescent="0.2">
      <c r="A3386" s="136" t="s">
        <v>6765</v>
      </c>
      <c r="B3386" s="137" t="s">
        <v>6766</v>
      </c>
      <c r="C3386" s="138" t="s">
        <v>42</v>
      </c>
      <c r="D3386" s="139">
        <v>974.47</v>
      </c>
      <c r="E3386" s="139">
        <v>150.15</v>
      </c>
      <c r="F3386" s="139">
        <v>1124.6199999999999</v>
      </c>
      <c r="G3386" s="120">
        <f t="shared" si="52"/>
        <v>9</v>
      </c>
    </row>
    <row r="3387" spans="1:7" ht="30" x14ac:dyDescent="0.2">
      <c r="A3387" s="136" t="s">
        <v>6767</v>
      </c>
      <c r="B3387" s="137" t="s">
        <v>6768</v>
      </c>
      <c r="C3387" s="138" t="s">
        <v>42</v>
      </c>
      <c r="D3387" s="139">
        <v>80.91</v>
      </c>
      <c r="E3387" s="139">
        <v>30.03</v>
      </c>
      <c r="F3387" s="139">
        <v>110.94</v>
      </c>
      <c r="G3387" s="120">
        <f t="shared" si="52"/>
        <v>9</v>
      </c>
    </row>
    <row r="3388" spans="1:7" ht="30" x14ac:dyDescent="0.2">
      <c r="A3388" s="136" t="s">
        <v>6769</v>
      </c>
      <c r="B3388" s="137" t="s">
        <v>6770</v>
      </c>
      <c r="C3388" s="138" t="s">
        <v>42</v>
      </c>
      <c r="D3388" s="139">
        <v>31.22</v>
      </c>
      <c r="E3388" s="139">
        <v>22.52</v>
      </c>
      <c r="F3388" s="139">
        <v>53.74</v>
      </c>
      <c r="G3388" s="120">
        <f t="shared" si="52"/>
        <v>9</v>
      </c>
    </row>
    <row r="3389" spans="1:7" ht="30" x14ac:dyDescent="0.2">
      <c r="A3389" s="136" t="s">
        <v>6771</v>
      </c>
      <c r="B3389" s="137" t="s">
        <v>6772</v>
      </c>
      <c r="C3389" s="138" t="s">
        <v>42</v>
      </c>
      <c r="D3389" s="139">
        <v>63.89</v>
      </c>
      <c r="E3389" s="139">
        <v>22.52</v>
      </c>
      <c r="F3389" s="139">
        <v>86.41</v>
      </c>
      <c r="G3389" s="120">
        <f t="shared" si="52"/>
        <v>9</v>
      </c>
    </row>
    <row r="3390" spans="1:7" ht="30" x14ac:dyDescent="0.2">
      <c r="A3390" s="136" t="s">
        <v>6773</v>
      </c>
      <c r="B3390" s="137" t="s">
        <v>6774</v>
      </c>
      <c r="C3390" s="138" t="s">
        <v>42</v>
      </c>
      <c r="D3390" s="139">
        <v>76.3</v>
      </c>
      <c r="E3390" s="139">
        <v>22.52</v>
      </c>
      <c r="F3390" s="139">
        <v>98.82</v>
      </c>
      <c r="G3390" s="120">
        <f t="shared" si="52"/>
        <v>9</v>
      </c>
    </row>
    <row r="3391" spans="1:7" ht="30" x14ac:dyDescent="0.2">
      <c r="A3391" s="136" t="s">
        <v>6775</v>
      </c>
      <c r="B3391" s="137" t="s">
        <v>6776</v>
      </c>
      <c r="C3391" s="138" t="s">
        <v>42</v>
      </c>
      <c r="D3391" s="139">
        <v>96.75</v>
      </c>
      <c r="E3391" s="139">
        <v>25.03</v>
      </c>
      <c r="F3391" s="139">
        <v>121.78</v>
      </c>
      <c r="G3391" s="120">
        <f t="shared" si="52"/>
        <v>9</v>
      </c>
    </row>
    <row r="3392" spans="1:7" ht="30" x14ac:dyDescent="0.2">
      <c r="A3392" s="136" t="s">
        <v>6777</v>
      </c>
      <c r="B3392" s="137" t="s">
        <v>6778</v>
      </c>
      <c r="C3392" s="138" t="s">
        <v>42</v>
      </c>
      <c r="D3392" s="139">
        <v>254.33</v>
      </c>
      <c r="E3392" s="139">
        <v>22.52</v>
      </c>
      <c r="F3392" s="139">
        <v>276.85000000000002</v>
      </c>
      <c r="G3392" s="120">
        <f t="shared" si="52"/>
        <v>9</v>
      </c>
    </row>
    <row r="3393" spans="1:7" ht="30" x14ac:dyDescent="0.2">
      <c r="A3393" s="136" t="s">
        <v>6779</v>
      </c>
      <c r="B3393" s="137" t="s">
        <v>6780</v>
      </c>
      <c r="C3393" s="138" t="s">
        <v>42</v>
      </c>
      <c r="D3393" s="139">
        <v>1264.9100000000001</v>
      </c>
      <c r="E3393" s="139">
        <v>50.05</v>
      </c>
      <c r="F3393" s="139">
        <v>1314.96</v>
      </c>
      <c r="G3393" s="120">
        <f t="shared" si="52"/>
        <v>9</v>
      </c>
    </row>
    <row r="3394" spans="1:7" ht="30" x14ac:dyDescent="0.2">
      <c r="A3394" s="136" t="s">
        <v>6781</v>
      </c>
      <c r="B3394" s="137" t="s">
        <v>6782</v>
      </c>
      <c r="C3394" s="138"/>
      <c r="D3394" s="139"/>
      <c r="E3394" s="139"/>
      <c r="F3394" s="139"/>
      <c r="G3394" s="120">
        <f t="shared" si="52"/>
        <v>5</v>
      </c>
    </row>
    <row r="3395" spans="1:7" ht="30" x14ac:dyDescent="0.2">
      <c r="A3395" s="136" t="s">
        <v>6783</v>
      </c>
      <c r="B3395" s="137" t="s">
        <v>6784</v>
      </c>
      <c r="C3395" s="138" t="s">
        <v>42</v>
      </c>
      <c r="D3395" s="139">
        <v>98.12</v>
      </c>
      <c r="E3395" s="139">
        <v>22.52</v>
      </c>
      <c r="F3395" s="139">
        <v>120.64</v>
      </c>
      <c r="G3395" s="120">
        <f t="shared" si="52"/>
        <v>9</v>
      </c>
    </row>
    <row r="3396" spans="1:7" ht="30" x14ac:dyDescent="0.2">
      <c r="A3396" s="136" t="s">
        <v>6785</v>
      </c>
      <c r="B3396" s="137" t="s">
        <v>6786</v>
      </c>
      <c r="C3396" s="138" t="s">
        <v>42</v>
      </c>
      <c r="D3396" s="139">
        <v>85.77</v>
      </c>
      <c r="E3396" s="139">
        <v>22.52</v>
      </c>
      <c r="F3396" s="139">
        <v>108.29</v>
      </c>
      <c r="G3396" s="120">
        <f t="shared" si="52"/>
        <v>9</v>
      </c>
    </row>
    <row r="3397" spans="1:7" ht="30" x14ac:dyDescent="0.2">
      <c r="A3397" s="136" t="s">
        <v>6787</v>
      </c>
      <c r="B3397" s="137" t="s">
        <v>6788</v>
      </c>
      <c r="C3397" s="138" t="s">
        <v>42</v>
      </c>
      <c r="D3397" s="139">
        <v>123.43</v>
      </c>
      <c r="E3397" s="139">
        <v>22.52</v>
      </c>
      <c r="F3397" s="139">
        <v>145.94999999999999</v>
      </c>
      <c r="G3397" s="120">
        <f t="shared" si="52"/>
        <v>9</v>
      </c>
    </row>
    <row r="3398" spans="1:7" ht="30" x14ac:dyDescent="0.2">
      <c r="A3398" s="136" t="s">
        <v>6789</v>
      </c>
      <c r="B3398" s="137" t="s">
        <v>6790</v>
      </c>
      <c r="C3398" s="138" t="s">
        <v>42</v>
      </c>
      <c r="D3398" s="139">
        <v>153.63999999999999</v>
      </c>
      <c r="E3398" s="139">
        <v>22.52</v>
      </c>
      <c r="F3398" s="139">
        <v>176.16</v>
      </c>
      <c r="G3398" s="120">
        <f t="shared" si="52"/>
        <v>9</v>
      </c>
    </row>
    <row r="3399" spans="1:7" ht="30" x14ac:dyDescent="0.2">
      <c r="A3399" s="136" t="s">
        <v>6791</v>
      </c>
      <c r="B3399" s="137" t="s">
        <v>6792</v>
      </c>
      <c r="C3399" s="138" t="s">
        <v>42</v>
      </c>
      <c r="D3399" s="139">
        <v>158.47999999999999</v>
      </c>
      <c r="E3399" s="139">
        <v>22.52</v>
      </c>
      <c r="F3399" s="139">
        <v>181</v>
      </c>
      <c r="G3399" s="120">
        <f t="shared" si="52"/>
        <v>9</v>
      </c>
    </row>
    <row r="3400" spans="1:7" ht="30" x14ac:dyDescent="0.2">
      <c r="A3400" s="136" t="s">
        <v>6793</v>
      </c>
      <c r="B3400" s="137" t="s">
        <v>6794</v>
      </c>
      <c r="C3400" s="138" t="s">
        <v>42</v>
      </c>
      <c r="D3400" s="139">
        <v>88.55</v>
      </c>
      <c r="E3400" s="139">
        <v>22.52</v>
      </c>
      <c r="F3400" s="139">
        <v>111.07</v>
      </c>
      <c r="G3400" s="120">
        <f t="shared" si="52"/>
        <v>9</v>
      </c>
    </row>
    <row r="3401" spans="1:7" ht="30" x14ac:dyDescent="0.2">
      <c r="A3401" s="136" t="s">
        <v>6795</v>
      </c>
      <c r="B3401" s="137" t="s">
        <v>6796</v>
      </c>
      <c r="C3401" s="138" t="s">
        <v>42</v>
      </c>
      <c r="D3401" s="139">
        <v>92.31</v>
      </c>
      <c r="E3401" s="139">
        <v>22.52</v>
      </c>
      <c r="F3401" s="139">
        <v>114.83</v>
      </c>
      <c r="G3401" s="120">
        <f t="shared" si="52"/>
        <v>9</v>
      </c>
    </row>
    <row r="3402" spans="1:7" ht="30" x14ac:dyDescent="0.2">
      <c r="A3402" s="136" t="s">
        <v>6797</v>
      </c>
      <c r="B3402" s="137" t="s">
        <v>6798</v>
      </c>
      <c r="C3402" s="138" t="s">
        <v>42</v>
      </c>
      <c r="D3402" s="139">
        <v>58.18</v>
      </c>
      <c r="E3402" s="139">
        <v>22.52</v>
      </c>
      <c r="F3402" s="139">
        <v>80.7</v>
      </c>
      <c r="G3402" s="120">
        <f t="shared" ref="G3402:G3465" si="53">LEN(A3402)</f>
        <v>9</v>
      </c>
    </row>
    <row r="3403" spans="1:7" ht="30" x14ac:dyDescent="0.2">
      <c r="A3403" s="136" t="s">
        <v>6799</v>
      </c>
      <c r="B3403" s="137" t="s">
        <v>6800</v>
      </c>
      <c r="C3403" s="138" t="s">
        <v>42</v>
      </c>
      <c r="D3403" s="139">
        <v>75.53</v>
      </c>
      <c r="E3403" s="139">
        <v>22.52</v>
      </c>
      <c r="F3403" s="139">
        <v>98.05</v>
      </c>
      <c r="G3403" s="120">
        <f t="shared" si="53"/>
        <v>9</v>
      </c>
    </row>
    <row r="3404" spans="1:7" x14ac:dyDescent="0.2">
      <c r="A3404" s="136" t="s">
        <v>6801</v>
      </c>
      <c r="B3404" s="137" t="s">
        <v>6802</v>
      </c>
      <c r="C3404" s="138"/>
      <c r="D3404" s="139"/>
      <c r="E3404" s="139"/>
      <c r="F3404" s="139"/>
      <c r="G3404" s="120">
        <f t="shared" si="53"/>
        <v>5</v>
      </c>
    </row>
    <row r="3405" spans="1:7" ht="30" x14ac:dyDescent="0.2">
      <c r="A3405" s="136" t="s">
        <v>6803</v>
      </c>
      <c r="B3405" s="137" t="s">
        <v>6804</v>
      </c>
      <c r="C3405" s="138" t="s">
        <v>42</v>
      </c>
      <c r="D3405" s="139">
        <v>362.85</v>
      </c>
      <c r="E3405" s="139">
        <v>75.08</v>
      </c>
      <c r="F3405" s="139">
        <v>437.93</v>
      </c>
      <c r="G3405" s="120">
        <f t="shared" si="53"/>
        <v>9</v>
      </c>
    </row>
    <row r="3406" spans="1:7" x14ac:dyDescent="0.2">
      <c r="A3406" s="136" t="s">
        <v>6805</v>
      </c>
      <c r="B3406" s="137" t="s">
        <v>6806</v>
      </c>
      <c r="C3406" s="138" t="s">
        <v>42</v>
      </c>
      <c r="D3406" s="139">
        <v>259.19</v>
      </c>
      <c r="E3406" s="139">
        <v>75.08</v>
      </c>
      <c r="F3406" s="139">
        <v>334.27</v>
      </c>
      <c r="G3406" s="120">
        <f t="shared" si="53"/>
        <v>9</v>
      </c>
    </row>
    <row r="3407" spans="1:7" x14ac:dyDescent="0.2">
      <c r="A3407" s="136" t="s">
        <v>6807</v>
      </c>
      <c r="B3407" s="137" t="s">
        <v>6808</v>
      </c>
      <c r="C3407" s="138" t="s">
        <v>42</v>
      </c>
      <c r="D3407" s="139">
        <v>284.10000000000002</v>
      </c>
      <c r="E3407" s="139">
        <v>75.08</v>
      </c>
      <c r="F3407" s="139">
        <v>359.18</v>
      </c>
      <c r="G3407" s="120">
        <f t="shared" si="53"/>
        <v>9</v>
      </c>
    </row>
    <row r="3408" spans="1:7" x14ac:dyDescent="0.2">
      <c r="A3408" s="136" t="s">
        <v>6809</v>
      </c>
      <c r="B3408" s="137" t="s">
        <v>6810</v>
      </c>
      <c r="C3408" s="138" t="s">
        <v>42</v>
      </c>
      <c r="D3408" s="139">
        <v>392.69</v>
      </c>
      <c r="E3408" s="139">
        <v>75.08</v>
      </c>
      <c r="F3408" s="139">
        <v>467.77</v>
      </c>
      <c r="G3408" s="120">
        <f t="shared" si="53"/>
        <v>9</v>
      </c>
    </row>
    <row r="3409" spans="1:7" ht="30" x14ac:dyDescent="0.2">
      <c r="A3409" s="136" t="s">
        <v>6811</v>
      </c>
      <c r="B3409" s="137" t="s">
        <v>6812</v>
      </c>
      <c r="C3409" s="138" t="s">
        <v>42</v>
      </c>
      <c r="D3409" s="139">
        <v>1480.95</v>
      </c>
      <c r="E3409" s="139">
        <v>75.08</v>
      </c>
      <c r="F3409" s="139">
        <v>1556.03</v>
      </c>
      <c r="G3409" s="120">
        <f t="shared" si="53"/>
        <v>9</v>
      </c>
    </row>
    <row r="3410" spans="1:7" x14ac:dyDescent="0.2">
      <c r="A3410" s="136" t="s">
        <v>6813</v>
      </c>
      <c r="B3410" s="137" t="s">
        <v>6814</v>
      </c>
      <c r="C3410" s="138" t="s">
        <v>42</v>
      </c>
      <c r="D3410" s="139">
        <v>523.78</v>
      </c>
      <c r="E3410" s="139">
        <v>30.03</v>
      </c>
      <c r="F3410" s="139">
        <v>553.80999999999995</v>
      </c>
      <c r="G3410" s="120">
        <f t="shared" si="53"/>
        <v>9</v>
      </c>
    </row>
    <row r="3411" spans="1:7" x14ac:dyDescent="0.2">
      <c r="A3411" s="136" t="s">
        <v>6815</v>
      </c>
      <c r="B3411" s="137" t="s">
        <v>6816</v>
      </c>
      <c r="C3411" s="138" t="s">
        <v>42</v>
      </c>
      <c r="D3411" s="139">
        <v>369.31</v>
      </c>
      <c r="E3411" s="139">
        <v>30.03</v>
      </c>
      <c r="F3411" s="139">
        <v>399.34</v>
      </c>
      <c r="G3411" s="120">
        <f t="shared" si="53"/>
        <v>9</v>
      </c>
    </row>
    <row r="3412" spans="1:7" x14ac:dyDescent="0.2">
      <c r="A3412" s="136" t="s">
        <v>6817</v>
      </c>
      <c r="B3412" s="137" t="s">
        <v>6818</v>
      </c>
      <c r="C3412" s="138" t="s">
        <v>42</v>
      </c>
      <c r="D3412" s="139">
        <v>1000.75</v>
      </c>
      <c r="E3412" s="139">
        <v>75.08</v>
      </c>
      <c r="F3412" s="139">
        <v>1075.83</v>
      </c>
      <c r="G3412" s="120">
        <f t="shared" si="53"/>
        <v>9</v>
      </c>
    </row>
    <row r="3413" spans="1:7" ht="30" x14ac:dyDescent="0.2">
      <c r="A3413" s="136" t="s">
        <v>6819</v>
      </c>
      <c r="B3413" s="137" t="s">
        <v>6820</v>
      </c>
      <c r="C3413" s="138" t="s">
        <v>42</v>
      </c>
      <c r="D3413" s="139">
        <v>531.42999999999995</v>
      </c>
      <c r="E3413" s="139">
        <v>22.52</v>
      </c>
      <c r="F3413" s="139">
        <v>553.95000000000005</v>
      </c>
      <c r="G3413" s="120">
        <f t="shared" si="53"/>
        <v>9</v>
      </c>
    </row>
    <row r="3414" spans="1:7" ht="30" x14ac:dyDescent="0.2">
      <c r="A3414" s="136" t="s">
        <v>6821</v>
      </c>
      <c r="B3414" s="137" t="s">
        <v>6822</v>
      </c>
      <c r="C3414" s="138" t="s">
        <v>42</v>
      </c>
      <c r="D3414" s="139">
        <v>335.61</v>
      </c>
      <c r="E3414" s="139">
        <v>75.08</v>
      </c>
      <c r="F3414" s="139">
        <v>410.69</v>
      </c>
      <c r="G3414" s="120">
        <f t="shared" si="53"/>
        <v>9</v>
      </c>
    </row>
    <row r="3415" spans="1:7" x14ac:dyDescent="0.2">
      <c r="A3415" s="136" t="s">
        <v>6823</v>
      </c>
      <c r="B3415" s="137" t="s">
        <v>6824</v>
      </c>
      <c r="C3415" s="138"/>
      <c r="D3415" s="139"/>
      <c r="E3415" s="139"/>
      <c r="F3415" s="139"/>
      <c r="G3415" s="120">
        <f t="shared" si="53"/>
        <v>5</v>
      </c>
    </row>
    <row r="3416" spans="1:7" x14ac:dyDescent="0.2">
      <c r="A3416" s="136" t="s">
        <v>6825</v>
      </c>
      <c r="B3416" s="137" t="s">
        <v>6826</v>
      </c>
      <c r="C3416" s="138" t="s">
        <v>42</v>
      </c>
      <c r="D3416" s="139">
        <v>105.38</v>
      </c>
      <c r="E3416" s="139">
        <v>22.52</v>
      </c>
      <c r="F3416" s="139">
        <v>127.9</v>
      </c>
      <c r="G3416" s="120">
        <f t="shared" si="53"/>
        <v>9</v>
      </c>
    </row>
    <row r="3417" spans="1:7" x14ac:dyDescent="0.2">
      <c r="A3417" s="136" t="s">
        <v>6827</v>
      </c>
      <c r="B3417" s="137" t="s">
        <v>6828</v>
      </c>
      <c r="C3417" s="138" t="s">
        <v>42</v>
      </c>
      <c r="D3417" s="139">
        <v>133.32</v>
      </c>
      <c r="E3417" s="139">
        <v>22.52</v>
      </c>
      <c r="F3417" s="139">
        <v>155.84</v>
      </c>
      <c r="G3417" s="120">
        <f t="shared" si="53"/>
        <v>9</v>
      </c>
    </row>
    <row r="3418" spans="1:7" x14ac:dyDescent="0.2">
      <c r="A3418" s="136" t="s">
        <v>6829</v>
      </c>
      <c r="B3418" s="137" t="s">
        <v>6830</v>
      </c>
      <c r="C3418" s="138" t="s">
        <v>42</v>
      </c>
      <c r="D3418" s="139">
        <v>184.71</v>
      </c>
      <c r="E3418" s="139">
        <v>22.52</v>
      </c>
      <c r="F3418" s="139">
        <v>207.23</v>
      </c>
      <c r="G3418" s="120">
        <f t="shared" si="53"/>
        <v>9</v>
      </c>
    </row>
    <row r="3419" spans="1:7" x14ac:dyDescent="0.2">
      <c r="A3419" s="136" t="s">
        <v>6831</v>
      </c>
      <c r="B3419" s="137" t="s">
        <v>6832</v>
      </c>
      <c r="C3419" s="138" t="s">
        <v>42</v>
      </c>
      <c r="D3419" s="139">
        <v>221.08</v>
      </c>
      <c r="E3419" s="139">
        <v>22.52</v>
      </c>
      <c r="F3419" s="139">
        <v>243.6</v>
      </c>
      <c r="G3419" s="120">
        <f t="shared" si="53"/>
        <v>9</v>
      </c>
    </row>
    <row r="3420" spans="1:7" x14ac:dyDescent="0.2">
      <c r="A3420" s="136" t="s">
        <v>6833</v>
      </c>
      <c r="B3420" s="137" t="s">
        <v>6834</v>
      </c>
      <c r="C3420" s="138" t="s">
        <v>42</v>
      </c>
      <c r="D3420" s="139">
        <v>307.81</v>
      </c>
      <c r="E3420" s="139">
        <v>22.52</v>
      </c>
      <c r="F3420" s="139">
        <v>330.33</v>
      </c>
      <c r="G3420" s="120">
        <f t="shared" si="53"/>
        <v>9</v>
      </c>
    </row>
    <row r="3421" spans="1:7" x14ac:dyDescent="0.2">
      <c r="A3421" s="136" t="s">
        <v>6835</v>
      </c>
      <c r="B3421" s="137" t="s">
        <v>6836</v>
      </c>
      <c r="C3421" s="138" t="s">
        <v>42</v>
      </c>
      <c r="D3421" s="139">
        <v>534.33000000000004</v>
      </c>
      <c r="E3421" s="139">
        <v>22.52</v>
      </c>
      <c r="F3421" s="139">
        <v>556.85</v>
      </c>
      <c r="G3421" s="120">
        <f t="shared" si="53"/>
        <v>9</v>
      </c>
    </row>
    <row r="3422" spans="1:7" x14ac:dyDescent="0.2">
      <c r="A3422" s="136" t="s">
        <v>6837</v>
      </c>
      <c r="B3422" s="137" t="s">
        <v>6838</v>
      </c>
      <c r="C3422" s="138" t="s">
        <v>42</v>
      </c>
      <c r="D3422" s="139">
        <v>645.83000000000004</v>
      </c>
      <c r="E3422" s="139">
        <v>22.52</v>
      </c>
      <c r="F3422" s="139">
        <v>668.35</v>
      </c>
      <c r="G3422" s="120">
        <f t="shared" si="53"/>
        <v>9</v>
      </c>
    </row>
    <row r="3423" spans="1:7" x14ac:dyDescent="0.2">
      <c r="A3423" s="136" t="s">
        <v>6839</v>
      </c>
      <c r="B3423" s="137" t="s">
        <v>6840</v>
      </c>
      <c r="C3423" s="138" t="s">
        <v>42</v>
      </c>
      <c r="D3423" s="139">
        <v>1116.74</v>
      </c>
      <c r="E3423" s="139">
        <v>30.03</v>
      </c>
      <c r="F3423" s="139">
        <v>1146.77</v>
      </c>
      <c r="G3423" s="120">
        <f t="shared" si="53"/>
        <v>9</v>
      </c>
    </row>
    <row r="3424" spans="1:7" x14ac:dyDescent="0.2">
      <c r="A3424" s="136" t="s">
        <v>6841</v>
      </c>
      <c r="B3424" s="137" t="s">
        <v>6842</v>
      </c>
      <c r="C3424" s="138" t="s">
        <v>42</v>
      </c>
      <c r="D3424" s="139">
        <v>95.23</v>
      </c>
      <c r="E3424" s="139">
        <v>22.52</v>
      </c>
      <c r="F3424" s="139">
        <v>117.75</v>
      </c>
      <c r="G3424" s="120">
        <f t="shared" si="53"/>
        <v>9</v>
      </c>
    </row>
    <row r="3425" spans="1:7" x14ac:dyDescent="0.2">
      <c r="A3425" s="136" t="s">
        <v>6843</v>
      </c>
      <c r="B3425" s="137" t="s">
        <v>6844</v>
      </c>
      <c r="C3425" s="138" t="s">
        <v>42</v>
      </c>
      <c r="D3425" s="139">
        <v>128</v>
      </c>
      <c r="E3425" s="139">
        <v>22.52</v>
      </c>
      <c r="F3425" s="139">
        <v>150.52000000000001</v>
      </c>
      <c r="G3425" s="120">
        <f t="shared" si="53"/>
        <v>9</v>
      </c>
    </row>
    <row r="3426" spans="1:7" x14ac:dyDescent="0.2">
      <c r="A3426" s="136" t="s">
        <v>6845</v>
      </c>
      <c r="B3426" s="137" t="s">
        <v>6846</v>
      </c>
      <c r="C3426" s="138" t="s">
        <v>42</v>
      </c>
      <c r="D3426" s="139">
        <v>162.91999999999999</v>
      </c>
      <c r="E3426" s="139">
        <v>22.52</v>
      </c>
      <c r="F3426" s="139">
        <v>185.44</v>
      </c>
      <c r="G3426" s="120">
        <f t="shared" si="53"/>
        <v>9</v>
      </c>
    </row>
    <row r="3427" spans="1:7" x14ac:dyDescent="0.2">
      <c r="A3427" s="136" t="s">
        <v>6847</v>
      </c>
      <c r="B3427" s="137" t="s">
        <v>6848</v>
      </c>
      <c r="C3427" s="138" t="s">
        <v>42</v>
      </c>
      <c r="D3427" s="139">
        <v>228.84</v>
      </c>
      <c r="E3427" s="139">
        <v>22.52</v>
      </c>
      <c r="F3427" s="139">
        <v>251.36</v>
      </c>
      <c r="G3427" s="120">
        <f t="shared" si="53"/>
        <v>9</v>
      </c>
    </row>
    <row r="3428" spans="1:7" x14ac:dyDescent="0.2">
      <c r="A3428" s="136" t="s">
        <v>6849</v>
      </c>
      <c r="B3428" s="137" t="s">
        <v>6850</v>
      </c>
      <c r="C3428" s="138" t="s">
        <v>42</v>
      </c>
      <c r="D3428" s="139">
        <v>374.83</v>
      </c>
      <c r="E3428" s="139">
        <v>22.52</v>
      </c>
      <c r="F3428" s="139">
        <v>397.35</v>
      </c>
      <c r="G3428" s="120">
        <f t="shared" si="53"/>
        <v>9</v>
      </c>
    </row>
    <row r="3429" spans="1:7" x14ac:dyDescent="0.2">
      <c r="A3429" s="136" t="s">
        <v>6851</v>
      </c>
      <c r="B3429" s="137" t="s">
        <v>6852</v>
      </c>
      <c r="C3429" s="138" t="s">
        <v>42</v>
      </c>
      <c r="D3429" s="139">
        <v>560.23</v>
      </c>
      <c r="E3429" s="139">
        <v>22.52</v>
      </c>
      <c r="F3429" s="139">
        <v>582.75</v>
      </c>
      <c r="G3429" s="120">
        <f t="shared" si="53"/>
        <v>9</v>
      </c>
    </row>
    <row r="3430" spans="1:7" x14ac:dyDescent="0.2">
      <c r="A3430" s="136" t="s">
        <v>6853</v>
      </c>
      <c r="B3430" s="137" t="s">
        <v>6854</v>
      </c>
      <c r="C3430" s="138" t="s">
        <v>42</v>
      </c>
      <c r="D3430" s="139">
        <v>986.9</v>
      </c>
      <c r="E3430" s="139">
        <v>30.03</v>
      </c>
      <c r="F3430" s="139">
        <v>1016.93</v>
      </c>
      <c r="G3430" s="120">
        <f t="shared" si="53"/>
        <v>9</v>
      </c>
    </row>
    <row r="3431" spans="1:7" x14ac:dyDescent="0.2">
      <c r="A3431" s="136" t="s">
        <v>6855</v>
      </c>
      <c r="B3431" s="137" t="s">
        <v>6856</v>
      </c>
      <c r="C3431" s="138" t="s">
        <v>42</v>
      </c>
      <c r="D3431" s="139">
        <v>89.33</v>
      </c>
      <c r="E3431" s="139">
        <v>22.52</v>
      </c>
      <c r="F3431" s="139">
        <v>111.85</v>
      </c>
      <c r="G3431" s="120">
        <f t="shared" si="53"/>
        <v>9</v>
      </c>
    </row>
    <row r="3432" spans="1:7" x14ac:dyDescent="0.2">
      <c r="A3432" s="136" t="s">
        <v>6857</v>
      </c>
      <c r="B3432" s="137" t="s">
        <v>6858</v>
      </c>
      <c r="C3432" s="138" t="s">
        <v>42</v>
      </c>
      <c r="D3432" s="139">
        <v>123.24</v>
      </c>
      <c r="E3432" s="139">
        <v>22.52</v>
      </c>
      <c r="F3432" s="139">
        <v>145.76</v>
      </c>
      <c r="G3432" s="120">
        <f t="shared" si="53"/>
        <v>9</v>
      </c>
    </row>
    <row r="3433" spans="1:7" x14ac:dyDescent="0.2">
      <c r="A3433" s="136" t="s">
        <v>6859</v>
      </c>
      <c r="B3433" s="137" t="s">
        <v>6860</v>
      </c>
      <c r="C3433" s="138" t="s">
        <v>42</v>
      </c>
      <c r="D3433" s="139">
        <v>151</v>
      </c>
      <c r="E3433" s="139">
        <v>22.52</v>
      </c>
      <c r="F3433" s="139">
        <v>173.52</v>
      </c>
      <c r="G3433" s="120">
        <f t="shared" si="53"/>
        <v>9</v>
      </c>
    </row>
    <row r="3434" spans="1:7" x14ac:dyDescent="0.2">
      <c r="A3434" s="136" t="s">
        <v>6861</v>
      </c>
      <c r="B3434" s="137" t="s">
        <v>6862</v>
      </c>
      <c r="C3434" s="138" t="s">
        <v>42</v>
      </c>
      <c r="D3434" s="139">
        <v>207.41</v>
      </c>
      <c r="E3434" s="139">
        <v>22.52</v>
      </c>
      <c r="F3434" s="139">
        <v>229.93</v>
      </c>
      <c r="G3434" s="120">
        <f t="shared" si="53"/>
        <v>9</v>
      </c>
    </row>
    <row r="3435" spans="1:7" x14ac:dyDescent="0.2">
      <c r="A3435" s="136" t="s">
        <v>6863</v>
      </c>
      <c r="B3435" s="137" t="s">
        <v>6864</v>
      </c>
      <c r="C3435" s="138" t="s">
        <v>42</v>
      </c>
      <c r="D3435" s="139">
        <v>345.4</v>
      </c>
      <c r="E3435" s="139">
        <v>22.52</v>
      </c>
      <c r="F3435" s="139">
        <v>367.92</v>
      </c>
      <c r="G3435" s="120">
        <f t="shared" si="53"/>
        <v>9</v>
      </c>
    </row>
    <row r="3436" spans="1:7" ht="45" x14ac:dyDescent="0.2">
      <c r="A3436" s="136" t="s">
        <v>6865</v>
      </c>
      <c r="B3436" s="137" t="s">
        <v>6866</v>
      </c>
      <c r="C3436" s="138" t="s">
        <v>42</v>
      </c>
      <c r="D3436" s="139">
        <v>7135.32</v>
      </c>
      <c r="E3436" s="139">
        <v>37.54</v>
      </c>
      <c r="F3436" s="139">
        <v>7172.86</v>
      </c>
      <c r="G3436" s="120">
        <f t="shared" si="53"/>
        <v>9</v>
      </c>
    </row>
    <row r="3437" spans="1:7" ht="45" x14ac:dyDescent="0.2">
      <c r="A3437" s="136" t="s">
        <v>6867</v>
      </c>
      <c r="B3437" s="137" t="s">
        <v>6868</v>
      </c>
      <c r="C3437" s="138" t="s">
        <v>42</v>
      </c>
      <c r="D3437" s="139">
        <v>172.82</v>
      </c>
      <c r="E3437" s="139">
        <v>22.52</v>
      </c>
      <c r="F3437" s="139">
        <v>195.34</v>
      </c>
      <c r="G3437" s="120">
        <f t="shared" si="53"/>
        <v>9</v>
      </c>
    </row>
    <row r="3438" spans="1:7" ht="30" x14ac:dyDescent="0.2">
      <c r="A3438" s="136" t="s">
        <v>6869</v>
      </c>
      <c r="B3438" s="137" t="s">
        <v>6870</v>
      </c>
      <c r="C3438" s="138" t="s">
        <v>42</v>
      </c>
      <c r="D3438" s="139">
        <v>537.66999999999996</v>
      </c>
      <c r="E3438" s="139">
        <v>22.52</v>
      </c>
      <c r="F3438" s="139">
        <v>560.19000000000005</v>
      </c>
      <c r="G3438" s="120">
        <f t="shared" si="53"/>
        <v>9</v>
      </c>
    </row>
    <row r="3439" spans="1:7" x14ac:dyDescent="0.2">
      <c r="A3439" s="136" t="s">
        <v>6871</v>
      </c>
      <c r="B3439" s="137" t="s">
        <v>6872</v>
      </c>
      <c r="C3439" s="138" t="s">
        <v>42</v>
      </c>
      <c r="D3439" s="139">
        <v>508.05</v>
      </c>
      <c r="E3439" s="139">
        <v>22.52</v>
      </c>
      <c r="F3439" s="139">
        <v>530.57000000000005</v>
      </c>
      <c r="G3439" s="120">
        <f t="shared" si="53"/>
        <v>9</v>
      </c>
    </row>
    <row r="3440" spans="1:7" x14ac:dyDescent="0.2">
      <c r="A3440" s="136" t="s">
        <v>6873</v>
      </c>
      <c r="B3440" s="137" t="s">
        <v>6874</v>
      </c>
      <c r="C3440" s="138" t="s">
        <v>42</v>
      </c>
      <c r="D3440" s="139">
        <v>938.51</v>
      </c>
      <c r="E3440" s="139">
        <v>30.03</v>
      </c>
      <c r="F3440" s="139">
        <v>968.54</v>
      </c>
      <c r="G3440" s="120">
        <f t="shared" si="53"/>
        <v>9</v>
      </c>
    </row>
    <row r="3441" spans="1:7" x14ac:dyDescent="0.2">
      <c r="A3441" s="136" t="s">
        <v>6875</v>
      </c>
      <c r="B3441" s="137" t="s">
        <v>6876</v>
      </c>
      <c r="C3441" s="138" t="s">
        <v>42</v>
      </c>
      <c r="D3441" s="139">
        <v>383.79</v>
      </c>
      <c r="E3441" s="139">
        <v>22.52</v>
      </c>
      <c r="F3441" s="139">
        <v>406.31</v>
      </c>
      <c r="G3441" s="120">
        <f t="shared" si="53"/>
        <v>9</v>
      </c>
    </row>
    <row r="3442" spans="1:7" ht="45" x14ac:dyDescent="0.2">
      <c r="A3442" s="136" t="s">
        <v>6877</v>
      </c>
      <c r="B3442" s="137" t="s">
        <v>6878</v>
      </c>
      <c r="C3442" s="138" t="s">
        <v>42</v>
      </c>
      <c r="D3442" s="139">
        <v>146.38999999999999</v>
      </c>
      <c r="E3442" s="139">
        <v>12.51</v>
      </c>
      <c r="F3442" s="139">
        <v>158.9</v>
      </c>
      <c r="G3442" s="120">
        <f t="shared" si="53"/>
        <v>9</v>
      </c>
    </row>
    <row r="3443" spans="1:7" ht="45" x14ac:dyDescent="0.2">
      <c r="A3443" s="136" t="s">
        <v>6879</v>
      </c>
      <c r="B3443" s="137" t="s">
        <v>6880</v>
      </c>
      <c r="C3443" s="138" t="s">
        <v>42</v>
      </c>
      <c r="D3443" s="139">
        <v>5988.18</v>
      </c>
      <c r="E3443" s="139">
        <v>30.03</v>
      </c>
      <c r="F3443" s="139">
        <v>6018.21</v>
      </c>
      <c r="G3443" s="120">
        <f t="shared" si="53"/>
        <v>9</v>
      </c>
    </row>
    <row r="3444" spans="1:7" ht="45" x14ac:dyDescent="0.2">
      <c r="A3444" s="136" t="s">
        <v>6881</v>
      </c>
      <c r="B3444" s="137" t="s">
        <v>6882</v>
      </c>
      <c r="C3444" s="138" t="s">
        <v>42</v>
      </c>
      <c r="D3444" s="139">
        <v>1862.74</v>
      </c>
      <c r="E3444" s="139">
        <v>30.03</v>
      </c>
      <c r="F3444" s="139">
        <v>1892.77</v>
      </c>
      <c r="G3444" s="120">
        <f t="shared" si="53"/>
        <v>9</v>
      </c>
    </row>
    <row r="3445" spans="1:7" ht="45" x14ac:dyDescent="0.2">
      <c r="A3445" s="136" t="s">
        <v>6883</v>
      </c>
      <c r="B3445" s="137" t="s">
        <v>6884</v>
      </c>
      <c r="C3445" s="138" t="s">
        <v>42</v>
      </c>
      <c r="D3445" s="139">
        <v>397.82</v>
      </c>
      <c r="E3445" s="139">
        <v>22.52</v>
      </c>
      <c r="F3445" s="139">
        <v>420.34</v>
      </c>
      <c r="G3445" s="120">
        <f t="shared" si="53"/>
        <v>9</v>
      </c>
    </row>
    <row r="3446" spans="1:7" ht="30" x14ac:dyDescent="0.2">
      <c r="A3446" s="136" t="s">
        <v>6885</v>
      </c>
      <c r="B3446" s="137" t="s">
        <v>6886</v>
      </c>
      <c r="C3446" s="138" t="s">
        <v>42</v>
      </c>
      <c r="D3446" s="139">
        <v>207.4</v>
      </c>
      <c r="E3446" s="139">
        <v>22.52</v>
      </c>
      <c r="F3446" s="139">
        <v>229.92</v>
      </c>
      <c r="G3446" s="120">
        <f t="shared" si="53"/>
        <v>9</v>
      </c>
    </row>
    <row r="3447" spans="1:7" ht="30" x14ac:dyDescent="0.2">
      <c r="A3447" s="136" t="s">
        <v>6887</v>
      </c>
      <c r="B3447" s="137" t="s">
        <v>6888</v>
      </c>
      <c r="C3447" s="138" t="s">
        <v>42</v>
      </c>
      <c r="D3447" s="139">
        <v>290.26</v>
      </c>
      <c r="E3447" s="139">
        <v>22.52</v>
      </c>
      <c r="F3447" s="139">
        <v>312.77999999999997</v>
      </c>
      <c r="G3447" s="120">
        <f t="shared" si="53"/>
        <v>9</v>
      </c>
    </row>
    <row r="3448" spans="1:7" ht="30" x14ac:dyDescent="0.2">
      <c r="A3448" s="136" t="s">
        <v>6889</v>
      </c>
      <c r="B3448" s="137" t="s">
        <v>6890</v>
      </c>
      <c r="C3448" s="138" t="s">
        <v>42</v>
      </c>
      <c r="D3448" s="139">
        <v>560.11</v>
      </c>
      <c r="E3448" s="139">
        <v>22.52</v>
      </c>
      <c r="F3448" s="139">
        <v>582.63</v>
      </c>
      <c r="G3448" s="120">
        <f t="shared" si="53"/>
        <v>9</v>
      </c>
    </row>
    <row r="3449" spans="1:7" ht="30" x14ac:dyDescent="0.2">
      <c r="A3449" s="136" t="s">
        <v>6891</v>
      </c>
      <c r="B3449" s="137" t="s">
        <v>6892</v>
      </c>
      <c r="C3449" s="138" t="s">
        <v>42</v>
      </c>
      <c r="D3449" s="139">
        <v>679.13</v>
      </c>
      <c r="E3449" s="139">
        <v>22.52</v>
      </c>
      <c r="F3449" s="139">
        <v>701.65</v>
      </c>
      <c r="G3449" s="120">
        <f t="shared" si="53"/>
        <v>9</v>
      </c>
    </row>
    <row r="3450" spans="1:7" ht="30" x14ac:dyDescent="0.2">
      <c r="A3450" s="136" t="s">
        <v>6893</v>
      </c>
      <c r="B3450" s="137" t="s">
        <v>6894</v>
      </c>
      <c r="C3450" s="138" t="s">
        <v>42</v>
      </c>
      <c r="D3450" s="139">
        <v>1176.06</v>
      </c>
      <c r="E3450" s="139">
        <v>22.52</v>
      </c>
      <c r="F3450" s="139">
        <v>1198.58</v>
      </c>
      <c r="G3450" s="120">
        <f t="shared" si="53"/>
        <v>9</v>
      </c>
    </row>
    <row r="3451" spans="1:7" ht="30" x14ac:dyDescent="0.2">
      <c r="A3451" s="136" t="s">
        <v>6895</v>
      </c>
      <c r="B3451" s="137" t="s">
        <v>6896</v>
      </c>
      <c r="C3451" s="138" t="s">
        <v>42</v>
      </c>
      <c r="D3451" s="139">
        <v>2083.23</v>
      </c>
      <c r="E3451" s="139">
        <v>30.03</v>
      </c>
      <c r="F3451" s="139">
        <v>2113.2600000000002</v>
      </c>
      <c r="G3451" s="120">
        <f t="shared" si="53"/>
        <v>9</v>
      </c>
    </row>
    <row r="3452" spans="1:7" ht="30" x14ac:dyDescent="0.2">
      <c r="A3452" s="136" t="s">
        <v>6897</v>
      </c>
      <c r="B3452" s="137" t="s">
        <v>6898</v>
      </c>
      <c r="C3452" s="138" t="s">
        <v>42</v>
      </c>
      <c r="D3452" s="139">
        <v>5680.51</v>
      </c>
      <c r="E3452" s="139">
        <v>30.03</v>
      </c>
      <c r="F3452" s="139">
        <v>5710.54</v>
      </c>
      <c r="G3452" s="120">
        <f t="shared" si="53"/>
        <v>9</v>
      </c>
    </row>
    <row r="3453" spans="1:7" ht="45" x14ac:dyDescent="0.2">
      <c r="A3453" s="136" t="s">
        <v>6899</v>
      </c>
      <c r="B3453" s="137" t="s">
        <v>6900</v>
      </c>
      <c r="C3453" s="138" t="s">
        <v>42</v>
      </c>
      <c r="D3453" s="139">
        <v>68.2</v>
      </c>
      <c r="E3453" s="139">
        <v>15.02</v>
      </c>
      <c r="F3453" s="139">
        <v>83.22</v>
      </c>
      <c r="G3453" s="120">
        <f t="shared" si="53"/>
        <v>9</v>
      </c>
    </row>
    <row r="3454" spans="1:7" ht="45" x14ac:dyDescent="0.2">
      <c r="A3454" s="136" t="s">
        <v>6901</v>
      </c>
      <c r="B3454" s="137" t="s">
        <v>6902</v>
      </c>
      <c r="C3454" s="138" t="s">
        <v>42</v>
      </c>
      <c r="D3454" s="139">
        <v>88.2</v>
      </c>
      <c r="E3454" s="139">
        <v>22.52</v>
      </c>
      <c r="F3454" s="139">
        <v>110.72</v>
      </c>
      <c r="G3454" s="120">
        <f t="shared" si="53"/>
        <v>9</v>
      </c>
    </row>
    <row r="3455" spans="1:7" ht="45" x14ac:dyDescent="0.2">
      <c r="A3455" s="136" t="s">
        <v>6903</v>
      </c>
      <c r="B3455" s="137" t="s">
        <v>6904</v>
      </c>
      <c r="C3455" s="138" t="s">
        <v>42</v>
      </c>
      <c r="D3455" s="139">
        <v>108.11</v>
      </c>
      <c r="E3455" s="139">
        <v>20.02</v>
      </c>
      <c r="F3455" s="139">
        <v>128.13</v>
      </c>
      <c r="G3455" s="120">
        <f t="shared" si="53"/>
        <v>9</v>
      </c>
    </row>
    <row r="3456" spans="1:7" ht="45" x14ac:dyDescent="0.2">
      <c r="A3456" s="136" t="s">
        <v>6905</v>
      </c>
      <c r="B3456" s="137" t="s">
        <v>6906</v>
      </c>
      <c r="C3456" s="138" t="s">
        <v>42</v>
      </c>
      <c r="D3456" s="139">
        <v>111.69</v>
      </c>
      <c r="E3456" s="139">
        <v>22.52</v>
      </c>
      <c r="F3456" s="139">
        <v>134.21</v>
      </c>
      <c r="G3456" s="120">
        <f t="shared" si="53"/>
        <v>9</v>
      </c>
    </row>
    <row r="3457" spans="1:7" ht="45" x14ac:dyDescent="0.2">
      <c r="A3457" s="136" t="s">
        <v>6907</v>
      </c>
      <c r="B3457" s="137" t="s">
        <v>6908</v>
      </c>
      <c r="C3457" s="138" t="s">
        <v>42</v>
      </c>
      <c r="D3457" s="139">
        <v>455.43</v>
      </c>
      <c r="E3457" s="139">
        <v>22.52</v>
      </c>
      <c r="F3457" s="139">
        <v>477.95</v>
      </c>
      <c r="G3457" s="120">
        <f t="shared" si="53"/>
        <v>9</v>
      </c>
    </row>
    <row r="3458" spans="1:7" ht="45" x14ac:dyDescent="0.2">
      <c r="A3458" s="136" t="s">
        <v>6909</v>
      </c>
      <c r="B3458" s="137" t="s">
        <v>6910</v>
      </c>
      <c r="C3458" s="138" t="s">
        <v>42</v>
      </c>
      <c r="D3458" s="139">
        <v>652.86</v>
      </c>
      <c r="E3458" s="139">
        <v>22.52</v>
      </c>
      <c r="F3458" s="139">
        <v>675.38</v>
      </c>
      <c r="G3458" s="120">
        <f t="shared" si="53"/>
        <v>9</v>
      </c>
    </row>
    <row r="3459" spans="1:7" ht="45" x14ac:dyDescent="0.2">
      <c r="A3459" s="136" t="s">
        <v>6911</v>
      </c>
      <c r="B3459" s="137" t="s">
        <v>6912</v>
      </c>
      <c r="C3459" s="138" t="s">
        <v>42</v>
      </c>
      <c r="D3459" s="139">
        <v>6315.07</v>
      </c>
      <c r="E3459" s="139">
        <v>100.1</v>
      </c>
      <c r="F3459" s="139">
        <v>6415.17</v>
      </c>
      <c r="G3459" s="120">
        <f t="shared" si="53"/>
        <v>9</v>
      </c>
    </row>
    <row r="3460" spans="1:7" ht="45" x14ac:dyDescent="0.2">
      <c r="A3460" s="136" t="s">
        <v>6913</v>
      </c>
      <c r="B3460" s="137" t="s">
        <v>6914</v>
      </c>
      <c r="C3460" s="138" t="s">
        <v>42</v>
      </c>
      <c r="D3460" s="139">
        <v>6526.78</v>
      </c>
      <c r="E3460" s="139">
        <v>100.1</v>
      </c>
      <c r="F3460" s="139">
        <v>6626.88</v>
      </c>
      <c r="G3460" s="120">
        <f t="shared" si="53"/>
        <v>9</v>
      </c>
    </row>
    <row r="3461" spans="1:7" x14ac:dyDescent="0.2">
      <c r="A3461" s="136" t="s">
        <v>6915</v>
      </c>
      <c r="B3461" s="137" t="s">
        <v>6916</v>
      </c>
      <c r="C3461" s="138" t="s">
        <v>42</v>
      </c>
      <c r="D3461" s="139">
        <v>509.65</v>
      </c>
      <c r="E3461" s="139">
        <v>50.05</v>
      </c>
      <c r="F3461" s="139">
        <v>559.70000000000005</v>
      </c>
      <c r="G3461" s="120">
        <f t="shared" si="53"/>
        <v>9</v>
      </c>
    </row>
    <row r="3462" spans="1:7" x14ac:dyDescent="0.2">
      <c r="A3462" s="136" t="s">
        <v>6917</v>
      </c>
      <c r="B3462" s="137" t="s">
        <v>6918</v>
      </c>
      <c r="C3462" s="138"/>
      <c r="D3462" s="139"/>
      <c r="E3462" s="139"/>
      <c r="F3462" s="139"/>
      <c r="G3462" s="120">
        <f t="shared" si="53"/>
        <v>5</v>
      </c>
    </row>
    <row r="3463" spans="1:7" ht="30" x14ac:dyDescent="0.2">
      <c r="A3463" s="136" t="s">
        <v>6919</v>
      </c>
      <c r="B3463" s="137" t="s">
        <v>6920</v>
      </c>
      <c r="C3463" s="138" t="s">
        <v>42</v>
      </c>
      <c r="D3463" s="139">
        <v>1331.45</v>
      </c>
      <c r="E3463" s="139">
        <v>62.56</v>
      </c>
      <c r="F3463" s="139">
        <v>1394.01</v>
      </c>
      <c r="G3463" s="120">
        <f t="shared" si="53"/>
        <v>9</v>
      </c>
    </row>
    <row r="3464" spans="1:7" ht="30" x14ac:dyDescent="0.2">
      <c r="A3464" s="136" t="s">
        <v>6921</v>
      </c>
      <c r="B3464" s="137" t="s">
        <v>6922</v>
      </c>
      <c r="C3464" s="138" t="s">
        <v>42</v>
      </c>
      <c r="D3464" s="139">
        <v>1587.42</v>
      </c>
      <c r="E3464" s="139">
        <v>175.18</v>
      </c>
      <c r="F3464" s="139">
        <v>1762.6</v>
      </c>
      <c r="G3464" s="120">
        <f t="shared" si="53"/>
        <v>9</v>
      </c>
    </row>
    <row r="3465" spans="1:7" ht="30" x14ac:dyDescent="0.2">
      <c r="A3465" s="136" t="s">
        <v>6923</v>
      </c>
      <c r="B3465" s="137" t="s">
        <v>6924</v>
      </c>
      <c r="C3465" s="138" t="s">
        <v>42</v>
      </c>
      <c r="D3465" s="139">
        <v>1201.46</v>
      </c>
      <c r="E3465" s="139">
        <v>175.18</v>
      </c>
      <c r="F3465" s="139">
        <v>1376.64</v>
      </c>
      <c r="G3465" s="120">
        <f t="shared" si="53"/>
        <v>9</v>
      </c>
    </row>
    <row r="3466" spans="1:7" ht="30" x14ac:dyDescent="0.2">
      <c r="A3466" s="136" t="s">
        <v>6925</v>
      </c>
      <c r="B3466" s="137" t="s">
        <v>6926</v>
      </c>
      <c r="C3466" s="138" t="s">
        <v>42</v>
      </c>
      <c r="D3466" s="139">
        <v>2634.63</v>
      </c>
      <c r="E3466" s="139">
        <v>175.18</v>
      </c>
      <c r="F3466" s="139">
        <v>2809.81</v>
      </c>
      <c r="G3466" s="120">
        <f t="shared" ref="G3466:G3529" si="54">LEN(A3466)</f>
        <v>9</v>
      </c>
    </row>
    <row r="3467" spans="1:7" x14ac:dyDescent="0.2">
      <c r="A3467" s="136" t="s">
        <v>6927</v>
      </c>
      <c r="B3467" s="137" t="s">
        <v>6928</v>
      </c>
      <c r="C3467" s="138" t="s">
        <v>42</v>
      </c>
      <c r="D3467" s="139">
        <v>1508.46</v>
      </c>
      <c r="E3467" s="139">
        <v>100.1</v>
      </c>
      <c r="F3467" s="139">
        <v>1608.56</v>
      </c>
      <c r="G3467" s="120">
        <f t="shared" si="54"/>
        <v>9</v>
      </c>
    </row>
    <row r="3468" spans="1:7" x14ac:dyDescent="0.2">
      <c r="A3468" s="136" t="s">
        <v>6929</v>
      </c>
      <c r="B3468" s="137" t="s">
        <v>6930</v>
      </c>
      <c r="C3468" s="138" t="s">
        <v>42</v>
      </c>
      <c r="D3468" s="139">
        <v>2916.13</v>
      </c>
      <c r="E3468" s="139">
        <v>100.1</v>
      </c>
      <c r="F3468" s="139">
        <v>3016.23</v>
      </c>
      <c r="G3468" s="120">
        <f t="shared" si="54"/>
        <v>9</v>
      </c>
    </row>
    <row r="3469" spans="1:7" ht="30" x14ac:dyDescent="0.2">
      <c r="A3469" s="136" t="s">
        <v>6931</v>
      </c>
      <c r="B3469" s="137" t="s">
        <v>6932</v>
      </c>
      <c r="C3469" s="138" t="s">
        <v>42</v>
      </c>
      <c r="D3469" s="139">
        <v>848.87</v>
      </c>
      <c r="E3469" s="139">
        <v>100.1</v>
      </c>
      <c r="F3469" s="139">
        <v>948.97</v>
      </c>
      <c r="G3469" s="120">
        <f t="shared" si="54"/>
        <v>9</v>
      </c>
    </row>
    <row r="3470" spans="1:7" ht="30" x14ac:dyDescent="0.2">
      <c r="A3470" s="136" t="s">
        <v>6933</v>
      </c>
      <c r="B3470" s="137" t="s">
        <v>6934</v>
      </c>
      <c r="C3470" s="138" t="s">
        <v>42</v>
      </c>
      <c r="D3470" s="139">
        <v>666.15</v>
      </c>
      <c r="E3470" s="139">
        <v>100.1</v>
      </c>
      <c r="F3470" s="139">
        <v>766.25</v>
      </c>
      <c r="G3470" s="120">
        <f t="shared" si="54"/>
        <v>9</v>
      </c>
    </row>
    <row r="3471" spans="1:7" ht="30" x14ac:dyDescent="0.2">
      <c r="A3471" s="136" t="s">
        <v>6935</v>
      </c>
      <c r="B3471" s="137" t="s">
        <v>6936</v>
      </c>
      <c r="C3471" s="138" t="s">
        <v>42</v>
      </c>
      <c r="D3471" s="139">
        <v>5700.11</v>
      </c>
      <c r="E3471" s="139">
        <v>62.56</v>
      </c>
      <c r="F3471" s="139">
        <v>5762.67</v>
      </c>
      <c r="G3471" s="120">
        <f t="shared" si="54"/>
        <v>9</v>
      </c>
    </row>
    <row r="3472" spans="1:7" ht="30" x14ac:dyDescent="0.2">
      <c r="A3472" s="136" t="s">
        <v>6937</v>
      </c>
      <c r="B3472" s="137" t="s">
        <v>6938</v>
      </c>
      <c r="C3472" s="138" t="s">
        <v>42</v>
      </c>
      <c r="D3472" s="139">
        <v>2711.78</v>
      </c>
      <c r="E3472" s="139">
        <v>30.03</v>
      </c>
      <c r="F3472" s="139">
        <v>2741.81</v>
      </c>
      <c r="G3472" s="120">
        <f t="shared" si="54"/>
        <v>9</v>
      </c>
    </row>
    <row r="3473" spans="1:7" x14ac:dyDescent="0.2">
      <c r="A3473" s="136" t="s">
        <v>6939</v>
      </c>
      <c r="B3473" s="137" t="s">
        <v>6940</v>
      </c>
      <c r="C3473" s="138" t="s">
        <v>42</v>
      </c>
      <c r="D3473" s="139">
        <v>1011.61</v>
      </c>
      <c r="E3473" s="139">
        <v>100.1</v>
      </c>
      <c r="F3473" s="139">
        <v>1111.71</v>
      </c>
      <c r="G3473" s="120">
        <f t="shared" si="54"/>
        <v>9</v>
      </c>
    </row>
    <row r="3474" spans="1:7" ht="30" x14ac:dyDescent="0.2">
      <c r="A3474" s="136" t="s">
        <v>6941</v>
      </c>
      <c r="B3474" s="137" t="s">
        <v>6942</v>
      </c>
      <c r="C3474" s="138" t="s">
        <v>42</v>
      </c>
      <c r="D3474" s="139">
        <v>933.32</v>
      </c>
      <c r="E3474" s="139">
        <v>37.54</v>
      </c>
      <c r="F3474" s="139">
        <v>970.86</v>
      </c>
      <c r="G3474" s="120">
        <f t="shared" si="54"/>
        <v>9</v>
      </c>
    </row>
    <row r="3475" spans="1:7" ht="30" x14ac:dyDescent="0.2">
      <c r="A3475" s="136" t="s">
        <v>6943</v>
      </c>
      <c r="B3475" s="137" t="s">
        <v>6944</v>
      </c>
      <c r="C3475" s="138" t="s">
        <v>42</v>
      </c>
      <c r="D3475" s="139">
        <v>6011.81</v>
      </c>
      <c r="E3475" s="139">
        <v>150.15</v>
      </c>
      <c r="F3475" s="139">
        <v>6161.96</v>
      </c>
      <c r="G3475" s="120">
        <f t="shared" si="54"/>
        <v>9</v>
      </c>
    </row>
    <row r="3476" spans="1:7" ht="30" x14ac:dyDescent="0.2">
      <c r="A3476" s="136" t="s">
        <v>6945</v>
      </c>
      <c r="B3476" s="137" t="s">
        <v>6946</v>
      </c>
      <c r="C3476" s="138" t="s">
        <v>42</v>
      </c>
      <c r="D3476" s="139">
        <v>1972.08</v>
      </c>
      <c r="E3476" s="139">
        <v>100.1</v>
      </c>
      <c r="F3476" s="139">
        <v>2072.1799999999998</v>
      </c>
      <c r="G3476" s="120">
        <f t="shared" si="54"/>
        <v>9</v>
      </c>
    </row>
    <row r="3477" spans="1:7" ht="30" x14ac:dyDescent="0.2">
      <c r="A3477" s="136" t="s">
        <v>6947</v>
      </c>
      <c r="B3477" s="137" t="s">
        <v>6948</v>
      </c>
      <c r="C3477" s="138" t="s">
        <v>42</v>
      </c>
      <c r="D3477" s="139">
        <v>3170.22</v>
      </c>
      <c r="E3477" s="139">
        <v>100.1</v>
      </c>
      <c r="F3477" s="139">
        <v>3270.32</v>
      </c>
      <c r="G3477" s="120">
        <f t="shared" si="54"/>
        <v>9</v>
      </c>
    </row>
    <row r="3478" spans="1:7" ht="30" x14ac:dyDescent="0.2">
      <c r="A3478" s="136" t="s">
        <v>6949</v>
      </c>
      <c r="B3478" s="137" t="s">
        <v>6950</v>
      </c>
      <c r="C3478" s="138" t="s">
        <v>42</v>
      </c>
      <c r="D3478" s="139">
        <v>1720.74</v>
      </c>
      <c r="E3478" s="139">
        <v>100.1</v>
      </c>
      <c r="F3478" s="139">
        <v>1820.84</v>
      </c>
      <c r="G3478" s="120">
        <f t="shared" si="54"/>
        <v>9</v>
      </c>
    </row>
    <row r="3479" spans="1:7" x14ac:dyDescent="0.2">
      <c r="A3479" s="136" t="s">
        <v>6951</v>
      </c>
      <c r="B3479" s="137" t="s">
        <v>6952</v>
      </c>
      <c r="C3479" s="138"/>
      <c r="D3479" s="139"/>
      <c r="E3479" s="139"/>
      <c r="F3479" s="139"/>
      <c r="G3479" s="120">
        <f t="shared" si="54"/>
        <v>5</v>
      </c>
    </row>
    <row r="3480" spans="1:7" ht="45" x14ac:dyDescent="0.2">
      <c r="A3480" s="136" t="s">
        <v>6953</v>
      </c>
      <c r="B3480" s="137" t="s">
        <v>8250</v>
      </c>
      <c r="C3480" s="138" t="s">
        <v>42</v>
      </c>
      <c r="D3480" s="139">
        <v>80.569999999999993</v>
      </c>
      <c r="E3480" s="139">
        <v>22.52</v>
      </c>
      <c r="F3480" s="139">
        <v>103.09</v>
      </c>
      <c r="G3480" s="120">
        <f t="shared" si="54"/>
        <v>9</v>
      </c>
    </row>
    <row r="3481" spans="1:7" ht="45" x14ac:dyDescent="0.2">
      <c r="A3481" s="136" t="s">
        <v>6954</v>
      </c>
      <c r="B3481" s="137" t="s">
        <v>8251</v>
      </c>
      <c r="C3481" s="138" t="s">
        <v>42</v>
      </c>
      <c r="D3481" s="139">
        <v>103.25</v>
      </c>
      <c r="E3481" s="139">
        <v>30.03</v>
      </c>
      <c r="F3481" s="139">
        <v>133.28</v>
      </c>
      <c r="G3481" s="120">
        <f t="shared" si="54"/>
        <v>9</v>
      </c>
    </row>
    <row r="3482" spans="1:7" ht="45" x14ac:dyDescent="0.2">
      <c r="A3482" s="136" t="s">
        <v>6955</v>
      </c>
      <c r="B3482" s="137" t="s">
        <v>8252</v>
      </c>
      <c r="C3482" s="138" t="s">
        <v>42</v>
      </c>
      <c r="D3482" s="139">
        <v>149.21</v>
      </c>
      <c r="E3482" s="139">
        <v>37.54</v>
      </c>
      <c r="F3482" s="139">
        <v>186.75</v>
      </c>
      <c r="G3482" s="120">
        <f t="shared" si="54"/>
        <v>9</v>
      </c>
    </row>
    <row r="3483" spans="1:7" ht="45" x14ac:dyDescent="0.2">
      <c r="A3483" s="136" t="s">
        <v>6956</v>
      </c>
      <c r="B3483" s="137" t="s">
        <v>8253</v>
      </c>
      <c r="C3483" s="138" t="s">
        <v>42</v>
      </c>
      <c r="D3483" s="139">
        <v>236.47</v>
      </c>
      <c r="E3483" s="139">
        <v>40.04</v>
      </c>
      <c r="F3483" s="139">
        <v>276.51</v>
      </c>
      <c r="G3483" s="120">
        <f t="shared" si="54"/>
        <v>9</v>
      </c>
    </row>
    <row r="3484" spans="1:7" ht="45" x14ac:dyDescent="0.2">
      <c r="A3484" s="136" t="s">
        <v>6957</v>
      </c>
      <c r="B3484" s="137" t="s">
        <v>8254</v>
      </c>
      <c r="C3484" s="138" t="s">
        <v>42</v>
      </c>
      <c r="D3484" s="139">
        <v>403.86</v>
      </c>
      <c r="E3484" s="139">
        <v>62.56</v>
      </c>
      <c r="F3484" s="139">
        <v>466.42</v>
      </c>
      <c r="G3484" s="120">
        <f t="shared" si="54"/>
        <v>9</v>
      </c>
    </row>
    <row r="3485" spans="1:7" x14ac:dyDescent="0.2">
      <c r="A3485" s="136" t="s">
        <v>6958</v>
      </c>
      <c r="B3485" s="137" t="s">
        <v>6959</v>
      </c>
      <c r="C3485" s="138"/>
      <c r="D3485" s="139"/>
      <c r="E3485" s="139"/>
      <c r="F3485" s="139"/>
      <c r="G3485" s="120">
        <f t="shared" si="54"/>
        <v>5</v>
      </c>
    </row>
    <row r="3486" spans="1:7" ht="30" x14ac:dyDescent="0.2">
      <c r="A3486" s="136" t="s">
        <v>6960</v>
      </c>
      <c r="B3486" s="137" t="s">
        <v>6961</v>
      </c>
      <c r="C3486" s="138" t="s">
        <v>42</v>
      </c>
      <c r="D3486" s="139">
        <v>323.36</v>
      </c>
      <c r="E3486" s="139">
        <v>30.03</v>
      </c>
      <c r="F3486" s="139">
        <v>353.39</v>
      </c>
      <c r="G3486" s="120">
        <f t="shared" si="54"/>
        <v>9</v>
      </c>
    </row>
    <row r="3487" spans="1:7" ht="30" x14ac:dyDescent="0.2">
      <c r="A3487" s="136" t="s">
        <v>6962</v>
      </c>
      <c r="B3487" s="137" t="s">
        <v>6963</v>
      </c>
      <c r="C3487" s="138" t="s">
        <v>42</v>
      </c>
      <c r="D3487" s="139">
        <v>475.5</v>
      </c>
      <c r="E3487" s="139">
        <v>37.54</v>
      </c>
      <c r="F3487" s="139">
        <v>513.04</v>
      </c>
      <c r="G3487" s="120">
        <f t="shared" si="54"/>
        <v>9</v>
      </c>
    </row>
    <row r="3488" spans="1:7" ht="30" x14ac:dyDescent="0.2">
      <c r="A3488" s="136" t="s">
        <v>6964</v>
      </c>
      <c r="B3488" s="137" t="s">
        <v>6965</v>
      </c>
      <c r="C3488" s="138" t="s">
        <v>42</v>
      </c>
      <c r="D3488" s="139">
        <v>810.9</v>
      </c>
      <c r="E3488" s="139">
        <v>50.05</v>
      </c>
      <c r="F3488" s="139">
        <v>860.95</v>
      </c>
      <c r="G3488" s="120">
        <f t="shared" si="54"/>
        <v>9</v>
      </c>
    </row>
    <row r="3489" spans="1:7" ht="30" x14ac:dyDescent="0.2">
      <c r="A3489" s="136" t="s">
        <v>6966</v>
      </c>
      <c r="B3489" s="137" t="s">
        <v>6967</v>
      </c>
      <c r="C3489" s="138" t="s">
        <v>42</v>
      </c>
      <c r="D3489" s="139">
        <v>1130.23</v>
      </c>
      <c r="E3489" s="139">
        <v>62.56</v>
      </c>
      <c r="F3489" s="139">
        <v>1192.79</v>
      </c>
      <c r="G3489" s="120">
        <f t="shared" si="54"/>
        <v>9</v>
      </c>
    </row>
    <row r="3490" spans="1:7" x14ac:dyDescent="0.2">
      <c r="A3490" s="136" t="s">
        <v>6968</v>
      </c>
      <c r="B3490" s="137" t="s">
        <v>6969</v>
      </c>
      <c r="C3490" s="138"/>
      <c r="D3490" s="139"/>
      <c r="E3490" s="139"/>
      <c r="F3490" s="139"/>
      <c r="G3490" s="120">
        <f t="shared" si="54"/>
        <v>5</v>
      </c>
    </row>
    <row r="3491" spans="1:7" ht="45" x14ac:dyDescent="0.2">
      <c r="A3491" s="136" t="s">
        <v>6970</v>
      </c>
      <c r="B3491" s="137" t="s">
        <v>6971</v>
      </c>
      <c r="C3491" s="138" t="s">
        <v>42</v>
      </c>
      <c r="D3491" s="139">
        <v>446.65</v>
      </c>
      <c r="E3491" s="139">
        <v>22.52</v>
      </c>
      <c r="F3491" s="139">
        <v>469.17</v>
      </c>
      <c r="G3491" s="120">
        <f t="shared" si="54"/>
        <v>9</v>
      </c>
    </row>
    <row r="3492" spans="1:7" x14ac:dyDescent="0.2">
      <c r="A3492" s="136" t="s">
        <v>6972</v>
      </c>
      <c r="B3492" s="137" t="s">
        <v>6973</v>
      </c>
      <c r="C3492" s="138"/>
      <c r="D3492" s="139"/>
      <c r="E3492" s="139"/>
      <c r="F3492" s="139"/>
      <c r="G3492" s="120">
        <f t="shared" si="54"/>
        <v>5</v>
      </c>
    </row>
    <row r="3493" spans="1:7" ht="45" x14ac:dyDescent="0.2">
      <c r="A3493" s="136" t="s">
        <v>6974</v>
      </c>
      <c r="B3493" s="137" t="s">
        <v>6975</v>
      </c>
      <c r="C3493" s="138" t="s">
        <v>42</v>
      </c>
      <c r="D3493" s="139">
        <v>472.74</v>
      </c>
      <c r="E3493" s="139">
        <v>104.77</v>
      </c>
      <c r="F3493" s="139">
        <v>577.51</v>
      </c>
      <c r="G3493" s="120">
        <f t="shared" si="54"/>
        <v>9</v>
      </c>
    </row>
    <row r="3494" spans="1:7" ht="30" x14ac:dyDescent="0.2">
      <c r="A3494" s="136" t="s">
        <v>6976</v>
      </c>
      <c r="B3494" s="137" t="s">
        <v>6977</v>
      </c>
      <c r="C3494" s="138" t="s">
        <v>42</v>
      </c>
      <c r="D3494" s="139">
        <v>185.28</v>
      </c>
      <c r="E3494" s="139">
        <v>10.01</v>
      </c>
      <c r="F3494" s="139">
        <v>195.29</v>
      </c>
      <c r="G3494" s="120">
        <f t="shared" si="54"/>
        <v>9</v>
      </c>
    </row>
    <row r="3495" spans="1:7" ht="30" x14ac:dyDescent="0.2">
      <c r="A3495" s="136" t="s">
        <v>6978</v>
      </c>
      <c r="B3495" s="137" t="s">
        <v>6979</v>
      </c>
      <c r="C3495" s="138" t="s">
        <v>42</v>
      </c>
      <c r="D3495" s="139">
        <v>214.42</v>
      </c>
      <c r="E3495" s="139">
        <v>25.03</v>
      </c>
      <c r="F3495" s="139">
        <v>239.45</v>
      </c>
      <c r="G3495" s="120">
        <f t="shared" si="54"/>
        <v>9</v>
      </c>
    </row>
    <row r="3496" spans="1:7" ht="45" x14ac:dyDescent="0.2">
      <c r="A3496" s="136" t="s">
        <v>6980</v>
      </c>
      <c r="B3496" s="137" t="s">
        <v>6981</v>
      </c>
      <c r="C3496" s="138" t="s">
        <v>42</v>
      </c>
      <c r="D3496" s="139">
        <v>9042.1</v>
      </c>
      <c r="E3496" s="139">
        <v>104.77</v>
      </c>
      <c r="F3496" s="139">
        <v>9146.8700000000008</v>
      </c>
      <c r="G3496" s="120">
        <f t="shared" si="54"/>
        <v>9</v>
      </c>
    </row>
    <row r="3497" spans="1:7" x14ac:dyDescent="0.2">
      <c r="A3497" s="136" t="s">
        <v>6982</v>
      </c>
      <c r="B3497" s="137" t="s">
        <v>6983</v>
      </c>
      <c r="C3497" s="138"/>
      <c r="D3497" s="139"/>
      <c r="E3497" s="139"/>
      <c r="F3497" s="139"/>
      <c r="G3497" s="120">
        <f t="shared" si="54"/>
        <v>5</v>
      </c>
    </row>
    <row r="3498" spans="1:7" ht="30" x14ac:dyDescent="0.2">
      <c r="A3498" s="136" t="s">
        <v>6984</v>
      </c>
      <c r="B3498" s="137" t="s">
        <v>6985</v>
      </c>
      <c r="C3498" s="138" t="s">
        <v>42</v>
      </c>
      <c r="D3498" s="139">
        <v>2778.62</v>
      </c>
      <c r="E3498" s="139">
        <v>173.27</v>
      </c>
      <c r="F3498" s="139">
        <v>2951.89</v>
      </c>
      <c r="G3498" s="120">
        <f t="shared" si="54"/>
        <v>9</v>
      </c>
    </row>
    <row r="3499" spans="1:7" ht="30" x14ac:dyDescent="0.2">
      <c r="A3499" s="136" t="s">
        <v>6986</v>
      </c>
      <c r="B3499" s="137" t="s">
        <v>6987</v>
      </c>
      <c r="C3499" s="138" t="s">
        <v>42</v>
      </c>
      <c r="D3499" s="139">
        <v>960.24</v>
      </c>
      <c r="E3499" s="139">
        <v>173.27</v>
      </c>
      <c r="F3499" s="139">
        <v>1133.51</v>
      </c>
      <c r="G3499" s="120">
        <f t="shared" si="54"/>
        <v>9</v>
      </c>
    </row>
    <row r="3500" spans="1:7" ht="30" x14ac:dyDescent="0.2">
      <c r="A3500" s="136" t="s">
        <v>6988</v>
      </c>
      <c r="B3500" s="137" t="s">
        <v>6989</v>
      </c>
      <c r="C3500" s="138" t="s">
        <v>42</v>
      </c>
      <c r="D3500" s="139">
        <v>1213.8900000000001</v>
      </c>
      <c r="E3500" s="139">
        <v>62.56</v>
      </c>
      <c r="F3500" s="139">
        <v>1276.45</v>
      </c>
      <c r="G3500" s="120">
        <f t="shared" si="54"/>
        <v>9</v>
      </c>
    </row>
    <row r="3501" spans="1:7" ht="30" x14ac:dyDescent="0.2">
      <c r="A3501" s="136" t="s">
        <v>6990</v>
      </c>
      <c r="B3501" s="137" t="s">
        <v>6991</v>
      </c>
      <c r="C3501" s="138" t="s">
        <v>42</v>
      </c>
      <c r="D3501" s="139">
        <v>1608.88</v>
      </c>
      <c r="E3501" s="139">
        <v>112.61</v>
      </c>
      <c r="F3501" s="139">
        <v>1721.49</v>
      </c>
      <c r="G3501" s="120">
        <f t="shared" si="54"/>
        <v>9</v>
      </c>
    </row>
    <row r="3502" spans="1:7" ht="30" x14ac:dyDescent="0.2">
      <c r="A3502" s="136" t="s">
        <v>6992</v>
      </c>
      <c r="B3502" s="137" t="s">
        <v>6993</v>
      </c>
      <c r="C3502" s="138" t="s">
        <v>42</v>
      </c>
      <c r="D3502" s="139">
        <v>2374.9899999999998</v>
      </c>
      <c r="E3502" s="139">
        <v>112.61</v>
      </c>
      <c r="F3502" s="139">
        <v>2487.6</v>
      </c>
      <c r="G3502" s="120">
        <f t="shared" si="54"/>
        <v>9</v>
      </c>
    </row>
    <row r="3503" spans="1:7" ht="30" x14ac:dyDescent="0.2">
      <c r="A3503" s="136" t="s">
        <v>6994</v>
      </c>
      <c r="B3503" s="137" t="s">
        <v>6995</v>
      </c>
      <c r="C3503" s="138" t="s">
        <v>42</v>
      </c>
      <c r="D3503" s="139">
        <v>5879.51</v>
      </c>
      <c r="E3503" s="139">
        <v>173.27</v>
      </c>
      <c r="F3503" s="139">
        <v>6052.78</v>
      </c>
      <c r="G3503" s="120">
        <f t="shared" si="54"/>
        <v>9</v>
      </c>
    </row>
    <row r="3504" spans="1:7" ht="30" x14ac:dyDescent="0.2">
      <c r="A3504" s="136" t="s">
        <v>6996</v>
      </c>
      <c r="B3504" s="137" t="s">
        <v>6997</v>
      </c>
      <c r="C3504" s="138" t="s">
        <v>42</v>
      </c>
      <c r="D3504" s="139">
        <v>1115.74</v>
      </c>
      <c r="E3504" s="139">
        <v>173.27</v>
      </c>
      <c r="F3504" s="139">
        <v>1289.01</v>
      </c>
      <c r="G3504" s="120">
        <f t="shared" si="54"/>
        <v>9</v>
      </c>
    </row>
    <row r="3505" spans="1:7" ht="30" x14ac:dyDescent="0.2">
      <c r="A3505" s="136" t="s">
        <v>6998</v>
      </c>
      <c r="B3505" s="137" t="s">
        <v>6999</v>
      </c>
      <c r="C3505" s="138" t="s">
        <v>42</v>
      </c>
      <c r="D3505" s="139">
        <v>1653.87</v>
      </c>
      <c r="E3505" s="139">
        <v>173.27</v>
      </c>
      <c r="F3505" s="139">
        <v>1827.14</v>
      </c>
      <c r="G3505" s="120">
        <f t="shared" si="54"/>
        <v>9</v>
      </c>
    </row>
    <row r="3506" spans="1:7" ht="30" x14ac:dyDescent="0.2">
      <c r="A3506" s="136" t="s">
        <v>7000</v>
      </c>
      <c r="B3506" s="137" t="s">
        <v>7001</v>
      </c>
      <c r="C3506" s="138" t="s">
        <v>42</v>
      </c>
      <c r="D3506" s="139">
        <v>789.26</v>
      </c>
      <c r="E3506" s="139">
        <v>15.02</v>
      </c>
      <c r="F3506" s="139">
        <v>804.28</v>
      </c>
      <c r="G3506" s="120">
        <f t="shared" si="54"/>
        <v>9</v>
      </c>
    </row>
    <row r="3507" spans="1:7" ht="30" x14ac:dyDescent="0.2">
      <c r="A3507" s="136" t="s">
        <v>7002</v>
      </c>
      <c r="B3507" s="137" t="s">
        <v>7003</v>
      </c>
      <c r="C3507" s="138" t="s">
        <v>42</v>
      </c>
      <c r="D3507" s="139">
        <v>1961.93</v>
      </c>
      <c r="E3507" s="139">
        <v>22.02</v>
      </c>
      <c r="F3507" s="139">
        <v>1983.95</v>
      </c>
      <c r="G3507" s="120">
        <f t="shared" si="54"/>
        <v>9</v>
      </c>
    </row>
    <row r="3508" spans="1:7" x14ac:dyDescent="0.2">
      <c r="A3508" s="136" t="s">
        <v>7004</v>
      </c>
      <c r="B3508" s="137" t="s">
        <v>7005</v>
      </c>
      <c r="C3508" s="138"/>
      <c r="D3508" s="139"/>
      <c r="E3508" s="139"/>
      <c r="F3508" s="139"/>
      <c r="G3508" s="120">
        <f t="shared" si="54"/>
        <v>5</v>
      </c>
    </row>
    <row r="3509" spans="1:7" x14ac:dyDescent="0.2">
      <c r="A3509" s="136" t="s">
        <v>7006</v>
      </c>
      <c r="B3509" s="137" t="s">
        <v>7007</v>
      </c>
      <c r="C3509" s="138" t="s">
        <v>42</v>
      </c>
      <c r="D3509" s="139">
        <v>10.51</v>
      </c>
      <c r="E3509" s="139">
        <v>22.52</v>
      </c>
      <c r="F3509" s="139">
        <v>33.03</v>
      </c>
      <c r="G3509" s="120">
        <f t="shared" si="54"/>
        <v>9</v>
      </c>
    </row>
    <row r="3510" spans="1:7" ht="30" x14ac:dyDescent="0.2">
      <c r="A3510" s="136" t="s">
        <v>7008</v>
      </c>
      <c r="B3510" s="137" t="s">
        <v>7009</v>
      </c>
      <c r="C3510" s="138" t="s">
        <v>42</v>
      </c>
      <c r="D3510" s="139">
        <v>39.25</v>
      </c>
      <c r="E3510" s="139">
        <v>22.52</v>
      </c>
      <c r="F3510" s="139">
        <v>61.77</v>
      </c>
      <c r="G3510" s="120">
        <f t="shared" si="54"/>
        <v>9</v>
      </c>
    </row>
    <row r="3511" spans="1:7" x14ac:dyDescent="0.2">
      <c r="A3511" s="136" t="s">
        <v>7010</v>
      </c>
      <c r="B3511" s="137" t="s">
        <v>7011</v>
      </c>
      <c r="C3511" s="138"/>
      <c r="D3511" s="139"/>
      <c r="E3511" s="139"/>
      <c r="F3511" s="139"/>
      <c r="G3511" s="120">
        <f t="shared" si="54"/>
        <v>5</v>
      </c>
    </row>
    <row r="3512" spans="1:7" x14ac:dyDescent="0.2">
      <c r="A3512" s="136" t="s">
        <v>7012</v>
      </c>
      <c r="B3512" s="137" t="s">
        <v>7013</v>
      </c>
      <c r="C3512" s="138" t="s">
        <v>42</v>
      </c>
      <c r="D3512" s="139">
        <v>127.84</v>
      </c>
      <c r="E3512" s="139">
        <v>7.5</v>
      </c>
      <c r="F3512" s="139">
        <v>135.34</v>
      </c>
      <c r="G3512" s="120">
        <f t="shared" si="54"/>
        <v>9</v>
      </c>
    </row>
    <row r="3513" spans="1:7" x14ac:dyDescent="0.2">
      <c r="A3513" s="136" t="s">
        <v>7014</v>
      </c>
      <c r="B3513" s="137" t="s">
        <v>7015</v>
      </c>
      <c r="C3513" s="138" t="s">
        <v>42</v>
      </c>
      <c r="D3513" s="139">
        <v>483.5</v>
      </c>
      <c r="E3513" s="139">
        <v>62.56</v>
      </c>
      <c r="F3513" s="139">
        <v>546.05999999999995</v>
      </c>
      <c r="G3513" s="120">
        <f t="shared" si="54"/>
        <v>9</v>
      </c>
    </row>
    <row r="3514" spans="1:7" ht="30" x14ac:dyDescent="0.2">
      <c r="A3514" s="136" t="s">
        <v>7016</v>
      </c>
      <c r="B3514" s="137" t="s">
        <v>7017</v>
      </c>
      <c r="C3514" s="138" t="s">
        <v>42</v>
      </c>
      <c r="D3514" s="139">
        <v>491.31</v>
      </c>
      <c r="E3514" s="139">
        <v>62.56</v>
      </c>
      <c r="F3514" s="139">
        <v>553.87</v>
      </c>
      <c r="G3514" s="120">
        <f t="shared" si="54"/>
        <v>9</v>
      </c>
    </row>
    <row r="3515" spans="1:7" ht="30" x14ac:dyDescent="0.2">
      <c r="A3515" s="136" t="s">
        <v>7018</v>
      </c>
      <c r="B3515" s="137" t="s">
        <v>7019</v>
      </c>
      <c r="C3515" s="138" t="s">
        <v>42</v>
      </c>
      <c r="D3515" s="139">
        <v>34.99</v>
      </c>
      <c r="E3515" s="139">
        <v>10.56</v>
      </c>
      <c r="F3515" s="139">
        <v>45.55</v>
      </c>
      <c r="G3515" s="120">
        <f t="shared" si="54"/>
        <v>9</v>
      </c>
    </row>
    <row r="3516" spans="1:7" ht="30" x14ac:dyDescent="0.2">
      <c r="A3516" s="136" t="s">
        <v>7020</v>
      </c>
      <c r="B3516" s="137" t="s">
        <v>7021</v>
      </c>
      <c r="C3516" s="138" t="s">
        <v>42</v>
      </c>
      <c r="D3516" s="139">
        <v>726.18</v>
      </c>
      <c r="E3516" s="139">
        <v>35.21</v>
      </c>
      <c r="F3516" s="139">
        <v>761.39</v>
      </c>
      <c r="G3516" s="120">
        <f t="shared" si="54"/>
        <v>9</v>
      </c>
    </row>
    <row r="3517" spans="1:7" ht="30" x14ac:dyDescent="0.2">
      <c r="A3517" s="136" t="s">
        <v>7022</v>
      </c>
      <c r="B3517" s="137" t="s">
        <v>7023</v>
      </c>
      <c r="C3517" s="138" t="s">
        <v>42</v>
      </c>
      <c r="D3517" s="139">
        <v>360.02</v>
      </c>
      <c r="E3517" s="139">
        <v>35.21</v>
      </c>
      <c r="F3517" s="139">
        <v>395.23</v>
      </c>
      <c r="G3517" s="120">
        <f t="shared" si="54"/>
        <v>9</v>
      </c>
    </row>
    <row r="3518" spans="1:7" ht="30" x14ac:dyDescent="0.2">
      <c r="A3518" s="136" t="s">
        <v>7024</v>
      </c>
      <c r="B3518" s="137" t="s">
        <v>7025</v>
      </c>
      <c r="C3518" s="138" t="s">
        <v>42</v>
      </c>
      <c r="D3518" s="139">
        <v>92.28</v>
      </c>
      <c r="E3518" s="139">
        <v>25.03</v>
      </c>
      <c r="F3518" s="139">
        <v>117.31</v>
      </c>
      <c r="G3518" s="120">
        <f t="shared" si="54"/>
        <v>9</v>
      </c>
    </row>
    <row r="3519" spans="1:7" ht="30" x14ac:dyDescent="0.2">
      <c r="A3519" s="136" t="s">
        <v>7026</v>
      </c>
      <c r="B3519" s="137" t="s">
        <v>7027</v>
      </c>
      <c r="C3519" s="138" t="s">
        <v>42</v>
      </c>
      <c r="D3519" s="139">
        <v>3276.84</v>
      </c>
      <c r="E3519" s="139">
        <v>150.15</v>
      </c>
      <c r="F3519" s="139">
        <v>3426.99</v>
      </c>
      <c r="G3519" s="120">
        <f t="shared" si="54"/>
        <v>9</v>
      </c>
    </row>
    <row r="3520" spans="1:7" x14ac:dyDescent="0.2">
      <c r="A3520" s="136" t="s">
        <v>7028</v>
      </c>
      <c r="B3520" s="137" t="s">
        <v>7029</v>
      </c>
      <c r="C3520" s="138" t="s">
        <v>42</v>
      </c>
      <c r="D3520" s="139">
        <v>112.3</v>
      </c>
      <c r="E3520" s="139">
        <v>20.02</v>
      </c>
      <c r="F3520" s="139">
        <v>132.32</v>
      </c>
      <c r="G3520" s="120">
        <f t="shared" si="54"/>
        <v>9</v>
      </c>
    </row>
    <row r="3521" spans="1:7" ht="30" x14ac:dyDescent="0.2">
      <c r="A3521" s="136" t="s">
        <v>7030</v>
      </c>
      <c r="B3521" s="137" t="s">
        <v>7031</v>
      </c>
      <c r="C3521" s="138" t="s">
        <v>42</v>
      </c>
      <c r="D3521" s="139">
        <v>457.96</v>
      </c>
      <c r="E3521" s="139">
        <v>59.38</v>
      </c>
      <c r="F3521" s="139">
        <v>517.34</v>
      </c>
      <c r="G3521" s="120">
        <f t="shared" si="54"/>
        <v>9</v>
      </c>
    </row>
    <row r="3522" spans="1:7" ht="30" x14ac:dyDescent="0.2">
      <c r="A3522" s="136" t="s">
        <v>7032</v>
      </c>
      <c r="B3522" s="137" t="s">
        <v>7033</v>
      </c>
      <c r="C3522" s="138" t="s">
        <v>42</v>
      </c>
      <c r="D3522" s="139">
        <v>330.16</v>
      </c>
      <c r="E3522" s="139">
        <v>62.56</v>
      </c>
      <c r="F3522" s="139">
        <v>392.72</v>
      </c>
      <c r="G3522" s="120">
        <f t="shared" si="54"/>
        <v>9</v>
      </c>
    </row>
    <row r="3523" spans="1:7" ht="30" x14ac:dyDescent="0.2">
      <c r="A3523" s="136" t="s">
        <v>7034</v>
      </c>
      <c r="B3523" s="137" t="s">
        <v>7035</v>
      </c>
      <c r="C3523" s="138" t="s">
        <v>42</v>
      </c>
      <c r="D3523" s="139">
        <v>384.61</v>
      </c>
      <c r="E3523" s="139">
        <v>62.56</v>
      </c>
      <c r="F3523" s="139">
        <v>447.17</v>
      </c>
      <c r="G3523" s="120">
        <f t="shared" si="54"/>
        <v>9</v>
      </c>
    </row>
    <row r="3524" spans="1:7" x14ac:dyDescent="0.2">
      <c r="A3524" s="136" t="s">
        <v>7036</v>
      </c>
      <c r="B3524" s="137" t="s">
        <v>7037</v>
      </c>
      <c r="C3524" s="138"/>
      <c r="D3524" s="139"/>
      <c r="E3524" s="139"/>
      <c r="F3524" s="139"/>
      <c r="G3524" s="120">
        <f t="shared" si="54"/>
        <v>2</v>
      </c>
    </row>
    <row r="3525" spans="1:7" x14ac:dyDescent="0.2">
      <c r="A3525" s="136" t="s">
        <v>7038</v>
      </c>
      <c r="B3525" s="137" t="s">
        <v>7039</v>
      </c>
      <c r="C3525" s="138"/>
      <c r="D3525" s="139"/>
      <c r="E3525" s="139"/>
      <c r="F3525" s="139"/>
      <c r="G3525" s="120">
        <f t="shared" si="54"/>
        <v>5</v>
      </c>
    </row>
    <row r="3526" spans="1:7" x14ac:dyDescent="0.2">
      <c r="A3526" s="136" t="s">
        <v>7040</v>
      </c>
      <c r="B3526" s="137" t="s">
        <v>7041</v>
      </c>
      <c r="C3526" s="138" t="s">
        <v>42</v>
      </c>
      <c r="D3526" s="139">
        <v>9299.3799999999992</v>
      </c>
      <c r="E3526" s="139">
        <v>111.13</v>
      </c>
      <c r="F3526" s="139">
        <v>9410.51</v>
      </c>
      <c r="G3526" s="120">
        <f t="shared" si="54"/>
        <v>9</v>
      </c>
    </row>
    <row r="3527" spans="1:7" x14ac:dyDescent="0.2">
      <c r="A3527" s="136" t="s">
        <v>7042</v>
      </c>
      <c r="B3527" s="137" t="s">
        <v>7043</v>
      </c>
      <c r="C3527" s="138" t="s">
        <v>42</v>
      </c>
      <c r="D3527" s="139">
        <v>11975.96</v>
      </c>
      <c r="E3527" s="139">
        <v>151.85</v>
      </c>
      <c r="F3527" s="139">
        <v>12127.81</v>
      </c>
      <c r="G3527" s="120">
        <f t="shared" si="54"/>
        <v>9</v>
      </c>
    </row>
    <row r="3528" spans="1:7" ht="30" x14ac:dyDescent="0.2">
      <c r="A3528" s="136" t="s">
        <v>7044</v>
      </c>
      <c r="B3528" s="137" t="s">
        <v>7045</v>
      </c>
      <c r="C3528" s="138" t="s">
        <v>42</v>
      </c>
      <c r="D3528" s="139">
        <v>1083.8399999999999</v>
      </c>
      <c r="E3528" s="139">
        <v>60.23</v>
      </c>
      <c r="F3528" s="139">
        <v>1144.07</v>
      </c>
      <c r="G3528" s="120">
        <f t="shared" si="54"/>
        <v>9</v>
      </c>
    </row>
    <row r="3529" spans="1:7" ht="30" x14ac:dyDescent="0.2">
      <c r="A3529" s="136" t="s">
        <v>7046</v>
      </c>
      <c r="B3529" s="137" t="s">
        <v>7047</v>
      </c>
      <c r="C3529" s="138" t="s">
        <v>42</v>
      </c>
      <c r="D3529" s="139">
        <v>1940.99</v>
      </c>
      <c r="E3529" s="139">
        <v>60.23</v>
      </c>
      <c r="F3529" s="139">
        <v>2001.22</v>
      </c>
      <c r="G3529" s="120">
        <f t="shared" si="54"/>
        <v>9</v>
      </c>
    </row>
    <row r="3530" spans="1:7" ht="30" x14ac:dyDescent="0.2">
      <c r="A3530" s="136" t="s">
        <v>7048</v>
      </c>
      <c r="B3530" s="137" t="s">
        <v>7049</v>
      </c>
      <c r="C3530" s="138" t="s">
        <v>42</v>
      </c>
      <c r="D3530" s="139">
        <v>3100.71</v>
      </c>
      <c r="E3530" s="139">
        <v>70.41</v>
      </c>
      <c r="F3530" s="139">
        <v>3171.12</v>
      </c>
      <c r="G3530" s="120">
        <f t="shared" ref="G3530:G3593" si="55">LEN(A3530)</f>
        <v>9</v>
      </c>
    </row>
    <row r="3531" spans="1:7" ht="30" x14ac:dyDescent="0.2">
      <c r="A3531" s="136" t="s">
        <v>7050</v>
      </c>
      <c r="B3531" s="137" t="s">
        <v>7051</v>
      </c>
      <c r="C3531" s="138" t="s">
        <v>42</v>
      </c>
      <c r="D3531" s="139">
        <v>5561.6</v>
      </c>
      <c r="E3531" s="139">
        <v>90.77</v>
      </c>
      <c r="F3531" s="139">
        <v>5652.37</v>
      </c>
      <c r="G3531" s="120">
        <f t="shared" si="55"/>
        <v>9</v>
      </c>
    </row>
    <row r="3532" spans="1:7" ht="45" x14ac:dyDescent="0.2">
      <c r="A3532" s="136" t="s">
        <v>7052</v>
      </c>
      <c r="B3532" s="137" t="s">
        <v>7053</v>
      </c>
      <c r="C3532" s="138" t="s">
        <v>42</v>
      </c>
      <c r="D3532" s="139">
        <v>7488.9</v>
      </c>
      <c r="E3532" s="139">
        <v>80.59</v>
      </c>
      <c r="F3532" s="139">
        <v>7569.49</v>
      </c>
      <c r="G3532" s="120">
        <f t="shared" si="55"/>
        <v>9</v>
      </c>
    </row>
    <row r="3533" spans="1:7" ht="45" x14ac:dyDescent="0.2">
      <c r="A3533" s="136" t="s">
        <v>7054</v>
      </c>
      <c r="B3533" s="137" t="s">
        <v>7055</v>
      </c>
      <c r="C3533" s="138" t="s">
        <v>42</v>
      </c>
      <c r="D3533" s="139">
        <v>13639.59</v>
      </c>
      <c r="E3533" s="139">
        <v>111.13</v>
      </c>
      <c r="F3533" s="139">
        <v>13750.72</v>
      </c>
      <c r="G3533" s="120">
        <f t="shared" si="55"/>
        <v>9</v>
      </c>
    </row>
    <row r="3534" spans="1:7" ht="30" x14ac:dyDescent="0.2">
      <c r="A3534" s="136" t="s">
        <v>7056</v>
      </c>
      <c r="B3534" s="137" t="s">
        <v>7057</v>
      </c>
      <c r="C3534" s="138" t="s">
        <v>42</v>
      </c>
      <c r="D3534" s="139">
        <v>888.3</v>
      </c>
      <c r="E3534" s="139">
        <v>70.41</v>
      </c>
      <c r="F3534" s="139">
        <v>958.71</v>
      </c>
      <c r="G3534" s="120">
        <f t="shared" si="55"/>
        <v>9</v>
      </c>
    </row>
    <row r="3535" spans="1:7" ht="30" x14ac:dyDescent="0.2">
      <c r="A3535" s="136" t="s">
        <v>7058</v>
      </c>
      <c r="B3535" s="137" t="s">
        <v>7059</v>
      </c>
      <c r="C3535" s="138" t="s">
        <v>42</v>
      </c>
      <c r="D3535" s="139">
        <v>572.57000000000005</v>
      </c>
      <c r="E3535" s="139">
        <v>70.41</v>
      </c>
      <c r="F3535" s="139">
        <v>642.98</v>
      </c>
      <c r="G3535" s="120">
        <f t="shared" si="55"/>
        <v>9</v>
      </c>
    </row>
    <row r="3536" spans="1:7" x14ac:dyDescent="0.2">
      <c r="A3536" s="136" t="s">
        <v>7060</v>
      </c>
      <c r="B3536" s="137" t="s">
        <v>7061</v>
      </c>
      <c r="C3536" s="138"/>
      <c r="D3536" s="139"/>
      <c r="E3536" s="139"/>
      <c r="F3536" s="139"/>
      <c r="G3536" s="120">
        <f t="shared" si="55"/>
        <v>5</v>
      </c>
    </row>
    <row r="3537" spans="1:7" ht="30" x14ac:dyDescent="0.2">
      <c r="A3537" s="136" t="s">
        <v>7062</v>
      </c>
      <c r="B3537" s="137" t="s">
        <v>7063</v>
      </c>
      <c r="C3537" s="138" t="s">
        <v>58</v>
      </c>
      <c r="D3537" s="139">
        <v>6051.71</v>
      </c>
      <c r="E3537" s="139">
        <v>70.41</v>
      </c>
      <c r="F3537" s="139">
        <v>6122.12</v>
      </c>
      <c r="G3537" s="120">
        <f t="shared" si="55"/>
        <v>9</v>
      </c>
    </row>
    <row r="3538" spans="1:7" ht="30" x14ac:dyDescent="0.2">
      <c r="A3538" s="136" t="s">
        <v>7064</v>
      </c>
      <c r="B3538" s="137" t="s">
        <v>7065</v>
      </c>
      <c r="C3538" s="138" t="s">
        <v>58</v>
      </c>
      <c r="D3538" s="139">
        <v>10815.53</v>
      </c>
      <c r="E3538" s="139">
        <v>70.41</v>
      </c>
      <c r="F3538" s="139">
        <v>10885.94</v>
      </c>
      <c r="G3538" s="120">
        <f t="shared" si="55"/>
        <v>9</v>
      </c>
    </row>
    <row r="3539" spans="1:7" ht="30" x14ac:dyDescent="0.2">
      <c r="A3539" s="136" t="s">
        <v>7066</v>
      </c>
      <c r="B3539" s="137" t="s">
        <v>7067</v>
      </c>
      <c r="C3539" s="138" t="s">
        <v>58</v>
      </c>
      <c r="D3539" s="139">
        <v>19935.16</v>
      </c>
      <c r="E3539" s="139">
        <v>70.41</v>
      </c>
      <c r="F3539" s="139">
        <v>20005.57</v>
      </c>
      <c r="G3539" s="120">
        <f t="shared" si="55"/>
        <v>9</v>
      </c>
    </row>
    <row r="3540" spans="1:7" x14ac:dyDescent="0.2">
      <c r="A3540" s="136" t="s">
        <v>7068</v>
      </c>
      <c r="B3540" s="137" t="s">
        <v>7069</v>
      </c>
      <c r="C3540" s="138"/>
      <c r="D3540" s="139"/>
      <c r="E3540" s="139"/>
      <c r="F3540" s="139"/>
      <c r="G3540" s="120">
        <f t="shared" si="55"/>
        <v>5</v>
      </c>
    </row>
    <row r="3541" spans="1:7" ht="45" x14ac:dyDescent="0.2">
      <c r="A3541" s="136" t="s">
        <v>7070</v>
      </c>
      <c r="B3541" s="137" t="s">
        <v>7071</v>
      </c>
      <c r="C3541" s="138" t="s">
        <v>18</v>
      </c>
      <c r="D3541" s="139">
        <v>17699.89</v>
      </c>
      <c r="E3541" s="139">
        <v>3760.55</v>
      </c>
      <c r="F3541" s="139">
        <v>21460.44</v>
      </c>
      <c r="G3541" s="120">
        <f t="shared" si="55"/>
        <v>9</v>
      </c>
    </row>
    <row r="3542" spans="1:7" ht="45" x14ac:dyDescent="0.2">
      <c r="A3542" s="136" t="s">
        <v>7072</v>
      </c>
      <c r="B3542" s="137" t="s">
        <v>7073</v>
      </c>
      <c r="C3542" s="138" t="s">
        <v>18</v>
      </c>
      <c r="D3542" s="139">
        <v>34485.300000000003</v>
      </c>
      <c r="E3542" s="139">
        <v>8048.21</v>
      </c>
      <c r="F3542" s="139">
        <v>42533.51</v>
      </c>
      <c r="G3542" s="120">
        <f t="shared" si="55"/>
        <v>9</v>
      </c>
    </row>
    <row r="3543" spans="1:7" x14ac:dyDescent="0.2">
      <c r="A3543" s="136" t="s">
        <v>7074</v>
      </c>
      <c r="B3543" s="137" t="s">
        <v>7075</v>
      </c>
      <c r="C3543" s="138"/>
      <c r="D3543" s="139"/>
      <c r="E3543" s="139"/>
      <c r="F3543" s="139"/>
      <c r="G3543" s="120">
        <f t="shared" si="55"/>
        <v>5</v>
      </c>
    </row>
    <row r="3544" spans="1:7" x14ac:dyDescent="0.2">
      <c r="A3544" s="136" t="s">
        <v>7076</v>
      </c>
      <c r="B3544" s="137" t="s">
        <v>7077</v>
      </c>
      <c r="C3544" s="138" t="s">
        <v>42</v>
      </c>
      <c r="D3544" s="139">
        <v>88.5</v>
      </c>
      <c r="E3544" s="139">
        <v>15.02</v>
      </c>
      <c r="F3544" s="139">
        <v>103.52</v>
      </c>
      <c r="G3544" s="120">
        <f t="shared" si="55"/>
        <v>9</v>
      </c>
    </row>
    <row r="3545" spans="1:7" x14ac:dyDescent="0.2">
      <c r="A3545" s="136" t="s">
        <v>7078</v>
      </c>
      <c r="B3545" s="137" t="s">
        <v>7079</v>
      </c>
      <c r="C3545" s="138" t="s">
        <v>42</v>
      </c>
      <c r="D3545" s="139">
        <v>116.38</v>
      </c>
      <c r="E3545" s="139">
        <v>20.02</v>
      </c>
      <c r="F3545" s="139">
        <v>136.4</v>
      </c>
      <c r="G3545" s="120">
        <f t="shared" si="55"/>
        <v>9</v>
      </c>
    </row>
    <row r="3546" spans="1:7" x14ac:dyDescent="0.2">
      <c r="A3546" s="136" t="s">
        <v>7080</v>
      </c>
      <c r="B3546" s="137" t="s">
        <v>7081</v>
      </c>
      <c r="C3546" s="138" t="s">
        <v>42</v>
      </c>
      <c r="D3546" s="139">
        <v>236.84</v>
      </c>
      <c r="E3546" s="139">
        <v>22.52</v>
      </c>
      <c r="F3546" s="139">
        <v>259.36</v>
      </c>
      <c r="G3546" s="120">
        <f t="shared" si="55"/>
        <v>9</v>
      </c>
    </row>
    <row r="3547" spans="1:7" x14ac:dyDescent="0.2">
      <c r="A3547" s="136" t="s">
        <v>7082</v>
      </c>
      <c r="B3547" s="137" t="s">
        <v>7083</v>
      </c>
      <c r="C3547" s="138" t="s">
        <v>42</v>
      </c>
      <c r="D3547" s="139">
        <v>239.29</v>
      </c>
      <c r="E3547" s="139">
        <v>22.52</v>
      </c>
      <c r="F3547" s="139">
        <v>261.81</v>
      </c>
      <c r="G3547" s="120">
        <f t="shared" si="55"/>
        <v>9</v>
      </c>
    </row>
    <row r="3548" spans="1:7" x14ac:dyDescent="0.2">
      <c r="A3548" s="136" t="s">
        <v>7084</v>
      </c>
      <c r="B3548" s="137" t="s">
        <v>7085</v>
      </c>
      <c r="C3548" s="138" t="s">
        <v>42</v>
      </c>
      <c r="D3548" s="139">
        <v>302.95</v>
      </c>
      <c r="E3548" s="139">
        <v>30.03</v>
      </c>
      <c r="F3548" s="139">
        <v>332.98</v>
      </c>
      <c r="G3548" s="120">
        <f t="shared" si="55"/>
        <v>9</v>
      </c>
    </row>
    <row r="3549" spans="1:7" x14ac:dyDescent="0.2">
      <c r="A3549" s="136" t="s">
        <v>7086</v>
      </c>
      <c r="B3549" s="137" t="s">
        <v>7087</v>
      </c>
      <c r="C3549" s="138" t="s">
        <v>42</v>
      </c>
      <c r="D3549" s="139">
        <v>1487.2</v>
      </c>
      <c r="E3549" s="139">
        <v>22.52</v>
      </c>
      <c r="F3549" s="139">
        <v>1509.72</v>
      </c>
      <c r="G3549" s="120">
        <f t="shared" si="55"/>
        <v>9</v>
      </c>
    </row>
    <row r="3550" spans="1:7" x14ac:dyDescent="0.2">
      <c r="A3550" s="136" t="s">
        <v>7088</v>
      </c>
      <c r="B3550" s="137" t="s">
        <v>7089</v>
      </c>
      <c r="C3550" s="138" t="s">
        <v>42</v>
      </c>
      <c r="D3550" s="139">
        <v>1869.57</v>
      </c>
      <c r="E3550" s="139">
        <v>100.1</v>
      </c>
      <c r="F3550" s="139">
        <v>1969.67</v>
      </c>
      <c r="G3550" s="120">
        <f t="shared" si="55"/>
        <v>9</v>
      </c>
    </row>
    <row r="3551" spans="1:7" x14ac:dyDescent="0.2">
      <c r="A3551" s="136" t="s">
        <v>7090</v>
      </c>
      <c r="B3551" s="137" t="s">
        <v>7091</v>
      </c>
      <c r="C3551" s="138"/>
      <c r="D3551" s="139"/>
      <c r="E3551" s="139"/>
      <c r="F3551" s="139"/>
      <c r="G3551" s="120">
        <f t="shared" si="55"/>
        <v>5</v>
      </c>
    </row>
    <row r="3552" spans="1:7" x14ac:dyDescent="0.2">
      <c r="A3552" s="136" t="s">
        <v>7092</v>
      </c>
      <c r="B3552" s="137" t="s">
        <v>7093</v>
      </c>
      <c r="C3552" s="138" t="s">
        <v>42</v>
      </c>
      <c r="D3552" s="139"/>
      <c r="E3552" s="139">
        <v>61.08</v>
      </c>
      <c r="F3552" s="139">
        <v>61.08</v>
      </c>
      <c r="G3552" s="120">
        <f t="shared" si="55"/>
        <v>9</v>
      </c>
    </row>
    <row r="3553" spans="1:7" x14ac:dyDescent="0.2">
      <c r="A3553" s="136" t="s">
        <v>7094</v>
      </c>
      <c r="B3553" s="137" t="s">
        <v>7095</v>
      </c>
      <c r="C3553" s="138" t="s">
        <v>42</v>
      </c>
      <c r="D3553" s="139"/>
      <c r="E3553" s="139">
        <v>162.88</v>
      </c>
      <c r="F3553" s="139">
        <v>162.88</v>
      </c>
      <c r="G3553" s="120">
        <f t="shared" si="55"/>
        <v>9</v>
      </c>
    </row>
    <row r="3554" spans="1:7" x14ac:dyDescent="0.2">
      <c r="A3554" s="136" t="s">
        <v>7096</v>
      </c>
      <c r="B3554" s="137" t="s">
        <v>7097</v>
      </c>
      <c r="C3554" s="138" t="s">
        <v>42</v>
      </c>
      <c r="D3554" s="139"/>
      <c r="E3554" s="139">
        <v>366.48</v>
      </c>
      <c r="F3554" s="139">
        <v>366.48</v>
      </c>
      <c r="G3554" s="120">
        <f t="shared" si="55"/>
        <v>9</v>
      </c>
    </row>
    <row r="3555" spans="1:7" x14ac:dyDescent="0.2">
      <c r="A3555" s="136" t="s">
        <v>7098</v>
      </c>
      <c r="B3555" s="137" t="s">
        <v>7099</v>
      </c>
      <c r="C3555" s="138"/>
      <c r="D3555" s="139"/>
      <c r="E3555" s="139"/>
      <c r="F3555" s="139"/>
      <c r="G3555" s="120">
        <f t="shared" si="55"/>
        <v>2</v>
      </c>
    </row>
    <row r="3556" spans="1:7" x14ac:dyDescent="0.2">
      <c r="A3556" s="136" t="s">
        <v>7100</v>
      </c>
      <c r="B3556" s="137" t="s">
        <v>7101</v>
      </c>
      <c r="C3556" s="138"/>
      <c r="D3556" s="139"/>
      <c r="E3556" s="139"/>
      <c r="F3556" s="139"/>
      <c r="G3556" s="120">
        <f t="shared" si="55"/>
        <v>5</v>
      </c>
    </row>
    <row r="3557" spans="1:7" x14ac:dyDescent="0.2">
      <c r="A3557" s="136" t="s">
        <v>7102</v>
      </c>
      <c r="B3557" s="137" t="s">
        <v>7103</v>
      </c>
      <c r="C3557" s="138" t="s">
        <v>42</v>
      </c>
      <c r="D3557" s="139">
        <v>36.75</v>
      </c>
      <c r="E3557" s="139">
        <v>50.05</v>
      </c>
      <c r="F3557" s="139">
        <v>86.8</v>
      </c>
      <c r="G3557" s="120">
        <f t="shared" si="55"/>
        <v>9</v>
      </c>
    </row>
    <row r="3558" spans="1:7" x14ac:dyDescent="0.2">
      <c r="A3558" s="136" t="s">
        <v>7104</v>
      </c>
      <c r="B3558" s="137" t="s">
        <v>7105</v>
      </c>
      <c r="C3558" s="138" t="s">
        <v>42</v>
      </c>
      <c r="D3558" s="139">
        <v>47.89</v>
      </c>
      <c r="E3558" s="139">
        <v>50.05</v>
      </c>
      <c r="F3558" s="139">
        <v>97.94</v>
      </c>
      <c r="G3558" s="120">
        <f t="shared" si="55"/>
        <v>9</v>
      </c>
    </row>
    <row r="3559" spans="1:7" x14ac:dyDescent="0.2">
      <c r="A3559" s="136" t="s">
        <v>7106</v>
      </c>
      <c r="B3559" s="137" t="s">
        <v>7107</v>
      </c>
      <c r="C3559" s="138" t="s">
        <v>42</v>
      </c>
      <c r="D3559" s="139">
        <v>63.91</v>
      </c>
      <c r="E3559" s="139">
        <v>50.05</v>
      </c>
      <c r="F3559" s="139">
        <v>113.96</v>
      </c>
      <c r="G3559" s="120">
        <f t="shared" si="55"/>
        <v>9</v>
      </c>
    </row>
    <row r="3560" spans="1:7" x14ac:dyDescent="0.2">
      <c r="A3560" s="136" t="s">
        <v>7108</v>
      </c>
      <c r="B3560" s="137" t="s">
        <v>7109</v>
      </c>
      <c r="C3560" s="138" t="s">
        <v>42</v>
      </c>
      <c r="D3560" s="139">
        <v>73.02</v>
      </c>
      <c r="E3560" s="139">
        <v>50.05</v>
      </c>
      <c r="F3560" s="139">
        <v>123.07</v>
      </c>
      <c r="G3560" s="120">
        <f t="shared" si="55"/>
        <v>9</v>
      </c>
    </row>
    <row r="3561" spans="1:7" ht="30" x14ac:dyDescent="0.2">
      <c r="A3561" s="136" t="s">
        <v>7110</v>
      </c>
      <c r="B3561" s="137" t="s">
        <v>7111</v>
      </c>
      <c r="C3561" s="138" t="s">
        <v>42</v>
      </c>
      <c r="D3561" s="139">
        <v>74.45</v>
      </c>
      <c r="E3561" s="139">
        <v>50.05</v>
      </c>
      <c r="F3561" s="139">
        <v>124.5</v>
      </c>
      <c r="G3561" s="120">
        <f t="shared" si="55"/>
        <v>9</v>
      </c>
    </row>
    <row r="3562" spans="1:7" ht="30" x14ac:dyDescent="0.2">
      <c r="A3562" s="136" t="s">
        <v>7112</v>
      </c>
      <c r="B3562" s="137" t="s">
        <v>7113</v>
      </c>
      <c r="C3562" s="138" t="s">
        <v>42</v>
      </c>
      <c r="D3562" s="139">
        <v>98.65</v>
      </c>
      <c r="E3562" s="139">
        <v>50.05</v>
      </c>
      <c r="F3562" s="139">
        <v>148.69999999999999</v>
      </c>
      <c r="G3562" s="120">
        <f t="shared" si="55"/>
        <v>9</v>
      </c>
    </row>
    <row r="3563" spans="1:7" x14ac:dyDescent="0.2">
      <c r="A3563" s="136" t="s">
        <v>7114</v>
      </c>
      <c r="B3563" s="137" t="s">
        <v>7115</v>
      </c>
      <c r="C3563" s="138"/>
      <c r="D3563" s="139"/>
      <c r="E3563" s="139"/>
      <c r="F3563" s="139"/>
      <c r="G3563" s="120">
        <f t="shared" si="55"/>
        <v>5</v>
      </c>
    </row>
    <row r="3564" spans="1:7" x14ac:dyDescent="0.2">
      <c r="A3564" s="136" t="s">
        <v>7116</v>
      </c>
      <c r="B3564" s="137" t="s">
        <v>7117</v>
      </c>
      <c r="C3564" s="138" t="s">
        <v>42</v>
      </c>
      <c r="D3564" s="139">
        <v>101.44</v>
      </c>
      <c r="E3564" s="139">
        <v>226.45</v>
      </c>
      <c r="F3564" s="139">
        <v>327.89</v>
      </c>
      <c r="G3564" s="120">
        <f t="shared" si="55"/>
        <v>9</v>
      </c>
    </row>
    <row r="3565" spans="1:7" x14ac:dyDescent="0.2">
      <c r="A3565" s="136" t="s">
        <v>7118</v>
      </c>
      <c r="B3565" s="137" t="s">
        <v>7119</v>
      </c>
      <c r="C3565" s="138" t="s">
        <v>42</v>
      </c>
      <c r="D3565" s="139">
        <v>79.16</v>
      </c>
      <c r="E3565" s="139">
        <v>55.01</v>
      </c>
      <c r="F3565" s="139">
        <v>134.16999999999999</v>
      </c>
      <c r="G3565" s="120">
        <f t="shared" si="55"/>
        <v>9</v>
      </c>
    </row>
    <row r="3566" spans="1:7" ht="30" x14ac:dyDescent="0.2">
      <c r="A3566" s="136" t="s">
        <v>7120</v>
      </c>
      <c r="B3566" s="137" t="s">
        <v>7121</v>
      </c>
      <c r="C3566" s="138" t="s">
        <v>42</v>
      </c>
      <c r="D3566" s="139">
        <v>373.12</v>
      </c>
      <c r="E3566" s="139">
        <v>50.05</v>
      </c>
      <c r="F3566" s="139">
        <v>423.17</v>
      </c>
      <c r="G3566" s="120">
        <f t="shared" si="55"/>
        <v>9</v>
      </c>
    </row>
    <row r="3567" spans="1:7" x14ac:dyDescent="0.2">
      <c r="A3567" s="136" t="s">
        <v>7122</v>
      </c>
      <c r="B3567" s="137" t="s">
        <v>7123</v>
      </c>
      <c r="C3567" s="138"/>
      <c r="D3567" s="139"/>
      <c r="E3567" s="139"/>
      <c r="F3567" s="139"/>
      <c r="G3567" s="120">
        <f t="shared" si="55"/>
        <v>5</v>
      </c>
    </row>
    <row r="3568" spans="1:7" x14ac:dyDescent="0.2">
      <c r="A3568" s="136" t="s">
        <v>7124</v>
      </c>
      <c r="B3568" s="137" t="s">
        <v>7125</v>
      </c>
      <c r="C3568" s="138" t="s">
        <v>42</v>
      </c>
      <c r="D3568" s="139">
        <v>34.57</v>
      </c>
      <c r="E3568" s="139">
        <v>50.05</v>
      </c>
      <c r="F3568" s="139">
        <v>84.62</v>
      </c>
      <c r="G3568" s="120">
        <f t="shared" si="55"/>
        <v>9</v>
      </c>
    </row>
    <row r="3569" spans="1:7" x14ac:dyDescent="0.2">
      <c r="A3569" s="136" t="s">
        <v>7126</v>
      </c>
      <c r="B3569" s="137" t="s">
        <v>7127</v>
      </c>
      <c r="C3569" s="138"/>
      <c r="D3569" s="139"/>
      <c r="E3569" s="139"/>
      <c r="F3569" s="139"/>
      <c r="G3569" s="120">
        <f t="shared" si="55"/>
        <v>5</v>
      </c>
    </row>
    <row r="3570" spans="1:7" ht="30" x14ac:dyDescent="0.2">
      <c r="A3570" s="136" t="s">
        <v>7128</v>
      </c>
      <c r="B3570" s="137" t="s">
        <v>7129</v>
      </c>
      <c r="C3570" s="138" t="s">
        <v>42</v>
      </c>
      <c r="D3570" s="139">
        <v>131.01</v>
      </c>
      <c r="E3570" s="139">
        <v>60.06</v>
      </c>
      <c r="F3570" s="139">
        <v>191.07</v>
      </c>
      <c r="G3570" s="120">
        <f t="shared" si="55"/>
        <v>9</v>
      </c>
    </row>
    <row r="3571" spans="1:7" ht="30" x14ac:dyDescent="0.2">
      <c r="A3571" s="136" t="s">
        <v>7130</v>
      </c>
      <c r="B3571" s="137" t="s">
        <v>7131</v>
      </c>
      <c r="C3571" s="138" t="s">
        <v>42</v>
      </c>
      <c r="D3571" s="139">
        <v>496.09</v>
      </c>
      <c r="E3571" s="139">
        <v>75.08</v>
      </c>
      <c r="F3571" s="139">
        <v>571.16999999999996</v>
      </c>
      <c r="G3571" s="120">
        <f t="shared" si="55"/>
        <v>9</v>
      </c>
    </row>
    <row r="3572" spans="1:7" x14ac:dyDescent="0.2">
      <c r="A3572" s="136" t="s">
        <v>7132</v>
      </c>
      <c r="B3572" s="137" t="s">
        <v>7133</v>
      </c>
      <c r="C3572" s="138"/>
      <c r="D3572" s="139"/>
      <c r="E3572" s="139"/>
      <c r="F3572" s="139"/>
      <c r="G3572" s="120">
        <f t="shared" si="55"/>
        <v>5</v>
      </c>
    </row>
    <row r="3573" spans="1:7" x14ac:dyDescent="0.2">
      <c r="A3573" s="136" t="s">
        <v>7134</v>
      </c>
      <c r="B3573" s="137" t="s">
        <v>7135</v>
      </c>
      <c r="C3573" s="138" t="s">
        <v>42</v>
      </c>
      <c r="D3573" s="139">
        <v>13.95</v>
      </c>
      <c r="E3573" s="139">
        <v>3</v>
      </c>
      <c r="F3573" s="139">
        <v>16.95</v>
      </c>
      <c r="G3573" s="120">
        <f t="shared" si="55"/>
        <v>9</v>
      </c>
    </row>
    <row r="3574" spans="1:7" x14ac:dyDescent="0.2">
      <c r="A3574" s="136" t="s">
        <v>7136</v>
      </c>
      <c r="B3574" s="137" t="s">
        <v>7137</v>
      </c>
      <c r="C3574" s="138" t="s">
        <v>7</v>
      </c>
      <c r="D3574" s="139">
        <v>1012.93</v>
      </c>
      <c r="E3574" s="139">
        <v>32.76</v>
      </c>
      <c r="F3574" s="139">
        <v>1045.69</v>
      </c>
      <c r="G3574" s="120">
        <f t="shared" si="55"/>
        <v>9</v>
      </c>
    </row>
    <row r="3575" spans="1:7" x14ac:dyDescent="0.2">
      <c r="A3575" s="136" t="s">
        <v>7138</v>
      </c>
      <c r="B3575" s="137" t="s">
        <v>7139</v>
      </c>
      <c r="C3575" s="138" t="s">
        <v>42</v>
      </c>
      <c r="D3575" s="139">
        <v>9.34</v>
      </c>
      <c r="E3575" s="139">
        <v>3</v>
      </c>
      <c r="F3575" s="139">
        <v>12.34</v>
      </c>
      <c r="G3575" s="120">
        <f t="shared" si="55"/>
        <v>9</v>
      </c>
    </row>
    <row r="3576" spans="1:7" x14ac:dyDescent="0.2">
      <c r="A3576" s="136" t="s">
        <v>7140</v>
      </c>
      <c r="B3576" s="137" t="s">
        <v>7141</v>
      </c>
      <c r="C3576" s="138" t="s">
        <v>42</v>
      </c>
      <c r="D3576" s="139">
        <v>336.19</v>
      </c>
      <c r="E3576" s="139">
        <v>26.21</v>
      </c>
      <c r="F3576" s="139">
        <v>362.4</v>
      </c>
      <c r="G3576" s="120">
        <f t="shared" si="55"/>
        <v>9</v>
      </c>
    </row>
    <row r="3577" spans="1:7" x14ac:dyDescent="0.2">
      <c r="A3577" s="136" t="s">
        <v>7142</v>
      </c>
      <c r="B3577" s="137" t="s">
        <v>7143</v>
      </c>
      <c r="C3577" s="138" t="s">
        <v>42</v>
      </c>
      <c r="D3577" s="139">
        <v>32.659999999999997</v>
      </c>
      <c r="E3577" s="139">
        <v>3</v>
      </c>
      <c r="F3577" s="139">
        <v>35.659999999999997</v>
      </c>
      <c r="G3577" s="120">
        <f t="shared" si="55"/>
        <v>9</v>
      </c>
    </row>
    <row r="3578" spans="1:7" x14ac:dyDescent="0.2">
      <c r="A3578" s="136" t="s">
        <v>7144</v>
      </c>
      <c r="B3578" s="137" t="s">
        <v>7145</v>
      </c>
      <c r="C3578" s="138" t="s">
        <v>42</v>
      </c>
      <c r="D3578" s="139">
        <v>7.97</v>
      </c>
      <c r="E3578" s="139">
        <v>3</v>
      </c>
      <c r="F3578" s="139">
        <v>10.97</v>
      </c>
      <c r="G3578" s="120">
        <f t="shared" si="55"/>
        <v>9</v>
      </c>
    </row>
    <row r="3579" spans="1:7" x14ac:dyDescent="0.2">
      <c r="A3579" s="136" t="s">
        <v>7146</v>
      </c>
      <c r="B3579" s="137" t="s">
        <v>7147</v>
      </c>
      <c r="C3579" s="138" t="s">
        <v>7</v>
      </c>
      <c r="D3579" s="139">
        <v>1051.53</v>
      </c>
      <c r="E3579" s="139">
        <v>32.76</v>
      </c>
      <c r="F3579" s="139">
        <v>1084.29</v>
      </c>
      <c r="G3579" s="120">
        <f t="shared" si="55"/>
        <v>9</v>
      </c>
    </row>
    <row r="3580" spans="1:7" ht="30" x14ac:dyDescent="0.2">
      <c r="A3580" s="136" t="s">
        <v>7148</v>
      </c>
      <c r="B3580" s="137" t="s">
        <v>7149</v>
      </c>
      <c r="C3580" s="138" t="s">
        <v>7</v>
      </c>
      <c r="D3580" s="139">
        <v>1318.3</v>
      </c>
      <c r="E3580" s="139">
        <v>32.76</v>
      </c>
      <c r="F3580" s="139">
        <v>1351.06</v>
      </c>
      <c r="G3580" s="120">
        <f t="shared" si="55"/>
        <v>9</v>
      </c>
    </row>
    <row r="3581" spans="1:7" ht="30" x14ac:dyDescent="0.2">
      <c r="A3581" s="136" t="s">
        <v>7150</v>
      </c>
      <c r="B3581" s="137" t="s">
        <v>7151</v>
      </c>
      <c r="C3581" s="138" t="s">
        <v>42</v>
      </c>
      <c r="D3581" s="139">
        <v>81.99</v>
      </c>
      <c r="E3581" s="139">
        <v>16.38</v>
      </c>
      <c r="F3581" s="139">
        <v>98.37</v>
      </c>
      <c r="G3581" s="120">
        <f t="shared" si="55"/>
        <v>9</v>
      </c>
    </row>
    <row r="3582" spans="1:7" ht="30" x14ac:dyDescent="0.2">
      <c r="A3582" s="136" t="s">
        <v>7152</v>
      </c>
      <c r="B3582" s="137" t="s">
        <v>7153</v>
      </c>
      <c r="C3582" s="138" t="s">
        <v>42</v>
      </c>
      <c r="D3582" s="139">
        <v>3639.27</v>
      </c>
      <c r="E3582" s="139">
        <v>60.06</v>
      </c>
      <c r="F3582" s="139">
        <v>3699.33</v>
      </c>
      <c r="G3582" s="120">
        <f t="shared" si="55"/>
        <v>9</v>
      </c>
    </row>
    <row r="3583" spans="1:7" ht="30" x14ac:dyDescent="0.2">
      <c r="A3583" s="136" t="s">
        <v>7154</v>
      </c>
      <c r="B3583" s="137" t="s">
        <v>7155</v>
      </c>
      <c r="C3583" s="138" t="s">
        <v>42</v>
      </c>
      <c r="D3583" s="139">
        <v>4331.83</v>
      </c>
      <c r="E3583" s="139">
        <v>60.06</v>
      </c>
      <c r="F3583" s="139">
        <v>4391.8900000000003</v>
      </c>
      <c r="G3583" s="120">
        <f t="shared" si="55"/>
        <v>9</v>
      </c>
    </row>
    <row r="3584" spans="1:7" ht="30" x14ac:dyDescent="0.2">
      <c r="A3584" s="136" t="s">
        <v>7156</v>
      </c>
      <c r="B3584" s="137" t="s">
        <v>7157</v>
      </c>
      <c r="C3584" s="138" t="s">
        <v>42</v>
      </c>
      <c r="D3584" s="139">
        <v>375.74</v>
      </c>
      <c r="E3584" s="139">
        <v>67.73</v>
      </c>
      <c r="F3584" s="139">
        <v>443.47</v>
      </c>
      <c r="G3584" s="120">
        <f t="shared" si="55"/>
        <v>9</v>
      </c>
    </row>
    <row r="3585" spans="1:7" ht="30" x14ac:dyDescent="0.2">
      <c r="A3585" s="136" t="s">
        <v>7158</v>
      </c>
      <c r="B3585" s="137" t="s">
        <v>7159</v>
      </c>
      <c r="C3585" s="138" t="s">
        <v>42</v>
      </c>
      <c r="D3585" s="139">
        <v>409.2</v>
      </c>
      <c r="E3585" s="139">
        <v>67.73</v>
      </c>
      <c r="F3585" s="139">
        <v>476.93</v>
      </c>
      <c r="G3585" s="120">
        <f t="shared" si="55"/>
        <v>9</v>
      </c>
    </row>
    <row r="3586" spans="1:7" ht="30" x14ac:dyDescent="0.2">
      <c r="A3586" s="136" t="s">
        <v>7160</v>
      </c>
      <c r="B3586" s="137" t="s">
        <v>7161</v>
      </c>
      <c r="C3586" s="138" t="s">
        <v>42</v>
      </c>
      <c r="D3586" s="139">
        <v>455.97</v>
      </c>
      <c r="E3586" s="139">
        <v>67.73</v>
      </c>
      <c r="F3586" s="139">
        <v>523.70000000000005</v>
      </c>
      <c r="G3586" s="120">
        <f t="shared" si="55"/>
        <v>9</v>
      </c>
    </row>
    <row r="3587" spans="1:7" ht="30" x14ac:dyDescent="0.2">
      <c r="A3587" s="136" t="s">
        <v>7162</v>
      </c>
      <c r="B3587" s="137" t="s">
        <v>7163</v>
      </c>
      <c r="C3587" s="138" t="s">
        <v>42</v>
      </c>
      <c r="D3587" s="139">
        <v>159.99</v>
      </c>
      <c r="E3587" s="139">
        <v>67.73</v>
      </c>
      <c r="F3587" s="139">
        <v>227.72</v>
      </c>
      <c r="G3587" s="120">
        <f t="shared" si="55"/>
        <v>9</v>
      </c>
    </row>
    <row r="3588" spans="1:7" ht="30" x14ac:dyDescent="0.2">
      <c r="A3588" s="136" t="s">
        <v>7164</v>
      </c>
      <c r="B3588" s="137" t="s">
        <v>7165</v>
      </c>
      <c r="C3588" s="138" t="s">
        <v>42</v>
      </c>
      <c r="D3588" s="139">
        <v>172.04</v>
      </c>
      <c r="E3588" s="139">
        <v>67.73</v>
      </c>
      <c r="F3588" s="139">
        <v>239.77</v>
      </c>
      <c r="G3588" s="120">
        <f t="shared" si="55"/>
        <v>9</v>
      </c>
    </row>
    <row r="3589" spans="1:7" ht="30" x14ac:dyDescent="0.2">
      <c r="A3589" s="136" t="s">
        <v>7166</v>
      </c>
      <c r="B3589" s="137" t="s">
        <v>7167</v>
      </c>
      <c r="C3589" s="138" t="s">
        <v>42</v>
      </c>
      <c r="D3589" s="139">
        <v>278.54000000000002</v>
      </c>
      <c r="E3589" s="139">
        <v>67.73</v>
      </c>
      <c r="F3589" s="139">
        <v>346.27</v>
      </c>
      <c r="G3589" s="120">
        <f t="shared" si="55"/>
        <v>9</v>
      </c>
    </row>
    <row r="3590" spans="1:7" ht="30" x14ac:dyDescent="0.2">
      <c r="A3590" s="136" t="s">
        <v>7168</v>
      </c>
      <c r="B3590" s="137" t="s">
        <v>7169</v>
      </c>
      <c r="C3590" s="138" t="s">
        <v>42</v>
      </c>
      <c r="D3590" s="139">
        <v>328.29</v>
      </c>
      <c r="E3590" s="139">
        <v>67.73</v>
      </c>
      <c r="F3590" s="139">
        <v>396.02</v>
      </c>
      <c r="G3590" s="120">
        <f t="shared" si="55"/>
        <v>9</v>
      </c>
    </row>
    <row r="3591" spans="1:7" ht="30" x14ac:dyDescent="0.2">
      <c r="A3591" s="136" t="s">
        <v>7170</v>
      </c>
      <c r="B3591" s="137" t="s">
        <v>7171</v>
      </c>
      <c r="C3591" s="138" t="s">
        <v>42</v>
      </c>
      <c r="D3591" s="139">
        <v>294.83999999999997</v>
      </c>
      <c r="E3591" s="139">
        <v>67.73</v>
      </c>
      <c r="F3591" s="139">
        <v>362.57</v>
      </c>
      <c r="G3591" s="120">
        <f t="shared" si="55"/>
        <v>9</v>
      </c>
    </row>
    <row r="3592" spans="1:7" ht="30" x14ac:dyDescent="0.2">
      <c r="A3592" s="136" t="s">
        <v>7172</v>
      </c>
      <c r="B3592" s="137" t="s">
        <v>7173</v>
      </c>
      <c r="C3592" s="138" t="s">
        <v>42</v>
      </c>
      <c r="D3592" s="139">
        <v>1405.44</v>
      </c>
      <c r="E3592" s="139">
        <v>67.73</v>
      </c>
      <c r="F3592" s="139">
        <v>1473.17</v>
      </c>
      <c r="G3592" s="120">
        <f t="shared" si="55"/>
        <v>9</v>
      </c>
    </row>
    <row r="3593" spans="1:7" ht="30" x14ac:dyDescent="0.2">
      <c r="A3593" s="136" t="s">
        <v>7174</v>
      </c>
      <c r="B3593" s="137" t="s">
        <v>7175</v>
      </c>
      <c r="C3593" s="138" t="s">
        <v>18</v>
      </c>
      <c r="D3593" s="139">
        <v>986.21</v>
      </c>
      <c r="E3593" s="139">
        <v>21.22</v>
      </c>
      <c r="F3593" s="139">
        <v>1007.43</v>
      </c>
      <c r="G3593" s="120">
        <f t="shared" si="55"/>
        <v>9</v>
      </c>
    </row>
    <row r="3594" spans="1:7" ht="30" x14ac:dyDescent="0.2">
      <c r="A3594" s="136" t="s">
        <v>7176</v>
      </c>
      <c r="B3594" s="137" t="s">
        <v>7177</v>
      </c>
      <c r="C3594" s="138" t="s">
        <v>18</v>
      </c>
      <c r="D3594" s="139">
        <v>1215.99</v>
      </c>
      <c r="E3594" s="139">
        <v>27.99</v>
      </c>
      <c r="F3594" s="139">
        <v>1243.98</v>
      </c>
      <c r="G3594" s="120">
        <f t="shared" ref="G3594:G3657" si="56">LEN(A3594)</f>
        <v>9</v>
      </c>
    </row>
    <row r="3595" spans="1:7" x14ac:dyDescent="0.2">
      <c r="A3595" s="136" t="s">
        <v>7178</v>
      </c>
      <c r="B3595" s="137" t="s">
        <v>7179</v>
      </c>
      <c r="C3595" s="138"/>
      <c r="D3595" s="139"/>
      <c r="E3595" s="139"/>
      <c r="F3595" s="139"/>
      <c r="G3595" s="120">
        <f t="shared" si="56"/>
        <v>5</v>
      </c>
    </row>
    <row r="3596" spans="1:7" x14ac:dyDescent="0.2">
      <c r="A3596" s="136" t="s">
        <v>7180</v>
      </c>
      <c r="B3596" s="137" t="s">
        <v>7181</v>
      </c>
      <c r="C3596" s="138" t="s">
        <v>42</v>
      </c>
      <c r="D3596" s="139">
        <v>307.12</v>
      </c>
      <c r="E3596" s="139">
        <v>50.05</v>
      </c>
      <c r="F3596" s="139">
        <v>357.17</v>
      </c>
      <c r="G3596" s="120">
        <f t="shared" si="56"/>
        <v>9</v>
      </c>
    </row>
    <row r="3597" spans="1:7" x14ac:dyDescent="0.2">
      <c r="A3597" s="136" t="s">
        <v>7182</v>
      </c>
      <c r="B3597" s="137" t="s">
        <v>7183</v>
      </c>
      <c r="C3597" s="138"/>
      <c r="D3597" s="139"/>
      <c r="E3597" s="139"/>
      <c r="F3597" s="139"/>
      <c r="G3597" s="120">
        <f t="shared" si="56"/>
        <v>5</v>
      </c>
    </row>
    <row r="3598" spans="1:7" x14ac:dyDescent="0.2">
      <c r="A3598" s="136" t="s">
        <v>7184</v>
      </c>
      <c r="B3598" s="137" t="s">
        <v>7185</v>
      </c>
      <c r="C3598" s="138" t="s">
        <v>18</v>
      </c>
      <c r="D3598" s="139">
        <v>425.8</v>
      </c>
      <c r="E3598" s="139">
        <v>11.29</v>
      </c>
      <c r="F3598" s="139">
        <v>437.09</v>
      </c>
      <c r="G3598" s="120">
        <f t="shared" si="56"/>
        <v>9</v>
      </c>
    </row>
    <row r="3599" spans="1:7" ht="30" x14ac:dyDescent="0.2">
      <c r="A3599" s="136" t="s">
        <v>7186</v>
      </c>
      <c r="B3599" s="137" t="s">
        <v>7187</v>
      </c>
      <c r="C3599" s="138" t="s">
        <v>18</v>
      </c>
      <c r="D3599" s="139">
        <v>265.51</v>
      </c>
      <c r="E3599" s="139">
        <v>11.29</v>
      </c>
      <c r="F3599" s="139">
        <v>276.8</v>
      </c>
      <c r="G3599" s="120">
        <f t="shared" si="56"/>
        <v>9</v>
      </c>
    </row>
    <row r="3600" spans="1:7" ht="30" x14ac:dyDescent="0.2">
      <c r="A3600" s="136" t="s">
        <v>7188</v>
      </c>
      <c r="B3600" s="137" t="s">
        <v>7189</v>
      </c>
      <c r="C3600" s="138" t="s">
        <v>18</v>
      </c>
      <c r="D3600" s="139">
        <v>345.38</v>
      </c>
      <c r="E3600" s="139">
        <v>11.29</v>
      </c>
      <c r="F3600" s="139">
        <v>356.67</v>
      </c>
      <c r="G3600" s="120">
        <f t="shared" si="56"/>
        <v>9</v>
      </c>
    </row>
    <row r="3601" spans="1:7" x14ac:dyDescent="0.2">
      <c r="A3601" s="136" t="s">
        <v>7190</v>
      </c>
      <c r="B3601" s="137" t="s">
        <v>7191</v>
      </c>
      <c r="C3601" s="138"/>
      <c r="D3601" s="139"/>
      <c r="E3601" s="139"/>
      <c r="F3601" s="139"/>
      <c r="G3601" s="120">
        <f t="shared" si="56"/>
        <v>5</v>
      </c>
    </row>
    <row r="3602" spans="1:7" x14ac:dyDescent="0.2">
      <c r="A3602" s="136" t="s">
        <v>7192</v>
      </c>
      <c r="B3602" s="137" t="s">
        <v>7193</v>
      </c>
      <c r="C3602" s="138" t="s">
        <v>42</v>
      </c>
      <c r="D3602" s="139">
        <v>1848.71</v>
      </c>
      <c r="E3602" s="139">
        <v>1616.52</v>
      </c>
      <c r="F3602" s="139">
        <v>3465.23</v>
      </c>
      <c r="G3602" s="120">
        <f t="shared" si="56"/>
        <v>9</v>
      </c>
    </row>
    <row r="3603" spans="1:7" x14ac:dyDescent="0.2">
      <c r="A3603" s="136" t="s">
        <v>7194</v>
      </c>
      <c r="B3603" s="137" t="s">
        <v>7195</v>
      </c>
      <c r="C3603" s="138" t="s">
        <v>42</v>
      </c>
      <c r="D3603" s="139">
        <v>3134.92</v>
      </c>
      <c r="E3603" s="139">
        <v>2512.46</v>
      </c>
      <c r="F3603" s="139">
        <v>5647.38</v>
      </c>
      <c r="G3603" s="120">
        <f t="shared" si="56"/>
        <v>9</v>
      </c>
    </row>
    <row r="3604" spans="1:7" x14ac:dyDescent="0.2">
      <c r="A3604" s="136" t="s">
        <v>7196</v>
      </c>
      <c r="B3604" s="137" t="s">
        <v>7197</v>
      </c>
      <c r="C3604" s="138" t="s">
        <v>42</v>
      </c>
      <c r="D3604" s="139">
        <v>4369.8500000000004</v>
      </c>
      <c r="E3604" s="139">
        <v>3401.89</v>
      </c>
      <c r="F3604" s="139">
        <v>7771.74</v>
      </c>
      <c r="G3604" s="120">
        <f t="shared" si="56"/>
        <v>9</v>
      </c>
    </row>
    <row r="3605" spans="1:7" x14ac:dyDescent="0.2">
      <c r="A3605" s="136" t="s">
        <v>7198</v>
      </c>
      <c r="B3605" s="137" t="s">
        <v>7199</v>
      </c>
      <c r="C3605" s="138" t="s">
        <v>42</v>
      </c>
      <c r="D3605" s="139">
        <v>1177.06</v>
      </c>
      <c r="E3605" s="139">
        <v>1595.33</v>
      </c>
      <c r="F3605" s="139">
        <v>2772.39</v>
      </c>
      <c r="G3605" s="120">
        <f t="shared" si="56"/>
        <v>9</v>
      </c>
    </row>
    <row r="3606" spans="1:7" x14ac:dyDescent="0.2">
      <c r="A3606" s="136" t="s">
        <v>7200</v>
      </c>
      <c r="B3606" s="137" t="s">
        <v>7201</v>
      </c>
      <c r="C3606" s="138" t="s">
        <v>42</v>
      </c>
      <c r="D3606" s="139">
        <v>3723.82</v>
      </c>
      <c r="E3606" s="139">
        <v>2735.64</v>
      </c>
      <c r="F3606" s="139">
        <v>6459.46</v>
      </c>
      <c r="G3606" s="120">
        <f t="shared" si="56"/>
        <v>9</v>
      </c>
    </row>
    <row r="3607" spans="1:7" ht="30" x14ac:dyDescent="0.2">
      <c r="A3607" s="136" t="s">
        <v>7202</v>
      </c>
      <c r="B3607" s="137" t="s">
        <v>7203</v>
      </c>
      <c r="C3607" s="138" t="s">
        <v>18</v>
      </c>
      <c r="D3607" s="139">
        <v>272.22000000000003</v>
      </c>
      <c r="E3607" s="139">
        <v>397.42</v>
      </c>
      <c r="F3607" s="139">
        <v>669.64</v>
      </c>
      <c r="G3607" s="120">
        <f t="shared" si="56"/>
        <v>9</v>
      </c>
    </row>
    <row r="3608" spans="1:7" x14ac:dyDescent="0.2">
      <c r="A3608" s="136" t="s">
        <v>7204</v>
      </c>
      <c r="B3608" s="137" t="s">
        <v>7205</v>
      </c>
      <c r="C3608" s="138" t="s">
        <v>42</v>
      </c>
      <c r="D3608" s="139">
        <v>2197.59</v>
      </c>
      <c r="E3608" s="139">
        <v>2533.37</v>
      </c>
      <c r="F3608" s="139">
        <v>4730.96</v>
      </c>
      <c r="G3608" s="120">
        <f t="shared" si="56"/>
        <v>9</v>
      </c>
    </row>
    <row r="3609" spans="1:7" x14ac:dyDescent="0.2">
      <c r="A3609" s="136" t="s">
        <v>7206</v>
      </c>
      <c r="B3609" s="137" t="s">
        <v>7207</v>
      </c>
      <c r="C3609" s="138"/>
      <c r="D3609" s="139"/>
      <c r="E3609" s="139"/>
      <c r="F3609" s="139"/>
      <c r="G3609" s="120">
        <f t="shared" si="56"/>
        <v>5</v>
      </c>
    </row>
    <row r="3610" spans="1:7" ht="30" x14ac:dyDescent="0.2">
      <c r="A3610" s="136" t="s">
        <v>7208</v>
      </c>
      <c r="B3610" s="137" t="s">
        <v>7209</v>
      </c>
      <c r="C3610" s="138" t="s">
        <v>42</v>
      </c>
      <c r="D3610" s="139">
        <v>3821.94</v>
      </c>
      <c r="E3610" s="139">
        <v>3180.12</v>
      </c>
      <c r="F3610" s="139">
        <v>7002.06</v>
      </c>
      <c r="G3610" s="120">
        <f t="shared" si="56"/>
        <v>9</v>
      </c>
    </row>
    <row r="3611" spans="1:7" ht="30" x14ac:dyDescent="0.2">
      <c r="A3611" s="136" t="s">
        <v>7210</v>
      </c>
      <c r="B3611" s="137" t="s">
        <v>7211</v>
      </c>
      <c r="C3611" s="138" t="s">
        <v>42</v>
      </c>
      <c r="D3611" s="139">
        <v>6176.78</v>
      </c>
      <c r="E3611" s="139">
        <v>5168.93</v>
      </c>
      <c r="F3611" s="139">
        <v>11345.71</v>
      </c>
      <c r="G3611" s="120">
        <f t="shared" si="56"/>
        <v>9</v>
      </c>
    </row>
    <row r="3612" spans="1:7" ht="30" x14ac:dyDescent="0.2">
      <c r="A3612" s="136" t="s">
        <v>7212</v>
      </c>
      <c r="B3612" s="137" t="s">
        <v>7213</v>
      </c>
      <c r="C3612" s="138" t="s">
        <v>42</v>
      </c>
      <c r="D3612" s="139">
        <v>9036.49</v>
      </c>
      <c r="E3612" s="139">
        <v>6826.1</v>
      </c>
      <c r="F3612" s="139">
        <v>15862.59</v>
      </c>
      <c r="G3612" s="120">
        <f t="shared" si="56"/>
        <v>9</v>
      </c>
    </row>
    <row r="3613" spans="1:7" ht="30" x14ac:dyDescent="0.2">
      <c r="A3613" s="136" t="s">
        <v>7214</v>
      </c>
      <c r="B3613" s="137" t="s">
        <v>7215</v>
      </c>
      <c r="C3613" s="138" t="s">
        <v>42</v>
      </c>
      <c r="D3613" s="139">
        <v>13577.71</v>
      </c>
      <c r="E3613" s="139">
        <v>8508.48</v>
      </c>
      <c r="F3613" s="139">
        <v>22086.19</v>
      </c>
      <c r="G3613" s="120">
        <f t="shared" si="56"/>
        <v>9</v>
      </c>
    </row>
    <row r="3614" spans="1:7" x14ac:dyDescent="0.2">
      <c r="A3614" s="136" t="s">
        <v>7216</v>
      </c>
      <c r="B3614" s="137" t="s">
        <v>7217</v>
      </c>
      <c r="C3614" s="138"/>
      <c r="D3614" s="139"/>
      <c r="E3614" s="139"/>
      <c r="F3614" s="139"/>
      <c r="G3614" s="120">
        <f t="shared" si="56"/>
        <v>5</v>
      </c>
    </row>
    <row r="3615" spans="1:7" ht="30" x14ac:dyDescent="0.2">
      <c r="A3615" s="136" t="s">
        <v>7218</v>
      </c>
      <c r="B3615" s="137" t="s">
        <v>7219</v>
      </c>
      <c r="C3615" s="138" t="s">
        <v>42</v>
      </c>
      <c r="D3615" s="139">
        <v>2649.05</v>
      </c>
      <c r="E3615" s="139">
        <v>1591.18</v>
      </c>
      <c r="F3615" s="139">
        <v>4240.2299999999996</v>
      </c>
      <c r="G3615" s="120">
        <f t="shared" si="56"/>
        <v>9</v>
      </c>
    </row>
    <row r="3616" spans="1:7" ht="30" x14ac:dyDescent="0.2">
      <c r="A3616" s="136" t="s">
        <v>7220</v>
      </c>
      <c r="B3616" s="137" t="s">
        <v>7221</v>
      </c>
      <c r="C3616" s="138" t="s">
        <v>42</v>
      </c>
      <c r="D3616" s="139">
        <v>7404.03</v>
      </c>
      <c r="E3616" s="139">
        <v>2376.5700000000002</v>
      </c>
      <c r="F3616" s="139">
        <v>9780.6</v>
      </c>
      <c r="G3616" s="120">
        <f t="shared" si="56"/>
        <v>9</v>
      </c>
    </row>
    <row r="3617" spans="1:7" ht="30" x14ac:dyDescent="0.2">
      <c r="A3617" s="136" t="s">
        <v>7222</v>
      </c>
      <c r="B3617" s="137" t="s">
        <v>7223</v>
      </c>
      <c r="C3617" s="138" t="s">
        <v>42</v>
      </c>
      <c r="D3617" s="139">
        <v>11121.68</v>
      </c>
      <c r="E3617" s="139">
        <v>4753.16</v>
      </c>
      <c r="F3617" s="139">
        <v>15874.84</v>
      </c>
      <c r="G3617" s="120">
        <f t="shared" si="56"/>
        <v>9</v>
      </c>
    </row>
    <row r="3618" spans="1:7" x14ac:dyDescent="0.2">
      <c r="A3618" s="136" t="s">
        <v>7224</v>
      </c>
      <c r="B3618" s="137" t="s">
        <v>7225</v>
      </c>
      <c r="C3618" s="138" t="s">
        <v>18</v>
      </c>
      <c r="D3618" s="139">
        <v>1432.89</v>
      </c>
      <c r="E3618" s="139">
        <v>791</v>
      </c>
      <c r="F3618" s="139">
        <v>2223.89</v>
      </c>
      <c r="G3618" s="120">
        <f t="shared" si="56"/>
        <v>9</v>
      </c>
    </row>
    <row r="3619" spans="1:7" ht="30" x14ac:dyDescent="0.2">
      <c r="A3619" s="136" t="s">
        <v>7226</v>
      </c>
      <c r="B3619" s="137" t="s">
        <v>7227</v>
      </c>
      <c r="C3619" s="138" t="s">
        <v>42</v>
      </c>
      <c r="D3619" s="139">
        <v>959.68</v>
      </c>
      <c r="E3619" s="139">
        <v>45.15</v>
      </c>
      <c r="F3619" s="139">
        <v>1004.83</v>
      </c>
      <c r="G3619" s="120">
        <f t="shared" si="56"/>
        <v>9</v>
      </c>
    </row>
    <row r="3620" spans="1:7" x14ac:dyDescent="0.2">
      <c r="A3620" s="136" t="s">
        <v>7228</v>
      </c>
      <c r="B3620" s="137" t="s">
        <v>7229</v>
      </c>
      <c r="C3620" s="138"/>
      <c r="D3620" s="139"/>
      <c r="E3620" s="139"/>
      <c r="F3620" s="139"/>
      <c r="G3620" s="120">
        <f t="shared" si="56"/>
        <v>5</v>
      </c>
    </row>
    <row r="3621" spans="1:7" x14ac:dyDescent="0.2">
      <c r="A3621" s="136" t="s">
        <v>7230</v>
      </c>
      <c r="B3621" s="137" t="s">
        <v>7231</v>
      </c>
      <c r="C3621" s="138" t="s">
        <v>18</v>
      </c>
      <c r="D3621" s="139">
        <v>383.17</v>
      </c>
      <c r="E3621" s="139">
        <v>32.76</v>
      </c>
      <c r="F3621" s="139">
        <v>415.93</v>
      </c>
      <c r="G3621" s="120">
        <f t="shared" si="56"/>
        <v>9</v>
      </c>
    </row>
    <row r="3622" spans="1:7" x14ac:dyDescent="0.2">
      <c r="A3622" s="136" t="s">
        <v>7232</v>
      </c>
      <c r="B3622" s="137" t="s">
        <v>7233</v>
      </c>
      <c r="C3622" s="138" t="s">
        <v>18</v>
      </c>
      <c r="D3622" s="139">
        <v>551.30999999999995</v>
      </c>
      <c r="E3622" s="139">
        <v>49.13</v>
      </c>
      <c r="F3622" s="139">
        <v>600.44000000000005</v>
      </c>
      <c r="G3622" s="120">
        <f t="shared" si="56"/>
        <v>9</v>
      </c>
    </row>
    <row r="3623" spans="1:7" x14ac:dyDescent="0.2">
      <c r="A3623" s="136" t="s">
        <v>7234</v>
      </c>
      <c r="B3623" s="137" t="s">
        <v>7235</v>
      </c>
      <c r="C3623" s="138" t="s">
        <v>18</v>
      </c>
      <c r="D3623" s="139">
        <v>588.97</v>
      </c>
      <c r="E3623" s="139">
        <v>65.510000000000005</v>
      </c>
      <c r="F3623" s="139">
        <v>654.48</v>
      </c>
      <c r="G3623" s="120">
        <f t="shared" si="56"/>
        <v>9</v>
      </c>
    </row>
    <row r="3624" spans="1:7" x14ac:dyDescent="0.2">
      <c r="A3624" s="136" t="s">
        <v>7236</v>
      </c>
      <c r="B3624" s="137" t="s">
        <v>7237</v>
      </c>
      <c r="C3624" s="138" t="s">
        <v>18</v>
      </c>
      <c r="D3624" s="139">
        <v>966.24</v>
      </c>
      <c r="E3624" s="139">
        <v>81.89</v>
      </c>
      <c r="F3624" s="139">
        <v>1048.1300000000001</v>
      </c>
      <c r="G3624" s="120">
        <f t="shared" si="56"/>
        <v>9</v>
      </c>
    </row>
    <row r="3625" spans="1:7" x14ac:dyDescent="0.2">
      <c r="A3625" s="136" t="s">
        <v>7238</v>
      </c>
      <c r="B3625" s="137" t="s">
        <v>7239</v>
      </c>
      <c r="C3625" s="138" t="s">
        <v>18</v>
      </c>
      <c r="D3625" s="139">
        <v>1522.79</v>
      </c>
      <c r="E3625" s="139">
        <v>98.27</v>
      </c>
      <c r="F3625" s="139">
        <v>1621.06</v>
      </c>
      <c r="G3625" s="120">
        <f t="shared" si="56"/>
        <v>9</v>
      </c>
    </row>
    <row r="3626" spans="1:7" x14ac:dyDescent="0.2">
      <c r="A3626" s="136" t="s">
        <v>7240</v>
      </c>
      <c r="B3626" s="137" t="s">
        <v>7241</v>
      </c>
      <c r="C3626" s="138" t="s">
        <v>18</v>
      </c>
      <c r="D3626" s="139">
        <v>2835.65</v>
      </c>
      <c r="E3626" s="139">
        <v>163.78</v>
      </c>
      <c r="F3626" s="139">
        <v>2999.43</v>
      </c>
      <c r="G3626" s="120">
        <f t="shared" si="56"/>
        <v>9</v>
      </c>
    </row>
    <row r="3627" spans="1:7" x14ac:dyDescent="0.2">
      <c r="A3627" s="136" t="s">
        <v>7242</v>
      </c>
      <c r="B3627" s="137" t="s">
        <v>7243</v>
      </c>
      <c r="C3627" s="138"/>
      <c r="D3627" s="139"/>
      <c r="E3627" s="139"/>
      <c r="F3627" s="139"/>
      <c r="G3627" s="120">
        <f t="shared" si="56"/>
        <v>5</v>
      </c>
    </row>
    <row r="3628" spans="1:7" x14ac:dyDescent="0.2">
      <c r="A3628" s="136" t="s">
        <v>7244</v>
      </c>
      <c r="B3628" s="137" t="s">
        <v>7245</v>
      </c>
      <c r="C3628" s="138" t="s">
        <v>42</v>
      </c>
      <c r="D3628" s="139">
        <v>559.26</v>
      </c>
      <c r="E3628" s="139">
        <v>20.02</v>
      </c>
      <c r="F3628" s="139">
        <v>579.28</v>
      </c>
      <c r="G3628" s="120">
        <f t="shared" si="56"/>
        <v>9</v>
      </c>
    </row>
    <row r="3629" spans="1:7" ht="30" x14ac:dyDescent="0.2">
      <c r="A3629" s="136" t="s">
        <v>7246</v>
      </c>
      <c r="B3629" s="137" t="s">
        <v>7247</v>
      </c>
      <c r="C3629" s="138" t="s">
        <v>42</v>
      </c>
      <c r="D3629" s="139">
        <v>256.94</v>
      </c>
      <c r="E3629" s="139">
        <v>25.03</v>
      </c>
      <c r="F3629" s="139">
        <v>281.97000000000003</v>
      </c>
      <c r="G3629" s="120">
        <f t="shared" si="56"/>
        <v>9</v>
      </c>
    </row>
    <row r="3630" spans="1:7" x14ac:dyDescent="0.2">
      <c r="A3630" s="136" t="s">
        <v>7248</v>
      </c>
      <c r="B3630" s="137" t="s">
        <v>7249</v>
      </c>
      <c r="C3630" s="138"/>
      <c r="D3630" s="139"/>
      <c r="E3630" s="139"/>
      <c r="F3630" s="139"/>
      <c r="G3630" s="120">
        <f t="shared" si="56"/>
        <v>2</v>
      </c>
    </row>
    <row r="3631" spans="1:7" x14ac:dyDescent="0.2">
      <c r="A3631" s="136" t="s">
        <v>7250</v>
      </c>
      <c r="B3631" s="137" t="s">
        <v>7251</v>
      </c>
      <c r="C3631" s="138"/>
      <c r="D3631" s="139"/>
      <c r="E3631" s="139"/>
      <c r="F3631" s="139"/>
      <c r="G3631" s="120">
        <f t="shared" si="56"/>
        <v>5</v>
      </c>
    </row>
    <row r="3632" spans="1:7" ht="30" x14ac:dyDescent="0.2">
      <c r="A3632" s="136" t="s">
        <v>7252</v>
      </c>
      <c r="B3632" s="137" t="s">
        <v>7253</v>
      </c>
      <c r="C3632" s="138" t="s">
        <v>42</v>
      </c>
      <c r="D3632" s="139">
        <v>1100.96</v>
      </c>
      <c r="E3632" s="139">
        <v>175.18</v>
      </c>
      <c r="F3632" s="139">
        <v>1276.1400000000001</v>
      </c>
      <c r="G3632" s="120">
        <f t="shared" si="56"/>
        <v>9</v>
      </c>
    </row>
    <row r="3633" spans="1:7" x14ac:dyDescent="0.2">
      <c r="A3633" s="136" t="s">
        <v>7254</v>
      </c>
      <c r="B3633" s="137" t="s">
        <v>7255</v>
      </c>
      <c r="C3633" s="138" t="s">
        <v>42</v>
      </c>
      <c r="D3633" s="139">
        <v>381.2</v>
      </c>
      <c r="E3633" s="139">
        <v>175.18</v>
      </c>
      <c r="F3633" s="139">
        <v>556.38</v>
      </c>
      <c r="G3633" s="120">
        <f t="shared" si="56"/>
        <v>9</v>
      </c>
    </row>
    <row r="3634" spans="1:7" x14ac:dyDescent="0.2">
      <c r="A3634" s="136" t="s">
        <v>7256</v>
      </c>
      <c r="B3634" s="137" t="s">
        <v>7257</v>
      </c>
      <c r="C3634" s="138" t="s">
        <v>18</v>
      </c>
      <c r="D3634" s="139">
        <v>20.62</v>
      </c>
      <c r="E3634" s="139">
        <v>5.01</v>
      </c>
      <c r="F3634" s="139">
        <v>25.63</v>
      </c>
      <c r="G3634" s="120">
        <f t="shared" si="56"/>
        <v>9</v>
      </c>
    </row>
    <row r="3635" spans="1:7" ht="30" x14ac:dyDescent="0.2">
      <c r="A3635" s="136" t="s">
        <v>7258</v>
      </c>
      <c r="B3635" s="137" t="s">
        <v>7259</v>
      </c>
      <c r="C3635" s="138" t="s">
        <v>42</v>
      </c>
      <c r="D3635" s="139">
        <v>65.83</v>
      </c>
      <c r="E3635" s="139">
        <v>15.02</v>
      </c>
      <c r="F3635" s="139">
        <v>80.849999999999994</v>
      </c>
      <c r="G3635" s="120">
        <f t="shared" si="56"/>
        <v>9</v>
      </c>
    </row>
    <row r="3636" spans="1:7" x14ac:dyDescent="0.2">
      <c r="A3636" s="136" t="s">
        <v>7260</v>
      </c>
      <c r="B3636" s="137" t="s">
        <v>7261</v>
      </c>
      <c r="C3636" s="138" t="s">
        <v>18</v>
      </c>
      <c r="D3636" s="139">
        <v>31.77</v>
      </c>
      <c r="E3636" s="139">
        <v>5.01</v>
      </c>
      <c r="F3636" s="139">
        <v>36.78</v>
      </c>
      <c r="G3636" s="120">
        <f t="shared" si="56"/>
        <v>9</v>
      </c>
    </row>
    <row r="3637" spans="1:7" ht="30" x14ac:dyDescent="0.2">
      <c r="A3637" s="136" t="s">
        <v>7262</v>
      </c>
      <c r="B3637" s="137" t="s">
        <v>7263</v>
      </c>
      <c r="C3637" s="138" t="s">
        <v>42</v>
      </c>
      <c r="D3637" s="139">
        <v>229.11</v>
      </c>
      <c r="E3637" s="139">
        <v>5.01</v>
      </c>
      <c r="F3637" s="139">
        <v>234.12</v>
      </c>
      <c r="G3637" s="120">
        <f t="shared" si="56"/>
        <v>9</v>
      </c>
    </row>
    <row r="3638" spans="1:7" ht="45" x14ac:dyDescent="0.2">
      <c r="A3638" s="136" t="s">
        <v>7264</v>
      </c>
      <c r="B3638" s="137" t="s">
        <v>7265</v>
      </c>
      <c r="C3638" s="138" t="s">
        <v>42</v>
      </c>
      <c r="D3638" s="139">
        <v>3373.96</v>
      </c>
      <c r="E3638" s="139">
        <v>275.27999999999997</v>
      </c>
      <c r="F3638" s="139">
        <v>3649.24</v>
      </c>
      <c r="G3638" s="120">
        <f t="shared" si="56"/>
        <v>9</v>
      </c>
    </row>
    <row r="3639" spans="1:7" x14ac:dyDescent="0.2">
      <c r="A3639" s="136" t="s">
        <v>7266</v>
      </c>
      <c r="B3639" s="137" t="s">
        <v>7267</v>
      </c>
      <c r="C3639" s="138" t="s">
        <v>42</v>
      </c>
      <c r="D3639" s="139">
        <v>66.38</v>
      </c>
      <c r="E3639" s="139">
        <v>5.01</v>
      </c>
      <c r="F3639" s="139">
        <v>71.39</v>
      </c>
      <c r="G3639" s="120">
        <f t="shared" si="56"/>
        <v>9</v>
      </c>
    </row>
    <row r="3640" spans="1:7" x14ac:dyDescent="0.2">
      <c r="A3640" s="136" t="s">
        <v>7268</v>
      </c>
      <c r="B3640" s="137" t="s">
        <v>7269</v>
      </c>
      <c r="C3640" s="138" t="s">
        <v>42</v>
      </c>
      <c r="D3640" s="139">
        <v>93.94</v>
      </c>
      <c r="E3640" s="139">
        <v>5.01</v>
      </c>
      <c r="F3640" s="139">
        <v>98.95</v>
      </c>
      <c r="G3640" s="120">
        <f t="shared" si="56"/>
        <v>9</v>
      </c>
    </row>
    <row r="3641" spans="1:7" x14ac:dyDescent="0.2">
      <c r="A3641" s="136" t="s">
        <v>7270</v>
      </c>
      <c r="B3641" s="137" t="s">
        <v>7271</v>
      </c>
      <c r="C3641" s="138" t="s">
        <v>42</v>
      </c>
      <c r="D3641" s="139">
        <v>1946.84</v>
      </c>
      <c r="E3641" s="139">
        <v>64.239999999999995</v>
      </c>
      <c r="F3641" s="139">
        <v>2011.08</v>
      </c>
      <c r="G3641" s="120">
        <f t="shared" si="56"/>
        <v>9</v>
      </c>
    </row>
    <row r="3642" spans="1:7" x14ac:dyDescent="0.2">
      <c r="A3642" s="136" t="s">
        <v>7272</v>
      </c>
      <c r="B3642" s="137" t="s">
        <v>7273</v>
      </c>
      <c r="C3642" s="138" t="s">
        <v>42</v>
      </c>
      <c r="D3642" s="139">
        <v>110.35</v>
      </c>
      <c r="E3642" s="139">
        <v>5.01</v>
      </c>
      <c r="F3642" s="139">
        <v>115.36</v>
      </c>
      <c r="G3642" s="120">
        <f t="shared" si="56"/>
        <v>9</v>
      </c>
    </row>
    <row r="3643" spans="1:7" x14ac:dyDescent="0.2">
      <c r="A3643" s="136" t="s">
        <v>7274</v>
      </c>
      <c r="B3643" s="137" t="s">
        <v>7275</v>
      </c>
      <c r="C3643" s="138" t="s">
        <v>42</v>
      </c>
      <c r="D3643" s="139">
        <v>80.94</v>
      </c>
      <c r="E3643" s="139">
        <v>5.01</v>
      </c>
      <c r="F3643" s="139">
        <v>85.95</v>
      </c>
      <c r="G3643" s="120">
        <f t="shared" si="56"/>
        <v>9</v>
      </c>
    </row>
    <row r="3644" spans="1:7" x14ac:dyDescent="0.2">
      <c r="A3644" s="136" t="s">
        <v>7276</v>
      </c>
      <c r="B3644" s="137" t="s">
        <v>7277</v>
      </c>
      <c r="C3644" s="138" t="s">
        <v>42</v>
      </c>
      <c r="D3644" s="139">
        <v>18.440000000000001</v>
      </c>
      <c r="E3644" s="139">
        <v>0.67</v>
      </c>
      <c r="F3644" s="139">
        <v>19.11</v>
      </c>
      <c r="G3644" s="120">
        <f t="shared" si="56"/>
        <v>9</v>
      </c>
    </row>
    <row r="3645" spans="1:7" x14ac:dyDescent="0.2">
      <c r="A3645" s="136" t="s">
        <v>7278</v>
      </c>
      <c r="B3645" s="137" t="s">
        <v>7279</v>
      </c>
      <c r="C3645" s="138" t="s">
        <v>42</v>
      </c>
      <c r="D3645" s="139">
        <v>155.94999999999999</v>
      </c>
      <c r="E3645" s="139">
        <v>5.01</v>
      </c>
      <c r="F3645" s="139">
        <v>160.96</v>
      </c>
      <c r="G3645" s="120">
        <f t="shared" si="56"/>
        <v>9</v>
      </c>
    </row>
    <row r="3646" spans="1:7" ht="30" x14ac:dyDescent="0.2">
      <c r="A3646" s="136" t="s">
        <v>7280</v>
      </c>
      <c r="B3646" s="137" t="s">
        <v>7281</v>
      </c>
      <c r="C3646" s="138" t="s">
        <v>42</v>
      </c>
      <c r="D3646" s="139">
        <v>1871.15</v>
      </c>
      <c r="E3646" s="139">
        <v>260.26</v>
      </c>
      <c r="F3646" s="139">
        <v>2131.41</v>
      </c>
      <c r="G3646" s="120">
        <f t="shared" si="56"/>
        <v>9</v>
      </c>
    </row>
    <row r="3647" spans="1:7" ht="30" x14ac:dyDescent="0.2">
      <c r="A3647" s="136" t="s">
        <v>7282</v>
      </c>
      <c r="B3647" s="137" t="s">
        <v>7283</v>
      </c>
      <c r="C3647" s="138" t="s">
        <v>42</v>
      </c>
      <c r="D3647" s="139">
        <v>2472.58</v>
      </c>
      <c r="E3647" s="139">
        <v>260.26</v>
      </c>
      <c r="F3647" s="139">
        <v>2732.84</v>
      </c>
      <c r="G3647" s="120">
        <f t="shared" si="56"/>
        <v>9</v>
      </c>
    </row>
    <row r="3648" spans="1:7" ht="30" x14ac:dyDescent="0.2">
      <c r="A3648" s="136" t="s">
        <v>7284</v>
      </c>
      <c r="B3648" s="137" t="s">
        <v>7285</v>
      </c>
      <c r="C3648" s="138" t="s">
        <v>42</v>
      </c>
      <c r="D3648" s="139">
        <v>2772.73</v>
      </c>
      <c r="E3648" s="139">
        <v>814.93</v>
      </c>
      <c r="F3648" s="139">
        <v>3587.66</v>
      </c>
      <c r="G3648" s="120">
        <f t="shared" si="56"/>
        <v>9</v>
      </c>
    </row>
    <row r="3649" spans="1:7" x14ac:dyDescent="0.2">
      <c r="A3649" s="136" t="s">
        <v>7286</v>
      </c>
      <c r="B3649" s="137" t="s">
        <v>7287</v>
      </c>
      <c r="C3649" s="138"/>
      <c r="D3649" s="139"/>
      <c r="E3649" s="139"/>
      <c r="F3649" s="139"/>
      <c r="G3649" s="120">
        <f t="shared" si="56"/>
        <v>5</v>
      </c>
    </row>
    <row r="3650" spans="1:7" ht="30" x14ac:dyDescent="0.2">
      <c r="A3650" s="136" t="s">
        <v>7288</v>
      </c>
      <c r="B3650" s="137" t="s">
        <v>7289</v>
      </c>
      <c r="C3650" s="138" t="s">
        <v>42</v>
      </c>
      <c r="D3650" s="139">
        <v>31.97</v>
      </c>
      <c r="E3650" s="139">
        <v>17.600000000000001</v>
      </c>
      <c r="F3650" s="139">
        <v>49.57</v>
      </c>
      <c r="G3650" s="120">
        <f t="shared" si="56"/>
        <v>9</v>
      </c>
    </row>
    <row r="3651" spans="1:7" x14ac:dyDescent="0.2">
      <c r="A3651" s="136" t="s">
        <v>7290</v>
      </c>
      <c r="B3651" s="137" t="s">
        <v>7291</v>
      </c>
      <c r="C3651" s="138" t="s">
        <v>42</v>
      </c>
      <c r="D3651" s="139">
        <v>880.76</v>
      </c>
      <c r="E3651" s="139">
        <v>25.03</v>
      </c>
      <c r="F3651" s="139">
        <v>905.79</v>
      </c>
      <c r="G3651" s="120">
        <f t="shared" si="56"/>
        <v>9</v>
      </c>
    </row>
    <row r="3652" spans="1:7" ht="30" x14ac:dyDescent="0.2">
      <c r="A3652" s="136" t="s">
        <v>7292</v>
      </c>
      <c r="B3652" s="137" t="s">
        <v>7293</v>
      </c>
      <c r="C3652" s="138" t="s">
        <v>42</v>
      </c>
      <c r="D3652" s="139">
        <v>30.97</v>
      </c>
      <c r="E3652" s="139">
        <v>17.600000000000001</v>
      </c>
      <c r="F3652" s="139">
        <v>48.57</v>
      </c>
      <c r="G3652" s="120">
        <f t="shared" si="56"/>
        <v>9</v>
      </c>
    </row>
    <row r="3653" spans="1:7" ht="30" x14ac:dyDescent="0.2">
      <c r="A3653" s="136" t="s">
        <v>7294</v>
      </c>
      <c r="B3653" s="137" t="s">
        <v>7295</v>
      </c>
      <c r="C3653" s="138" t="s">
        <v>42</v>
      </c>
      <c r="D3653" s="139">
        <v>7429.31</v>
      </c>
      <c r="E3653" s="139">
        <v>150.15</v>
      </c>
      <c r="F3653" s="139">
        <v>7579.46</v>
      </c>
      <c r="G3653" s="120">
        <f t="shared" si="56"/>
        <v>9</v>
      </c>
    </row>
    <row r="3654" spans="1:7" x14ac:dyDescent="0.2">
      <c r="A3654" s="136" t="s">
        <v>7296</v>
      </c>
      <c r="B3654" s="137" t="s">
        <v>7297</v>
      </c>
      <c r="C3654" s="138"/>
      <c r="D3654" s="139"/>
      <c r="E3654" s="139"/>
      <c r="F3654" s="139"/>
      <c r="G3654" s="120">
        <f t="shared" si="56"/>
        <v>5</v>
      </c>
    </row>
    <row r="3655" spans="1:7" ht="30" x14ac:dyDescent="0.2">
      <c r="A3655" s="136" t="s">
        <v>7298</v>
      </c>
      <c r="B3655" s="137" t="s">
        <v>7299</v>
      </c>
      <c r="C3655" s="138" t="s">
        <v>42</v>
      </c>
      <c r="D3655" s="139">
        <v>213.1</v>
      </c>
      <c r="E3655" s="139">
        <v>40.04</v>
      </c>
      <c r="F3655" s="139">
        <v>253.14</v>
      </c>
      <c r="G3655" s="120">
        <f t="shared" si="56"/>
        <v>9</v>
      </c>
    </row>
    <row r="3656" spans="1:7" ht="30" x14ac:dyDescent="0.2">
      <c r="A3656" s="136" t="s">
        <v>7300</v>
      </c>
      <c r="B3656" s="137" t="s">
        <v>7301</v>
      </c>
      <c r="C3656" s="138" t="s">
        <v>42</v>
      </c>
      <c r="D3656" s="139">
        <v>28315.35</v>
      </c>
      <c r="E3656" s="139">
        <v>15.95</v>
      </c>
      <c r="F3656" s="139">
        <v>28331.3</v>
      </c>
      <c r="G3656" s="120">
        <f t="shared" si="56"/>
        <v>9</v>
      </c>
    </row>
    <row r="3657" spans="1:7" ht="30" x14ac:dyDescent="0.2">
      <c r="A3657" s="136" t="s">
        <v>7302</v>
      </c>
      <c r="B3657" s="137" t="s">
        <v>7303</v>
      </c>
      <c r="C3657" s="138" t="s">
        <v>42</v>
      </c>
      <c r="D3657" s="139">
        <v>84.26</v>
      </c>
      <c r="E3657" s="139">
        <v>25.03</v>
      </c>
      <c r="F3657" s="139">
        <v>109.29</v>
      </c>
      <c r="G3657" s="120">
        <f t="shared" si="56"/>
        <v>9</v>
      </c>
    </row>
    <row r="3658" spans="1:7" ht="30" x14ac:dyDescent="0.2">
      <c r="A3658" s="136" t="s">
        <v>7304</v>
      </c>
      <c r="B3658" s="137" t="s">
        <v>7305</v>
      </c>
      <c r="C3658" s="138" t="s">
        <v>42</v>
      </c>
      <c r="D3658" s="139">
        <v>90.81</v>
      </c>
      <c r="E3658" s="139">
        <v>25.03</v>
      </c>
      <c r="F3658" s="139">
        <v>115.84</v>
      </c>
      <c r="G3658" s="120">
        <f t="shared" ref="G3658:G3721" si="57">LEN(A3658)</f>
        <v>9</v>
      </c>
    </row>
    <row r="3659" spans="1:7" ht="30" x14ac:dyDescent="0.2">
      <c r="A3659" s="136" t="s">
        <v>7306</v>
      </c>
      <c r="B3659" s="137" t="s">
        <v>7307</v>
      </c>
      <c r="C3659" s="138" t="s">
        <v>42</v>
      </c>
      <c r="D3659" s="139">
        <v>268.04000000000002</v>
      </c>
      <c r="E3659" s="139">
        <v>15.02</v>
      </c>
      <c r="F3659" s="139">
        <v>283.06</v>
      </c>
      <c r="G3659" s="120">
        <f t="shared" si="57"/>
        <v>9</v>
      </c>
    </row>
    <row r="3660" spans="1:7" x14ac:dyDescent="0.2">
      <c r="A3660" s="136" t="s">
        <v>7308</v>
      </c>
      <c r="B3660" s="137" t="s">
        <v>7309</v>
      </c>
      <c r="C3660" s="138" t="s">
        <v>42</v>
      </c>
      <c r="D3660" s="139">
        <v>61.75</v>
      </c>
      <c r="E3660" s="139">
        <v>15.02</v>
      </c>
      <c r="F3660" s="139">
        <v>76.77</v>
      </c>
      <c r="G3660" s="120">
        <f t="shared" si="57"/>
        <v>9</v>
      </c>
    </row>
    <row r="3661" spans="1:7" ht="30" x14ac:dyDescent="0.2">
      <c r="A3661" s="136" t="s">
        <v>7310</v>
      </c>
      <c r="B3661" s="137" t="s">
        <v>7311</v>
      </c>
      <c r="C3661" s="138" t="s">
        <v>42</v>
      </c>
      <c r="D3661" s="139">
        <v>171.86</v>
      </c>
      <c r="E3661" s="139">
        <v>15.02</v>
      </c>
      <c r="F3661" s="139">
        <v>186.88</v>
      </c>
      <c r="G3661" s="120">
        <f t="shared" si="57"/>
        <v>9</v>
      </c>
    </row>
    <row r="3662" spans="1:7" ht="30" x14ac:dyDescent="0.2">
      <c r="A3662" s="136" t="s">
        <v>7312</v>
      </c>
      <c r="B3662" s="137" t="s">
        <v>7313</v>
      </c>
      <c r="C3662" s="138" t="s">
        <v>42</v>
      </c>
      <c r="D3662" s="139">
        <v>480.32</v>
      </c>
      <c r="E3662" s="139">
        <v>15.02</v>
      </c>
      <c r="F3662" s="139">
        <v>495.34</v>
      </c>
      <c r="G3662" s="120">
        <f t="shared" si="57"/>
        <v>9</v>
      </c>
    </row>
    <row r="3663" spans="1:7" x14ac:dyDescent="0.2">
      <c r="A3663" s="136" t="s">
        <v>7314</v>
      </c>
      <c r="B3663" s="137" t="s">
        <v>7315</v>
      </c>
      <c r="C3663" s="138" t="s">
        <v>42</v>
      </c>
      <c r="D3663" s="139">
        <v>270.55</v>
      </c>
      <c r="E3663" s="139">
        <v>15.02</v>
      </c>
      <c r="F3663" s="139">
        <v>285.57</v>
      </c>
      <c r="G3663" s="120">
        <f t="shared" si="57"/>
        <v>9</v>
      </c>
    </row>
    <row r="3664" spans="1:7" ht="30" x14ac:dyDescent="0.2">
      <c r="A3664" s="136" t="s">
        <v>7316</v>
      </c>
      <c r="B3664" s="137" t="s">
        <v>7317</v>
      </c>
      <c r="C3664" s="138" t="s">
        <v>42</v>
      </c>
      <c r="D3664" s="139">
        <v>777.85</v>
      </c>
      <c r="E3664" s="139">
        <v>15.95</v>
      </c>
      <c r="F3664" s="139">
        <v>793.8</v>
      </c>
      <c r="G3664" s="120">
        <f t="shared" si="57"/>
        <v>9</v>
      </c>
    </row>
    <row r="3665" spans="1:7" ht="30" x14ac:dyDescent="0.2">
      <c r="A3665" s="136" t="s">
        <v>7318</v>
      </c>
      <c r="B3665" s="137" t="s">
        <v>7319</v>
      </c>
      <c r="C3665" s="138" t="s">
        <v>42</v>
      </c>
      <c r="D3665" s="139">
        <v>712.53</v>
      </c>
      <c r="E3665" s="139">
        <v>15.95</v>
      </c>
      <c r="F3665" s="139">
        <v>728.48</v>
      </c>
      <c r="G3665" s="120">
        <f t="shared" si="57"/>
        <v>9</v>
      </c>
    </row>
    <row r="3666" spans="1:7" x14ac:dyDescent="0.2">
      <c r="A3666" s="136" t="s">
        <v>7320</v>
      </c>
      <c r="B3666" s="137" t="s">
        <v>7321</v>
      </c>
      <c r="C3666" s="138" t="s">
        <v>42</v>
      </c>
      <c r="D3666" s="139">
        <v>88.7</v>
      </c>
      <c r="E3666" s="139">
        <v>15.02</v>
      </c>
      <c r="F3666" s="139">
        <v>103.72</v>
      </c>
      <c r="G3666" s="120">
        <f t="shared" si="57"/>
        <v>9</v>
      </c>
    </row>
    <row r="3667" spans="1:7" ht="45" x14ac:dyDescent="0.2">
      <c r="A3667" s="136" t="s">
        <v>7322</v>
      </c>
      <c r="B3667" s="137" t="s">
        <v>7323</v>
      </c>
      <c r="C3667" s="138" t="s">
        <v>42</v>
      </c>
      <c r="D3667" s="139">
        <v>273.81</v>
      </c>
      <c r="E3667" s="139">
        <v>15.95</v>
      </c>
      <c r="F3667" s="139">
        <v>289.76</v>
      </c>
      <c r="G3667" s="120">
        <f t="shared" si="57"/>
        <v>9</v>
      </c>
    </row>
    <row r="3668" spans="1:7" x14ac:dyDescent="0.2">
      <c r="A3668" s="136" t="s">
        <v>7324</v>
      </c>
      <c r="B3668" s="137" t="s">
        <v>7325</v>
      </c>
      <c r="C3668" s="138" t="s">
        <v>42</v>
      </c>
      <c r="D3668" s="139">
        <v>71.55</v>
      </c>
      <c r="E3668" s="139">
        <v>55.06</v>
      </c>
      <c r="F3668" s="139">
        <v>126.61</v>
      </c>
      <c r="G3668" s="120">
        <f t="shared" si="57"/>
        <v>9</v>
      </c>
    </row>
    <row r="3669" spans="1:7" x14ac:dyDescent="0.2">
      <c r="A3669" s="136" t="s">
        <v>7326</v>
      </c>
      <c r="B3669" s="137" t="s">
        <v>7327</v>
      </c>
      <c r="C3669" s="138" t="s">
        <v>42</v>
      </c>
      <c r="D3669" s="139">
        <v>179.34</v>
      </c>
      <c r="E3669" s="139">
        <v>50.05</v>
      </c>
      <c r="F3669" s="139">
        <v>229.39</v>
      </c>
      <c r="G3669" s="120">
        <f t="shared" si="57"/>
        <v>9</v>
      </c>
    </row>
    <row r="3670" spans="1:7" ht="30" x14ac:dyDescent="0.2">
      <c r="A3670" s="136" t="s">
        <v>7328</v>
      </c>
      <c r="B3670" s="137" t="s">
        <v>7329</v>
      </c>
      <c r="C3670" s="138" t="s">
        <v>42</v>
      </c>
      <c r="D3670" s="139">
        <v>1202.52</v>
      </c>
      <c r="E3670" s="139">
        <v>15.02</v>
      </c>
      <c r="F3670" s="139">
        <v>1217.54</v>
      </c>
      <c r="G3670" s="120">
        <f t="shared" si="57"/>
        <v>9</v>
      </c>
    </row>
    <row r="3671" spans="1:7" x14ac:dyDescent="0.2">
      <c r="A3671" s="136" t="s">
        <v>7330</v>
      </c>
      <c r="B3671" s="137" t="s">
        <v>7331</v>
      </c>
      <c r="C3671" s="138" t="s">
        <v>42</v>
      </c>
      <c r="D3671" s="139">
        <v>171.47</v>
      </c>
      <c r="E3671" s="139">
        <v>15.02</v>
      </c>
      <c r="F3671" s="139">
        <v>186.49</v>
      </c>
      <c r="G3671" s="120">
        <f t="shared" si="57"/>
        <v>9</v>
      </c>
    </row>
    <row r="3672" spans="1:7" x14ac:dyDescent="0.2">
      <c r="A3672" s="136" t="s">
        <v>7332</v>
      </c>
      <c r="B3672" s="137" t="s">
        <v>7333</v>
      </c>
      <c r="C3672" s="138" t="s">
        <v>42</v>
      </c>
      <c r="D3672" s="139">
        <v>222.61</v>
      </c>
      <c r="E3672" s="139">
        <v>25.03</v>
      </c>
      <c r="F3672" s="139">
        <v>247.64</v>
      </c>
      <c r="G3672" s="120">
        <f t="shared" si="57"/>
        <v>9</v>
      </c>
    </row>
    <row r="3673" spans="1:7" x14ac:dyDescent="0.2">
      <c r="A3673" s="136" t="s">
        <v>7334</v>
      </c>
      <c r="B3673" s="137" t="s">
        <v>7335</v>
      </c>
      <c r="C3673" s="138" t="s">
        <v>42</v>
      </c>
      <c r="D3673" s="139">
        <v>366.74</v>
      </c>
      <c r="E3673" s="139">
        <v>15.02</v>
      </c>
      <c r="F3673" s="139">
        <v>381.76</v>
      </c>
      <c r="G3673" s="120">
        <f t="shared" si="57"/>
        <v>9</v>
      </c>
    </row>
    <row r="3674" spans="1:7" x14ac:dyDescent="0.2">
      <c r="A3674" s="136" t="s">
        <v>7336</v>
      </c>
      <c r="B3674" s="137" t="s">
        <v>7337</v>
      </c>
      <c r="C3674" s="138" t="s">
        <v>42</v>
      </c>
      <c r="D3674" s="139">
        <v>211.67</v>
      </c>
      <c r="E3674" s="139">
        <v>12.51</v>
      </c>
      <c r="F3674" s="139">
        <v>224.18</v>
      </c>
      <c r="G3674" s="120">
        <f t="shared" si="57"/>
        <v>9</v>
      </c>
    </row>
    <row r="3675" spans="1:7" x14ac:dyDescent="0.2">
      <c r="A3675" s="136" t="s">
        <v>7338</v>
      </c>
      <c r="B3675" s="137" t="s">
        <v>7339</v>
      </c>
      <c r="C3675" s="138" t="s">
        <v>42</v>
      </c>
      <c r="D3675" s="139">
        <v>293.97000000000003</v>
      </c>
      <c r="E3675" s="139">
        <v>12.51</v>
      </c>
      <c r="F3675" s="139">
        <v>306.48</v>
      </c>
      <c r="G3675" s="120">
        <f t="shared" si="57"/>
        <v>9</v>
      </c>
    </row>
    <row r="3676" spans="1:7" x14ac:dyDescent="0.2">
      <c r="A3676" s="136" t="s">
        <v>7340</v>
      </c>
      <c r="B3676" s="137" t="s">
        <v>7341</v>
      </c>
      <c r="C3676" s="138"/>
      <c r="D3676" s="139"/>
      <c r="E3676" s="139"/>
      <c r="F3676" s="139"/>
      <c r="G3676" s="120">
        <f t="shared" si="57"/>
        <v>5</v>
      </c>
    </row>
    <row r="3677" spans="1:7" x14ac:dyDescent="0.2">
      <c r="A3677" s="136" t="s">
        <v>7342</v>
      </c>
      <c r="B3677" s="137" t="s">
        <v>7343</v>
      </c>
      <c r="C3677" s="138" t="s">
        <v>42</v>
      </c>
      <c r="D3677" s="139">
        <v>1475.24</v>
      </c>
      <c r="E3677" s="139">
        <v>20.78</v>
      </c>
      <c r="F3677" s="139">
        <v>1496.02</v>
      </c>
      <c r="G3677" s="120">
        <f t="shared" si="57"/>
        <v>9</v>
      </c>
    </row>
    <row r="3678" spans="1:7" x14ac:dyDescent="0.2">
      <c r="A3678" s="136" t="s">
        <v>7344</v>
      </c>
      <c r="B3678" s="137" t="s">
        <v>7345</v>
      </c>
      <c r="C3678" s="138" t="s">
        <v>42</v>
      </c>
      <c r="D3678" s="139">
        <v>6176.19</v>
      </c>
      <c r="E3678" s="139">
        <v>20.78</v>
      </c>
      <c r="F3678" s="139">
        <v>6196.97</v>
      </c>
      <c r="G3678" s="120">
        <f t="shared" si="57"/>
        <v>9</v>
      </c>
    </row>
    <row r="3679" spans="1:7" x14ac:dyDescent="0.2">
      <c r="A3679" s="136" t="s">
        <v>7346</v>
      </c>
      <c r="B3679" s="137" t="s">
        <v>7347</v>
      </c>
      <c r="C3679" s="138" t="s">
        <v>42</v>
      </c>
      <c r="D3679" s="139">
        <v>190.02</v>
      </c>
      <c r="E3679" s="139">
        <v>20.78</v>
      </c>
      <c r="F3679" s="139">
        <v>210.8</v>
      </c>
      <c r="G3679" s="120">
        <f t="shared" si="57"/>
        <v>9</v>
      </c>
    </row>
    <row r="3680" spans="1:7" x14ac:dyDescent="0.2">
      <c r="A3680" s="136" t="s">
        <v>7348</v>
      </c>
      <c r="B3680" s="137" t="s">
        <v>7349</v>
      </c>
      <c r="C3680" s="138" t="s">
        <v>42</v>
      </c>
      <c r="D3680" s="139">
        <v>267.66000000000003</v>
      </c>
      <c r="E3680" s="139">
        <v>20.78</v>
      </c>
      <c r="F3680" s="139">
        <v>288.44</v>
      </c>
      <c r="G3680" s="120">
        <f t="shared" si="57"/>
        <v>9</v>
      </c>
    </row>
    <row r="3681" spans="1:7" ht="30" x14ac:dyDescent="0.2">
      <c r="A3681" s="136" t="s">
        <v>7350</v>
      </c>
      <c r="B3681" s="137" t="s">
        <v>7351</v>
      </c>
      <c r="C3681" s="138" t="s">
        <v>42</v>
      </c>
      <c r="D3681" s="139">
        <v>305.39999999999998</v>
      </c>
      <c r="E3681" s="139">
        <v>20.78</v>
      </c>
      <c r="F3681" s="139">
        <v>326.18</v>
      </c>
      <c r="G3681" s="120">
        <f t="shared" si="57"/>
        <v>9</v>
      </c>
    </row>
    <row r="3682" spans="1:7" ht="30" x14ac:dyDescent="0.2">
      <c r="A3682" s="136" t="s">
        <v>7352</v>
      </c>
      <c r="B3682" s="137" t="s">
        <v>7353</v>
      </c>
      <c r="C3682" s="138" t="s">
        <v>42</v>
      </c>
      <c r="D3682" s="139">
        <v>1708.21</v>
      </c>
      <c r="E3682" s="139"/>
      <c r="F3682" s="139">
        <v>1708.21</v>
      </c>
      <c r="G3682" s="120">
        <f t="shared" si="57"/>
        <v>9</v>
      </c>
    </row>
    <row r="3683" spans="1:7" x14ac:dyDescent="0.2">
      <c r="A3683" s="136" t="s">
        <v>7354</v>
      </c>
      <c r="B3683" s="137" t="s">
        <v>7355</v>
      </c>
      <c r="C3683" s="138" t="s">
        <v>42</v>
      </c>
      <c r="D3683" s="139">
        <v>199.53</v>
      </c>
      <c r="E3683" s="139">
        <v>20.78</v>
      </c>
      <c r="F3683" s="139">
        <v>220.31</v>
      </c>
      <c r="G3683" s="120">
        <f t="shared" si="57"/>
        <v>9</v>
      </c>
    </row>
    <row r="3684" spans="1:7" x14ac:dyDescent="0.2">
      <c r="A3684" s="136" t="s">
        <v>7356</v>
      </c>
      <c r="B3684" s="137" t="s">
        <v>7357</v>
      </c>
      <c r="C3684" s="138" t="s">
        <v>42</v>
      </c>
      <c r="D3684" s="139">
        <v>221.59</v>
      </c>
      <c r="E3684" s="139">
        <v>20.78</v>
      </c>
      <c r="F3684" s="139">
        <v>242.37</v>
      </c>
      <c r="G3684" s="120">
        <f t="shared" si="57"/>
        <v>9</v>
      </c>
    </row>
    <row r="3685" spans="1:7" x14ac:dyDescent="0.2">
      <c r="A3685" s="136" t="s">
        <v>7358</v>
      </c>
      <c r="B3685" s="137" t="s">
        <v>7359</v>
      </c>
      <c r="C3685" s="138" t="s">
        <v>42</v>
      </c>
      <c r="D3685" s="139">
        <v>262.19</v>
      </c>
      <c r="E3685" s="139">
        <v>20.78</v>
      </c>
      <c r="F3685" s="139">
        <v>282.97000000000003</v>
      </c>
      <c r="G3685" s="120">
        <f t="shared" si="57"/>
        <v>9</v>
      </c>
    </row>
    <row r="3686" spans="1:7" x14ac:dyDescent="0.2">
      <c r="A3686" s="136" t="s">
        <v>7360</v>
      </c>
      <c r="B3686" s="137" t="s">
        <v>7361</v>
      </c>
      <c r="C3686" s="138" t="s">
        <v>42</v>
      </c>
      <c r="D3686" s="139">
        <v>652.74</v>
      </c>
      <c r="E3686" s="139">
        <v>20.78</v>
      </c>
      <c r="F3686" s="139">
        <v>673.52</v>
      </c>
      <c r="G3686" s="120">
        <f t="shared" si="57"/>
        <v>9</v>
      </c>
    </row>
    <row r="3687" spans="1:7" x14ac:dyDescent="0.2">
      <c r="A3687" s="136" t="s">
        <v>7362</v>
      </c>
      <c r="B3687" s="137" t="s">
        <v>7363</v>
      </c>
      <c r="C3687" s="138" t="s">
        <v>42</v>
      </c>
      <c r="D3687" s="139">
        <v>213.67</v>
      </c>
      <c r="E3687" s="139">
        <v>2.04</v>
      </c>
      <c r="F3687" s="139">
        <v>215.71</v>
      </c>
      <c r="G3687" s="120">
        <f t="shared" si="57"/>
        <v>9</v>
      </c>
    </row>
    <row r="3688" spans="1:7" x14ac:dyDescent="0.2">
      <c r="A3688" s="136" t="s">
        <v>7364</v>
      </c>
      <c r="B3688" s="137" t="s">
        <v>7365</v>
      </c>
      <c r="C3688" s="138" t="s">
        <v>42</v>
      </c>
      <c r="D3688" s="139">
        <v>216.1</v>
      </c>
      <c r="E3688" s="139">
        <v>2.04</v>
      </c>
      <c r="F3688" s="139">
        <v>218.14</v>
      </c>
      <c r="G3688" s="120">
        <f t="shared" si="57"/>
        <v>9</v>
      </c>
    </row>
    <row r="3689" spans="1:7" x14ac:dyDescent="0.2">
      <c r="A3689" s="136" t="s">
        <v>7366</v>
      </c>
      <c r="B3689" s="137" t="s">
        <v>7367</v>
      </c>
      <c r="C3689" s="138"/>
      <c r="D3689" s="139"/>
      <c r="E3689" s="139"/>
      <c r="F3689" s="139"/>
      <c r="G3689" s="120">
        <f t="shared" si="57"/>
        <v>5</v>
      </c>
    </row>
    <row r="3690" spans="1:7" x14ac:dyDescent="0.2">
      <c r="A3690" s="136" t="s">
        <v>7368</v>
      </c>
      <c r="B3690" s="137" t="s">
        <v>7369</v>
      </c>
      <c r="C3690" s="138" t="s">
        <v>984</v>
      </c>
      <c r="D3690" s="139">
        <v>2.92</v>
      </c>
      <c r="E3690" s="139"/>
      <c r="F3690" s="139">
        <v>2.92</v>
      </c>
      <c r="G3690" s="120">
        <f t="shared" si="57"/>
        <v>9</v>
      </c>
    </row>
    <row r="3691" spans="1:7" x14ac:dyDescent="0.2">
      <c r="A3691" s="136" t="s">
        <v>7370</v>
      </c>
      <c r="B3691" s="137" t="s">
        <v>7371</v>
      </c>
      <c r="C3691" s="138" t="s">
        <v>43</v>
      </c>
      <c r="D3691" s="139">
        <v>10.32</v>
      </c>
      <c r="E3691" s="139"/>
      <c r="F3691" s="139">
        <v>10.32</v>
      </c>
      <c r="G3691" s="120">
        <f t="shared" si="57"/>
        <v>9</v>
      </c>
    </row>
    <row r="3692" spans="1:7" x14ac:dyDescent="0.2">
      <c r="A3692" s="136" t="s">
        <v>7372</v>
      </c>
      <c r="B3692" s="137" t="s">
        <v>7373</v>
      </c>
      <c r="C3692" s="138" t="s">
        <v>43</v>
      </c>
      <c r="D3692" s="139">
        <v>8.3000000000000007</v>
      </c>
      <c r="E3692" s="139"/>
      <c r="F3692" s="139">
        <v>8.3000000000000007</v>
      </c>
      <c r="G3692" s="120">
        <f t="shared" si="57"/>
        <v>9</v>
      </c>
    </row>
    <row r="3693" spans="1:7" ht="30" x14ac:dyDescent="0.2">
      <c r="A3693" s="136" t="s">
        <v>7374</v>
      </c>
      <c r="B3693" s="137" t="s">
        <v>7375</v>
      </c>
      <c r="C3693" s="138" t="s">
        <v>42</v>
      </c>
      <c r="D3693" s="139">
        <v>38.49</v>
      </c>
      <c r="E3693" s="139"/>
      <c r="F3693" s="139">
        <v>38.49</v>
      </c>
      <c r="G3693" s="120">
        <f t="shared" si="57"/>
        <v>9</v>
      </c>
    </row>
    <row r="3694" spans="1:7" ht="30" x14ac:dyDescent="0.2">
      <c r="A3694" s="136" t="s">
        <v>7376</v>
      </c>
      <c r="B3694" s="137" t="s">
        <v>7377</v>
      </c>
      <c r="C3694" s="138" t="s">
        <v>42</v>
      </c>
      <c r="D3694" s="139">
        <v>27.52</v>
      </c>
      <c r="E3694" s="139"/>
      <c r="F3694" s="139">
        <v>27.52</v>
      </c>
      <c r="G3694" s="120">
        <f t="shared" si="57"/>
        <v>9</v>
      </c>
    </row>
    <row r="3695" spans="1:7" x14ac:dyDescent="0.2">
      <c r="A3695" s="136" t="s">
        <v>7378</v>
      </c>
      <c r="B3695" s="137" t="s">
        <v>7379</v>
      </c>
      <c r="C3695" s="138" t="s">
        <v>42</v>
      </c>
      <c r="D3695" s="139">
        <v>0.06</v>
      </c>
      <c r="E3695" s="139">
        <v>17.600000000000001</v>
      </c>
      <c r="F3695" s="139">
        <v>17.66</v>
      </c>
      <c r="G3695" s="120">
        <f t="shared" si="57"/>
        <v>9</v>
      </c>
    </row>
    <row r="3696" spans="1:7" x14ac:dyDescent="0.2">
      <c r="A3696" s="136" t="s">
        <v>7380</v>
      </c>
      <c r="B3696" s="137" t="s">
        <v>7381</v>
      </c>
      <c r="C3696" s="138"/>
      <c r="D3696" s="139"/>
      <c r="E3696" s="139"/>
      <c r="F3696" s="139"/>
      <c r="G3696" s="120">
        <f t="shared" si="57"/>
        <v>2</v>
      </c>
    </row>
    <row r="3697" spans="1:7" x14ac:dyDescent="0.2">
      <c r="A3697" s="136" t="s">
        <v>7382</v>
      </c>
      <c r="B3697" s="137" t="s">
        <v>7383</v>
      </c>
      <c r="C3697" s="138"/>
      <c r="D3697" s="139"/>
      <c r="E3697" s="139"/>
      <c r="F3697" s="139"/>
      <c r="G3697" s="120">
        <f t="shared" si="57"/>
        <v>5</v>
      </c>
    </row>
    <row r="3698" spans="1:7" ht="30" x14ac:dyDescent="0.2">
      <c r="A3698" s="136" t="s">
        <v>7384</v>
      </c>
      <c r="B3698" s="137" t="s">
        <v>7385</v>
      </c>
      <c r="C3698" s="138" t="s">
        <v>7</v>
      </c>
      <c r="D3698" s="139">
        <v>3.3</v>
      </c>
      <c r="E3698" s="139">
        <v>0.16</v>
      </c>
      <c r="F3698" s="139">
        <v>3.46</v>
      </c>
      <c r="G3698" s="120">
        <f t="shared" si="57"/>
        <v>9</v>
      </c>
    </row>
    <row r="3699" spans="1:7" ht="30" x14ac:dyDescent="0.2">
      <c r="A3699" s="136" t="s">
        <v>7386</v>
      </c>
      <c r="B3699" s="137" t="s">
        <v>7387</v>
      </c>
      <c r="C3699" s="138" t="s">
        <v>7</v>
      </c>
      <c r="D3699" s="139">
        <v>27.04</v>
      </c>
      <c r="E3699" s="139">
        <v>0.33</v>
      </c>
      <c r="F3699" s="139">
        <v>27.37</v>
      </c>
      <c r="G3699" s="120">
        <f t="shared" si="57"/>
        <v>9</v>
      </c>
    </row>
    <row r="3700" spans="1:7" x14ac:dyDescent="0.2">
      <c r="A3700" s="136" t="s">
        <v>7388</v>
      </c>
      <c r="B3700" s="137" t="s">
        <v>7389</v>
      </c>
      <c r="C3700" s="138" t="s">
        <v>44</v>
      </c>
      <c r="D3700" s="139">
        <v>21.71</v>
      </c>
      <c r="E3700" s="139">
        <v>0.65</v>
      </c>
      <c r="F3700" s="139">
        <v>22.36</v>
      </c>
      <c r="G3700" s="120">
        <f t="shared" si="57"/>
        <v>9</v>
      </c>
    </row>
    <row r="3701" spans="1:7" x14ac:dyDescent="0.2">
      <c r="A3701" s="136" t="s">
        <v>7390</v>
      </c>
      <c r="B3701" s="137" t="s">
        <v>7391</v>
      </c>
      <c r="C3701" s="138" t="s">
        <v>44</v>
      </c>
      <c r="D3701" s="139">
        <v>302.3</v>
      </c>
      <c r="E3701" s="139">
        <v>30.54</v>
      </c>
      <c r="F3701" s="139">
        <v>332.84</v>
      </c>
      <c r="G3701" s="120">
        <f t="shared" si="57"/>
        <v>9</v>
      </c>
    </row>
    <row r="3702" spans="1:7" x14ac:dyDescent="0.2">
      <c r="A3702" s="136" t="s">
        <v>7392</v>
      </c>
      <c r="B3702" s="137" t="s">
        <v>7393</v>
      </c>
      <c r="C3702" s="138" t="s">
        <v>44</v>
      </c>
      <c r="D3702" s="139">
        <v>241.37</v>
      </c>
      <c r="E3702" s="139">
        <v>3.14</v>
      </c>
      <c r="F3702" s="139">
        <v>244.51</v>
      </c>
      <c r="G3702" s="120">
        <f t="shared" si="57"/>
        <v>9</v>
      </c>
    </row>
    <row r="3703" spans="1:7" x14ac:dyDescent="0.2">
      <c r="A3703" s="136" t="s">
        <v>7394</v>
      </c>
      <c r="B3703" s="137" t="s">
        <v>7395</v>
      </c>
      <c r="C3703" s="138" t="s">
        <v>44</v>
      </c>
      <c r="D3703" s="139">
        <v>213.88</v>
      </c>
      <c r="E3703" s="139">
        <v>3.14</v>
      </c>
      <c r="F3703" s="139">
        <v>217.02</v>
      </c>
      <c r="G3703" s="120">
        <f t="shared" si="57"/>
        <v>9</v>
      </c>
    </row>
    <row r="3704" spans="1:7" x14ac:dyDescent="0.2">
      <c r="A3704" s="136" t="s">
        <v>7396</v>
      </c>
      <c r="B3704" s="137" t="s">
        <v>7397</v>
      </c>
      <c r="C3704" s="138" t="s">
        <v>44</v>
      </c>
      <c r="D3704" s="139">
        <v>894.19</v>
      </c>
      <c r="E3704" s="139">
        <v>15.27</v>
      </c>
      <c r="F3704" s="139">
        <v>909.46</v>
      </c>
      <c r="G3704" s="120">
        <f t="shared" si="57"/>
        <v>9</v>
      </c>
    </row>
    <row r="3705" spans="1:7" ht="30" x14ac:dyDescent="0.2">
      <c r="A3705" s="136" t="s">
        <v>7398</v>
      </c>
      <c r="B3705" s="137" t="s">
        <v>7399</v>
      </c>
      <c r="C3705" s="138" t="s">
        <v>44</v>
      </c>
      <c r="D3705" s="139">
        <v>282.41000000000003</v>
      </c>
      <c r="E3705" s="139"/>
      <c r="F3705" s="139">
        <v>282.41000000000003</v>
      </c>
      <c r="G3705" s="120">
        <f t="shared" si="57"/>
        <v>9</v>
      </c>
    </row>
    <row r="3706" spans="1:7" ht="30" x14ac:dyDescent="0.2">
      <c r="A3706" s="136" t="s">
        <v>7400</v>
      </c>
      <c r="B3706" s="137" t="s">
        <v>7401</v>
      </c>
      <c r="C3706" s="138" t="s">
        <v>7</v>
      </c>
      <c r="D3706" s="139">
        <v>22.53</v>
      </c>
      <c r="E3706" s="139">
        <v>0.46</v>
      </c>
      <c r="F3706" s="139">
        <v>22.99</v>
      </c>
      <c r="G3706" s="120">
        <f t="shared" si="57"/>
        <v>9</v>
      </c>
    </row>
    <row r="3707" spans="1:7" x14ac:dyDescent="0.2">
      <c r="A3707" s="136" t="s">
        <v>7402</v>
      </c>
      <c r="B3707" s="137" t="s">
        <v>7403</v>
      </c>
      <c r="C3707" s="138" t="s">
        <v>7</v>
      </c>
      <c r="D3707" s="139"/>
      <c r="E3707" s="139">
        <v>0.81</v>
      </c>
      <c r="F3707" s="139">
        <v>0.81</v>
      </c>
      <c r="G3707" s="120">
        <f t="shared" si="57"/>
        <v>9</v>
      </c>
    </row>
    <row r="3708" spans="1:7" x14ac:dyDescent="0.2">
      <c r="A3708" s="136" t="s">
        <v>7404</v>
      </c>
      <c r="B3708" s="137" t="s">
        <v>7405</v>
      </c>
      <c r="C3708" s="138"/>
      <c r="D3708" s="139"/>
      <c r="E3708" s="139"/>
      <c r="F3708" s="139"/>
      <c r="G3708" s="120">
        <f t="shared" si="57"/>
        <v>5</v>
      </c>
    </row>
    <row r="3709" spans="1:7" ht="30" x14ac:dyDescent="0.2">
      <c r="A3709" s="136" t="s">
        <v>7406</v>
      </c>
      <c r="B3709" s="137" t="s">
        <v>7407</v>
      </c>
      <c r="C3709" s="138" t="s">
        <v>44</v>
      </c>
      <c r="D3709" s="139">
        <v>114.14</v>
      </c>
      <c r="E3709" s="139">
        <v>13.03</v>
      </c>
      <c r="F3709" s="139">
        <v>127.17</v>
      </c>
      <c r="G3709" s="120">
        <f t="shared" si="57"/>
        <v>9</v>
      </c>
    </row>
    <row r="3710" spans="1:7" ht="30" x14ac:dyDescent="0.2">
      <c r="A3710" s="136" t="s">
        <v>7408</v>
      </c>
      <c r="B3710" s="137" t="s">
        <v>7409</v>
      </c>
      <c r="C3710" s="138" t="s">
        <v>44</v>
      </c>
      <c r="D3710" s="139">
        <v>185.86</v>
      </c>
      <c r="E3710" s="139">
        <v>96.05</v>
      </c>
      <c r="F3710" s="139">
        <v>281.91000000000003</v>
      </c>
      <c r="G3710" s="120">
        <f t="shared" si="57"/>
        <v>9</v>
      </c>
    </row>
    <row r="3711" spans="1:7" x14ac:dyDescent="0.2">
      <c r="A3711" s="136" t="s">
        <v>7410</v>
      </c>
      <c r="B3711" s="137" t="s">
        <v>7411</v>
      </c>
      <c r="C3711" s="138"/>
      <c r="D3711" s="139"/>
      <c r="E3711" s="139"/>
      <c r="F3711" s="139"/>
      <c r="G3711" s="120">
        <f t="shared" si="57"/>
        <v>5</v>
      </c>
    </row>
    <row r="3712" spans="1:7" x14ac:dyDescent="0.2">
      <c r="A3712" s="136" t="s">
        <v>7412</v>
      </c>
      <c r="B3712" s="137" t="s">
        <v>7413</v>
      </c>
      <c r="C3712" s="138" t="s">
        <v>44</v>
      </c>
      <c r="D3712" s="139">
        <v>1381.35</v>
      </c>
      <c r="E3712" s="139">
        <v>16.97</v>
      </c>
      <c r="F3712" s="139">
        <v>1398.32</v>
      </c>
      <c r="G3712" s="120">
        <f t="shared" si="57"/>
        <v>9</v>
      </c>
    </row>
    <row r="3713" spans="1:7" ht="30" x14ac:dyDescent="0.2">
      <c r="A3713" s="136" t="s">
        <v>7414</v>
      </c>
      <c r="B3713" s="137" t="s">
        <v>7415</v>
      </c>
      <c r="C3713" s="138" t="s">
        <v>44</v>
      </c>
      <c r="D3713" s="139">
        <v>1527</v>
      </c>
      <c r="E3713" s="139">
        <v>16.97</v>
      </c>
      <c r="F3713" s="139">
        <v>1543.97</v>
      </c>
      <c r="G3713" s="120">
        <f t="shared" si="57"/>
        <v>9</v>
      </c>
    </row>
    <row r="3714" spans="1:7" ht="30" x14ac:dyDescent="0.2">
      <c r="A3714" s="136" t="s">
        <v>7416</v>
      </c>
      <c r="B3714" s="137" t="s">
        <v>7417</v>
      </c>
      <c r="C3714" s="138" t="s">
        <v>44</v>
      </c>
      <c r="D3714" s="139">
        <v>1527</v>
      </c>
      <c r="E3714" s="139">
        <v>16.97</v>
      </c>
      <c r="F3714" s="139">
        <v>1543.97</v>
      </c>
      <c r="G3714" s="120">
        <f t="shared" si="57"/>
        <v>9</v>
      </c>
    </row>
    <row r="3715" spans="1:7" x14ac:dyDescent="0.2">
      <c r="A3715" s="136" t="s">
        <v>7418</v>
      </c>
      <c r="B3715" s="137" t="s">
        <v>7419</v>
      </c>
      <c r="C3715" s="138" t="s">
        <v>7</v>
      </c>
      <c r="D3715" s="139">
        <v>7.21</v>
      </c>
      <c r="E3715" s="139">
        <v>0.1</v>
      </c>
      <c r="F3715" s="139">
        <v>7.31</v>
      </c>
      <c r="G3715" s="120">
        <f t="shared" si="57"/>
        <v>9</v>
      </c>
    </row>
    <row r="3716" spans="1:7" x14ac:dyDescent="0.2">
      <c r="A3716" s="136" t="s">
        <v>7420</v>
      </c>
      <c r="B3716" s="137" t="s">
        <v>7421</v>
      </c>
      <c r="C3716" s="138" t="s">
        <v>7</v>
      </c>
      <c r="D3716" s="139">
        <v>14.43</v>
      </c>
      <c r="E3716" s="139">
        <v>0.12</v>
      </c>
      <c r="F3716" s="139">
        <v>14.55</v>
      </c>
      <c r="G3716" s="120">
        <f t="shared" si="57"/>
        <v>9</v>
      </c>
    </row>
    <row r="3717" spans="1:7" x14ac:dyDescent="0.2">
      <c r="A3717" s="136" t="s">
        <v>7422</v>
      </c>
      <c r="B3717" s="137" t="s">
        <v>7423</v>
      </c>
      <c r="C3717" s="138" t="s">
        <v>44</v>
      </c>
      <c r="D3717" s="139">
        <v>1331.15</v>
      </c>
      <c r="E3717" s="139">
        <v>16.97</v>
      </c>
      <c r="F3717" s="139">
        <v>1348.12</v>
      </c>
      <c r="G3717" s="120">
        <f t="shared" si="57"/>
        <v>9</v>
      </c>
    </row>
    <row r="3718" spans="1:7" x14ac:dyDescent="0.2">
      <c r="A3718" s="136" t="s">
        <v>7424</v>
      </c>
      <c r="B3718" s="137" t="s">
        <v>7425</v>
      </c>
      <c r="C3718" s="138" t="s">
        <v>44</v>
      </c>
      <c r="D3718" s="139">
        <v>1221.1500000000001</v>
      </c>
      <c r="E3718" s="139">
        <v>40.72</v>
      </c>
      <c r="F3718" s="139">
        <v>1261.8699999999999</v>
      </c>
      <c r="G3718" s="120">
        <f t="shared" si="57"/>
        <v>9</v>
      </c>
    </row>
    <row r="3719" spans="1:7" x14ac:dyDescent="0.2">
      <c r="A3719" s="136" t="s">
        <v>7426</v>
      </c>
      <c r="B3719" s="137" t="s">
        <v>7427</v>
      </c>
      <c r="C3719" s="138"/>
      <c r="D3719" s="139"/>
      <c r="E3719" s="139"/>
      <c r="F3719" s="139"/>
      <c r="G3719" s="120">
        <f t="shared" si="57"/>
        <v>5</v>
      </c>
    </row>
    <row r="3720" spans="1:7" x14ac:dyDescent="0.2">
      <c r="A3720" s="136" t="s">
        <v>7428</v>
      </c>
      <c r="B3720" s="137" t="s">
        <v>7429</v>
      </c>
      <c r="C3720" s="138" t="s">
        <v>7</v>
      </c>
      <c r="D3720" s="139">
        <v>297.64</v>
      </c>
      <c r="E3720" s="139">
        <v>26.04</v>
      </c>
      <c r="F3720" s="139">
        <v>323.68</v>
      </c>
      <c r="G3720" s="120">
        <f t="shared" si="57"/>
        <v>9</v>
      </c>
    </row>
    <row r="3721" spans="1:7" x14ac:dyDescent="0.2">
      <c r="A3721" s="136" t="s">
        <v>7430</v>
      </c>
      <c r="B3721" s="137" t="s">
        <v>7431</v>
      </c>
      <c r="C3721" s="138" t="s">
        <v>7</v>
      </c>
      <c r="D3721" s="139">
        <v>14.75</v>
      </c>
      <c r="E3721" s="139">
        <v>2.04</v>
      </c>
      <c r="F3721" s="139">
        <v>16.79</v>
      </c>
      <c r="G3721" s="120">
        <f t="shared" si="57"/>
        <v>9</v>
      </c>
    </row>
    <row r="3722" spans="1:7" ht="30" x14ac:dyDescent="0.2">
      <c r="A3722" s="136" t="s">
        <v>7432</v>
      </c>
      <c r="B3722" s="137" t="s">
        <v>7433</v>
      </c>
      <c r="C3722" s="138" t="s">
        <v>7</v>
      </c>
      <c r="D3722" s="139">
        <v>9.8800000000000008</v>
      </c>
      <c r="E3722" s="139">
        <v>6.31</v>
      </c>
      <c r="F3722" s="139">
        <v>16.190000000000001</v>
      </c>
      <c r="G3722" s="120">
        <f t="shared" ref="G3722:G3785" si="58">LEN(A3722)</f>
        <v>9</v>
      </c>
    </row>
    <row r="3723" spans="1:7" x14ac:dyDescent="0.2">
      <c r="A3723" s="136" t="s">
        <v>7434</v>
      </c>
      <c r="B3723" s="137" t="s">
        <v>7435</v>
      </c>
      <c r="C3723" s="138" t="s">
        <v>7</v>
      </c>
      <c r="D3723" s="139">
        <v>45.32</v>
      </c>
      <c r="E3723" s="139">
        <v>5.09</v>
      </c>
      <c r="F3723" s="139">
        <v>50.41</v>
      </c>
      <c r="G3723" s="120">
        <f t="shared" si="58"/>
        <v>9</v>
      </c>
    </row>
    <row r="3724" spans="1:7" ht="45" x14ac:dyDescent="0.2">
      <c r="A3724" s="136" t="s">
        <v>7436</v>
      </c>
      <c r="B3724" s="137" t="s">
        <v>7437</v>
      </c>
      <c r="C3724" s="138" t="s">
        <v>7</v>
      </c>
      <c r="D3724" s="139">
        <v>87.33</v>
      </c>
      <c r="E3724" s="139">
        <v>19.66</v>
      </c>
      <c r="F3724" s="139">
        <v>106.99</v>
      </c>
      <c r="G3724" s="120">
        <f t="shared" si="58"/>
        <v>9</v>
      </c>
    </row>
    <row r="3725" spans="1:7" ht="45" x14ac:dyDescent="0.2">
      <c r="A3725" s="136" t="s">
        <v>7438</v>
      </c>
      <c r="B3725" s="137" t="s">
        <v>7439</v>
      </c>
      <c r="C3725" s="138" t="s">
        <v>7</v>
      </c>
      <c r="D3725" s="139">
        <v>84.52</v>
      </c>
      <c r="E3725" s="139">
        <v>19.66</v>
      </c>
      <c r="F3725" s="139">
        <v>104.18</v>
      </c>
      <c r="G3725" s="120">
        <f t="shared" si="58"/>
        <v>9</v>
      </c>
    </row>
    <row r="3726" spans="1:7" ht="45" x14ac:dyDescent="0.2">
      <c r="A3726" s="136" t="s">
        <v>7440</v>
      </c>
      <c r="B3726" s="137" t="s">
        <v>7441</v>
      </c>
      <c r="C3726" s="138" t="s">
        <v>7</v>
      </c>
      <c r="D3726" s="139">
        <v>94.48</v>
      </c>
      <c r="E3726" s="139">
        <v>26.21</v>
      </c>
      <c r="F3726" s="139">
        <v>120.69</v>
      </c>
      <c r="G3726" s="120">
        <f t="shared" si="58"/>
        <v>9</v>
      </c>
    </row>
    <row r="3727" spans="1:7" ht="30" x14ac:dyDescent="0.2">
      <c r="A3727" s="136" t="s">
        <v>7442</v>
      </c>
      <c r="B3727" s="137" t="s">
        <v>8862</v>
      </c>
      <c r="C3727" s="138" t="s">
        <v>7</v>
      </c>
      <c r="D3727" s="139">
        <v>107.52</v>
      </c>
      <c r="E3727" s="139">
        <v>9.6300000000000008</v>
      </c>
      <c r="F3727" s="139">
        <v>117.15</v>
      </c>
      <c r="G3727" s="120">
        <f t="shared" si="58"/>
        <v>9</v>
      </c>
    </row>
    <row r="3728" spans="1:7" ht="30" x14ac:dyDescent="0.2">
      <c r="A3728" s="136" t="s">
        <v>7443</v>
      </c>
      <c r="B3728" s="137" t="s">
        <v>7444</v>
      </c>
      <c r="C3728" s="138" t="s">
        <v>7</v>
      </c>
      <c r="D3728" s="139">
        <v>99.33</v>
      </c>
      <c r="E3728" s="139">
        <v>20.36</v>
      </c>
      <c r="F3728" s="139">
        <v>119.69</v>
      </c>
      <c r="G3728" s="120">
        <f t="shared" si="58"/>
        <v>9</v>
      </c>
    </row>
    <row r="3729" spans="1:7" ht="30" x14ac:dyDescent="0.2">
      <c r="A3729" s="136" t="s">
        <v>7445</v>
      </c>
      <c r="B3729" s="137" t="s">
        <v>7446</v>
      </c>
      <c r="C3729" s="138" t="s">
        <v>7</v>
      </c>
      <c r="D3729" s="139">
        <v>114.25</v>
      </c>
      <c r="E3729" s="139">
        <v>20.36</v>
      </c>
      <c r="F3729" s="139">
        <v>134.61000000000001</v>
      </c>
      <c r="G3729" s="120">
        <f t="shared" si="58"/>
        <v>9</v>
      </c>
    </row>
    <row r="3730" spans="1:7" x14ac:dyDescent="0.2">
      <c r="A3730" s="136" t="s">
        <v>7447</v>
      </c>
      <c r="B3730" s="137" t="s">
        <v>7448</v>
      </c>
      <c r="C3730" s="138"/>
      <c r="D3730" s="139"/>
      <c r="E3730" s="139"/>
      <c r="F3730" s="139"/>
      <c r="G3730" s="120">
        <f t="shared" si="58"/>
        <v>5</v>
      </c>
    </row>
    <row r="3731" spans="1:7" x14ac:dyDescent="0.2">
      <c r="A3731" s="136" t="s">
        <v>7449</v>
      </c>
      <c r="B3731" s="137" t="s">
        <v>7450</v>
      </c>
      <c r="C3731" s="138" t="s">
        <v>18</v>
      </c>
      <c r="D3731" s="139">
        <v>44.2</v>
      </c>
      <c r="E3731" s="139">
        <v>12.29</v>
      </c>
      <c r="F3731" s="139">
        <v>56.49</v>
      </c>
      <c r="G3731" s="120">
        <f t="shared" si="58"/>
        <v>9</v>
      </c>
    </row>
    <row r="3732" spans="1:7" x14ac:dyDescent="0.2">
      <c r="A3732" s="136" t="s">
        <v>7451</v>
      </c>
      <c r="B3732" s="137" t="s">
        <v>7452</v>
      </c>
      <c r="C3732" s="138" t="s">
        <v>18</v>
      </c>
      <c r="D3732" s="139">
        <v>42.75</v>
      </c>
      <c r="E3732" s="139">
        <v>12.29</v>
      </c>
      <c r="F3732" s="139">
        <v>55.04</v>
      </c>
      <c r="G3732" s="120">
        <f t="shared" si="58"/>
        <v>9</v>
      </c>
    </row>
    <row r="3733" spans="1:7" ht="30" x14ac:dyDescent="0.2">
      <c r="A3733" s="136" t="s">
        <v>7453</v>
      </c>
      <c r="B3733" s="137" t="s">
        <v>7454</v>
      </c>
      <c r="C3733" s="138" t="s">
        <v>44</v>
      </c>
      <c r="D3733" s="139">
        <v>512.34</v>
      </c>
      <c r="E3733" s="139">
        <v>44.26</v>
      </c>
      <c r="F3733" s="139">
        <v>556.6</v>
      </c>
      <c r="G3733" s="120">
        <f t="shared" si="58"/>
        <v>9</v>
      </c>
    </row>
    <row r="3734" spans="1:7" ht="30" x14ac:dyDescent="0.2">
      <c r="A3734" s="136" t="s">
        <v>7455</v>
      </c>
      <c r="B3734" s="137" t="s">
        <v>7456</v>
      </c>
      <c r="C3734" s="138" t="s">
        <v>44</v>
      </c>
      <c r="D3734" s="139">
        <v>533.54999999999995</v>
      </c>
      <c r="E3734" s="139">
        <v>44.26</v>
      </c>
      <c r="F3734" s="139">
        <v>577.80999999999995</v>
      </c>
      <c r="G3734" s="120">
        <f t="shared" si="58"/>
        <v>9</v>
      </c>
    </row>
    <row r="3735" spans="1:7" x14ac:dyDescent="0.2">
      <c r="A3735" s="136" t="s">
        <v>7457</v>
      </c>
      <c r="B3735" s="137" t="s">
        <v>7458</v>
      </c>
      <c r="C3735" s="138" t="s">
        <v>44</v>
      </c>
      <c r="D3735" s="139">
        <v>86.08</v>
      </c>
      <c r="E3735" s="139">
        <v>318.81</v>
      </c>
      <c r="F3735" s="139">
        <v>404.89</v>
      </c>
      <c r="G3735" s="120">
        <f t="shared" si="58"/>
        <v>9</v>
      </c>
    </row>
    <row r="3736" spans="1:7" ht="30" x14ac:dyDescent="0.2">
      <c r="A3736" s="136" t="s">
        <v>7459</v>
      </c>
      <c r="B3736" s="137" t="s">
        <v>7460</v>
      </c>
      <c r="C3736" s="138" t="s">
        <v>44</v>
      </c>
      <c r="D3736" s="139">
        <v>713.75</v>
      </c>
      <c r="E3736" s="139">
        <v>90.3</v>
      </c>
      <c r="F3736" s="139">
        <v>804.05</v>
      </c>
      <c r="G3736" s="120">
        <f t="shared" si="58"/>
        <v>9</v>
      </c>
    </row>
    <row r="3737" spans="1:7" ht="30" x14ac:dyDescent="0.2">
      <c r="A3737" s="136" t="s">
        <v>7461</v>
      </c>
      <c r="B3737" s="137" t="s">
        <v>7462</v>
      </c>
      <c r="C3737" s="138" t="s">
        <v>44</v>
      </c>
      <c r="D3737" s="139">
        <v>734.96</v>
      </c>
      <c r="E3737" s="139">
        <v>90.3</v>
      </c>
      <c r="F3737" s="139">
        <v>825.26</v>
      </c>
      <c r="G3737" s="120">
        <f t="shared" si="58"/>
        <v>9</v>
      </c>
    </row>
    <row r="3738" spans="1:7" x14ac:dyDescent="0.2">
      <c r="A3738" s="136" t="s">
        <v>7463</v>
      </c>
      <c r="B3738" s="137" t="s">
        <v>7464</v>
      </c>
      <c r="C3738" s="138"/>
      <c r="D3738" s="139"/>
      <c r="E3738" s="139"/>
      <c r="F3738" s="139"/>
      <c r="G3738" s="120">
        <f t="shared" si="58"/>
        <v>5</v>
      </c>
    </row>
    <row r="3739" spans="1:7" x14ac:dyDescent="0.2">
      <c r="A3739" s="136" t="s">
        <v>7465</v>
      </c>
      <c r="B3739" s="137" t="s">
        <v>7466</v>
      </c>
      <c r="C3739" s="138" t="s">
        <v>7</v>
      </c>
      <c r="D3739" s="139">
        <v>345.96</v>
      </c>
      <c r="E3739" s="139"/>
      <c r="F3739" s="139">
        <v>345.96</v>
      </c>
      <c r="G3739" s="120">
        <f t="shared" si="58"/>
        <v>9</v>
      </c>
    </row>
    <row r="3740" spans="1:7" ht="30" x14ac:dyDescent="0.2">
      <c r="A3740" s="136" t="s">
        <v>7467</v>
      </c>
      <c r="B3740" s="137" t="s">
        <v>8314</v>
      </c>
      <c r="C3740" s="138" t="s">
        <v>7</v>
      </c>
      <c r="D3740" s="139">
        <v>79.459999999999994</v>
      </c>
      <c r="E3740" s="139">
        <v>11.51</v>
      </c>
      <c r="F3740" s="139">
        <v>90.97</v>
      </c>
      <c r="G3740" s="120">
        <f t="shared" si="58"/>
        <v>9</v>
      </c>
    </row>
    <row r="3741" spans="1:7" ht="30" x14ac:dyDescent="0.2">
      <c r="A3741" s="136" t="s">
        <v>7468</v>
      </c>
      <c r="B3741" s="137" t="s">
        <v>7469</v>
      </c>
      <c r="C3741" s="138" t="s">
        <v>7</v>
      </c>
      <c r="D3741" s="139">
        <v>82.51</v>
      </c>
      <c r="E3741" s="139">
        <v>11.51</v>
      </c>
      <c r="F3741" s="139">
        <v>94.02</v>
      </c>
      <c r="G3741" s="120">
        <f t="shared" si="58"/>
        <v>9</v>
      </c>
    </row>
    <row r="3742" spans="1:7" ht="30" x14ac:dyDescent="0.2">
      <c r="A3742" s="136" t="s">
        <v>7470</v>
      </c>
      <c r="B3742" s="137" t="s">
        <v>7471</v>
      </c>
      <c r="C3742" s="138" t="s">
        <v>7</v>
      </c>
      <c r="D3742" s="139">
        <v>4.7</v>
      </c>
      <c r="E3742" s="139">
        <v>10.27</v>
      </c>
      <c r="F3742" s="139">
        <v>14.97</v>
      </c>
      <c r="G3742" s="120">
        <f t="shared" si="58"/>
        <v>9</v>
      </c>
    </row>
    <row r="3743" spans="1:7" ht="30" x14ac:dyDescent="0.2">
      <c r="A3743" s="136" t="s">
        <v>7472</v>
      </c>
      <c r="B3743" s="137" t="s">
        <v>7473</v>
      </c>
      <c r="C3743" s="138" t="s">
        <v>7</v>
      </c>
      <c r="D3743" s="139">
        <v>2.0299999999999998</v>
      </c>
      <c r="E3743" s="139">
        <v>10.27</v>
      </c>
      <c r="F3743" s="139">
        <v>12.3</v>
      </c>
      <c r="G3743" s="120">
        <f t="shared" si="58"/>
        <v>9</v>
      </c>
    </row>
    <row r="3744" spans="1:7" ht="30" x14ac:dyDescent="0.2">
      <c r="A3744" s="136" t="s">
        <v>7474</v>
      </c>
      <c r="B3744" s="137" t="s">
        <v>7475</v>
      </c>
      <c r="C3744" s="138" t="s">
        <v>7</v>
      </c>
      <c r="D3744" s="139">
        <v>95.32</v>
      </c>
      <c r="E3744" s="139">
        <v>29.12</v>
      </c>
      <c r="F3744" s="139">
        <v>124.44</v>
      </c>
      <c r="G3744" s="120">
        <f t="shared" si="58"/>
        <v>9</v>
      </c>
    </row>
    <row r="3745" spans="1:7" x14ac:dyDescent="0.2">
      <c r="A3745" s="136" t="s">
        <v>8255</v>
      </c>
      <c r="B3745" s="137" t="s">
        <v>8256</v>
      </c>
      <c r="C3745" s="138"/>
      <c r="D3745" s="139"/>
      <c r="E3745" s="139"/>
      <c r="F3745" s="139"/>
      <c r="G3745" s="120">
        <f t="shared" si="58"/>
        <v>5</v>
      </c>
    </row>
    <row r="3746" spans="1:7" ht="45" x14ac:dyDescent="0.2">
      <c r="A3746" s="136" t="s">
        <v>8257</v>
      </c>
      <c r="B3746" s="137" t="s">
        <v>8258</v>
      </c>
      <c r="C3746" s="138" t="s">
        <v>7</v>
      </c>
      <c r="D3746" s="139">
        <v>0.22</v>
      </c>
      <c r="E3746" s="139">
        <v>0.27</v>
      </c>
      <c r="F3746" s="139">
        <v>0.49</v>
      </c>
      <c r="G3746" s="120">
        <f t="shared" si="58"/>
        <v>9</v>
      </c>
    </row>
    <row r="3747" spans="1:7" ht="30" x14ac:dyDescent="0.2">
      <c r="A3747" s="136" t="s">
        <v>8259</v>
      </c>
      <c r="B3747" s="137" t="s">
        <v>8260</v>
      </c>
      <c r="C3747" s="138" t="s">
        <v>7</v>
      </c>
      <c r="D3747" s="139">
        <v>0.96</v>
      </c>
      <c r="E3747" s="139">
        <v>0.27</v>
      </c>
      <c r="F3747" s="139">
        <v>1.23</v>
      </c>
      <c r="G3747" s="120">
        <f t="shared" si="58"/>
        <v>9</v>
      </c>
    </row>
    <row r="3748" spans="1:7" ht="30" x14ac:dyDescent="0.2">
      <c r="A3748" s="136" t="s">
        <v>8261</v>
      </c>
      <c r="B3748" s="137" t="s">
        <v>8262</v>
      </c>
      <c r="C3748" s="138" t="s">
        <v>43</v>
      </c>
      <c r="D3748" s="139">
        <v>33.26</v>
      </c>
      <c r="E3748" s="139">
        <v>19.86</v>
      </c>
      <c r="F3748" s="139">
        <v>53.12</v>
      </c>
      <c r="G3748" s="120">
        <f t="shared" si="58"/>
        <v>9</v>
      </c>
    </row>
    <row r="3749" spans="1:7" ht="30" x14ac:dyDescent="0.2">
      <c r="A3749" s="136" t="s">
        <v>8263</v>
      </c>
      <c r="B3749" s="137" t="s">
        <v>8264</v>
      </c>
      <c r="C3749" s="138" t="s">
        <v>43</v>
      </c>
      <c r="D3749" s="139">
        <v>26.47</v>
      </c>
      <c r="E3749" s="139">
        <v>19.86</v>
      </c>
      <c r="F3749" s="139">
        <v>46.33</v>
      </c>
      <c r="G3749" s="120">
        <f t="shared" si="58"/>
        <v>9</v>
      </c>
    </row>
    <row r="3750" spans="1:7" x14ac:dyDescent="0.2">
      <c r="A3750" s="136" t="s">
        <v>7476</v>
      </c>
      <c r="B3750" s="137" t="s">
        <v>7477</v>
      </c>
      <c r="C3750" s="138"/>
      <c r="D3750" s="139"/>
      <c r="E3750" s="139"/>
      <c r="F3750" s="139"/>
      <c r="G3750" s="120">
        <f t="shared" si="58"/>
        <v>5</v>
      </c>
    </row>
    <row r="3751" spans="1:7" x14ac:dyDescent="0.2">
      <c r="A3751" s="136" t="s">
        <v>7478</v>
      </c>
      <c r="B3751" s="137" t="s">
        <v>7479</v>
      </c>
      <c r="C3751" s="138" t="s">
        <v>18</v>
      </c>
      <c r="D3751" s="139">
        <v>66.47</v>
      </c>
      <c r="E3751" s="139">
        <v>14.05</v>
      </c>
      <c r="F3751" s="139">
        <v>80.52</v>
      </c>
      <c r="G3751" s="120">
        <f t="shared" si="58"/>
        <v>9</v>
      </c>
    </row>
    <row r="3752" spans="1:7" x14ac:dyDescent="0.2">
      <c r="A3752" s="136" t="s">
        <v>7480</v>
      </c>
      <c r="B3752" s="137" t="s">
        <v>7481</v>
      </c>
      <c r="C3752" s="138" t="s">
        <v>42</v>
      </c>
      <c r="D3752" s="139">
        <v>117.28</v>
      </c>
      <c r="E3752" s="139">
        <v>19.84</v>
      </c>
      <c r="F3752" s="139">
        <v>137.12</v>
      </c>
      <c r="G3752" s="120">
        <f t="shared" si="58"/>
        <v>9</v>
      </c>
    </row>
    <row r="3753" spans="1:7" x14ac:dyDescent="0.2">
      <c r="A3753" s="136" t="s">
        <v>7482</v>
      </c>
      <c r="B3753" s="137" t="s">
        <v>7483</v>
      </c>
      <c r="C3753" s="138" t="s">
        <v>18</v>
      </c>
      <c r="D3753" s="139">
        <v>9.89</v>
      </c>
      <c r="E3753" s="139">
        <v>12.29</v>
      </c>
      <c r="F3753" s="139">
        <v>22.18</v>
      </c>
      <c r="G3753" s="120">
        <f t="shared" si="58"/>
        <v>9</v>
      </c>
    </row>
    <row r="3754" spans="1:7" x14ac:dyDescent="0.2">
      <c r="A3754" s="136" t="s">
        <v>7484</v>
      </c>
      <c r="B3754" s="137" t="s">
        <v>7485</v>
      </c>
      <c r="C3754" s="138" t="s">
        <v>7</v>
      </c>
      <c r="D3754" s="139">
        <v>15.82</v>
      </c>
      <c r="E3754" s="139">
        <v>26.04</v>
      </c>
      <c r="F3754" s="139">
        <v>41.86</v>
      </c>
      <c r="G3754" s="120">
        <f t="shared" si="58"/>
        <v>9</v>
      </c>
    </row>
    <row r="3755" spans="1:7" ht="30" x14ac:dyDescent="0.2">
      <c r="A3755" s="136" t="s">
        <v>7486</v>
      </c>
      <c r="B3755" s="137" t="s">
        <v>7487</v>
      </c>
      <c r="C3755" s="138" t="s">
        <v>7</v>
      </c>
      <c r="D3755" s="139">
        <v>10.01</v>
      </c>
      <c r="E3755" s="139">
        <v>16.079999999999998</v>
      </c>
      <c r="F3755" s="139">
        <v>26.09</v>
      </c>
      <c r="G3755" s="120">
        <f t="shared" si="58"/>
        <v>9</v>
      </c>
    </row>
    <row r="3756" spans="1:7" ht="30" x14ac:dyDescent="0.2">
      <c r="A3756" s="136" t="s">
        <v>7488</v>
      </c>
      <c r="B3756" s="137" t="s">
        <v>7489</v>
      </c>
      <c r="C3756" s="138" t="s">
        <v>7</v>
      </c>
      <c r="D3756" s="139">
        <v>10.130000000000001</v>
      </c>
      <c r="E3756" s="139">
        <v>18.64</v>
      </c>
      <c r="F3756" s="139">
        <v>28.77</v>
      </c>
      <c r="G3756" s="120">
        <f t="shared" si="58"/>
        <v>9</v>
      </c>
    </row>
    <row r="3757" spans="1:7" ht="30" x14ac:dyDescent="0.2">
      <c r="A3757" s="136" t="s">
        <v>7490</v>
      </c>
      <c r="B3757" s="137" t="s">
        <v>7491</v>
      </c>
      <c r="C3757" s="138" t="s">
        <v>7</v>
      </c>
      <c r="D3757" s="139">
        <v>10.29</v>
      </c>
      <c r="E3757" s="139">
        <v>22.39</v>
      </c>
      <c r="F3757" s="139">
        <v>32.68</v>
      </c>
      <c r="G3757" s="120">
        <f t="shared" si="58"/>
        <v>9</v>
      </c>
    </row>
    <row r="3758" spans="1:7" x14ac:dyDescent="0.2">
      <c r="A3758" s="136" t="s">
        <v>7492</v>
      </c>
      <c r="B3758" s="137" t="s">
        <v>7493</v>
      </c>
      <c r="C3758" s="138"/>
      <c r="D3758" s="139"/>
      <c r="E3758" s="139"/>
      <c r="F3758" s="139"/>
      <c r="G3758" s="120">
        <f t="shared" si="58"/>
        <v>2</v>
      </c>
    </row>
    <row r="3759" spans="1:7" x14ac:dyDescent="0.2">
      <c r="A3759" s="136" t="s">
        <v>7494</v>
      </c>
      <c r="B3759" s="137" t="s">
        <v>7495</v>
      </c>
      <c r="C3759" s="138"/>
      <c r="D3759" s="139"/>
      <c r="E3759" s="139"/>
      <c r="F3759" s="139"/>
      <c r="G3759" s="120">
        <f t="shared" si="58"/>
        <v>5</v>
      </c>
    </row>
    <row r="3760" spans="1:7" x14ac:dyDescent="0.2">
      <c r="A3760" s="136" t="s">
        <v>61</v>
      </c>
      <c r="B3760" s="137" t="s">
        <v>62</v>
      </c>
      <c r="C3760" s="138" t="s">
        <v>7</v>
      </c>
      <c r="D3760" s="139"/>
      <c r="E3760" s="139">
        <v>14.25</v>
      </c>
      <c r="F3760" s="139">
        <v>14.25</v>
      </c>
      <c r="G3760" s="120">
        <f t="shared" si="58"/>
        <v>9</v>
      </c>
    </row>
    <row r="3761" spans="1:7" x14ac:dyDescent="0.2">
      <c r="A3761" s="136" t="s">
        <v>7496</v>
      </c>
      <c r="B3761" s="137" t="s">
        <v>7497</v>
      </c>
      <c r="C3761" s="138" t="s">
        <v>7</v>
      </c>
      <c r="D3761" s="139">
        <v>2.72</v>
      </c>
      <c r="E3761" s="139">
        <v>5.92</v>
      </c>
      <c r="F3761" s="139">
        <v>8.64</v>
      </c>
      <c r="G3761" s="120">
        <f t="shared" si="58"/>
        <v>9</v>
      </c>
    </row>
    <row r="3762" spans="1:7" ht="30" x14ac:dyDescent="0.2">
      <c r="A3762" s="136" t="s">
        <v>7498</v>
      </c>
      <c r="B3762" s="137" t="s">
        <v>7499</v>
      </c>
      <c r="C3762" s="138" t="s">
        <v>7</v>
      </c>
      <c r="D3762" s="139">
        <v>2.52</v>
      </c>
      <c r="E3762" s="139">
        <v>4.07</v>
      </c>
      <c r="F3762" s="139">
        <v>6.59</v>
      </c>
      <c r="G3762" s="120">
        <f t="shared" si="58"/>
        <v>9</v>
      </c>
    </row>
    <row r="3763" spans="1:7" ht="30" x14ac:dyDescent="0.2">
      <c r="A3763" s="136" t="s">
        <v>7500</v>
      </c>
      <c r="B3763" s="137" t="s">
        <v>7501</v>
      </c>
      <c r="C3763" s="138" t="s">
        <v>42</v>
      </c>
      <c r="D3763" s="139"/>
      <c r="E3763" s="139">
        <v>16.29</v>
      </c>
      <c r="F3763" s="139">
        <v>16.29</v>
      </c>
      <c r="G3763" s="120">
        <f t="shared" si="58"/>
        <v>9</v>
      </c>
    </row>
    <row r="3764" spans="1:7" x14ac:dyDescent="0.2">
      <c r="A3764" s="136" t="s">
        <v>7502</v>
      </c>
      <c r="B3764" s="137" t="s">
        <v>7503</v>
      </c>
      <c r="C3764" s="138" t="s">
        <v>7</v>
      </c>
      <c r="D3764" s="139"/>
      <c r="E3764" s="139">
        <v>15.27</v>
      </c>
      <c r="F3764" s="139">
        <v>15.27</v>
      </c>
      <c r="G3764" s="120">
        <f t="shared" si="58"/>
        <v>9</v>
      </c>
    </row>
    <row r="3765" spans="1:7" ht="30" x14ac:dyDescent="0.2">
      <c r="A3765" s="136" t="s">
        <v>7504</v>
      </c>
      <c r="B3765" s="137" t="s">
        <v>7505</v>
      </c>
      <c r="C3765" s="138" t="s">
        <v>7</v>
      </c>
      <c r="D3765" s="139">
        <v>7.99</v>
      </c>
      <c r="E3765" s="139">
        <v>5.92</v>
      </c>
      <c r="F3765" s="139">
        <v>13.91</v>
      </c>
      <c r="G3765" s="120">
        <f t="shared" si="58"/>
        <v>9</v>
      </c>
    </row>
    <row r="3766" spans="1:7" x14ac:dyDescent="0.2">
      <c r="A3766" s="136" t="s">
        <v>7506</v>
      </c>
      <c r="B3766" s="137" t="s">
        <v>7507</v>
      </c>
      <c r="C3766" s="138" t="s">
        <v>7</v>
      </c>
      <c r="D3766" s="139">
        <v>7.99</v>
      </c>
      <c r="E3766" s="139"/>
      <c r="F3766" s="139">
        <v>7.99</v>
      </c>
      <c r="G3766" s="120">
        <f t="shared" si="58"/>
        <v>9</v>
      </c>
    </row>
    <row r="3767" spans="1:7" x14ac:dyDescent="0.2">
      <c r="A3767" s="136" t="s">
        <v>7508</v>
      </c>
      <c r="B3767" s="137" t="s">
        <v>7509</v>
      </c>
      <c r="C3767" s="138"/>
      <c r="D3767" s="139"/>
      <c r="E3767" s="139"/>
      <c r="F3767" s="139"/>
      <c r="G3767" s="120">
        <f t="shared" si="58"/>
        <v>5</v>
      </c>
    </row>
    <row r="3768" spans="1:7" x14ac:dyDescent="0.2">
      <c r="A3768" s="136" t="s">
        <v>7510</v>
      </c>
      <c r="B3768" s="137" t="s">
        <v>7511</v>
      </c>
      <c r="C3768" s="138" t="s">
        <v>42</v>
      </c>
      <c r="D3768" s="139"/>
      <c r="E3768" s="139">
        <v>6.11</v>
      </c>
      <c r="F3768" s="139">
        <v>6.11</v>
      </c>
      <c r="G3768" s="120">
        <f t="shared" si="58"/>
        <v>9</v>
      </c>
    </row>
    <row r="3769" spans="1:7" x14ac:dyDescent="0.2">
      <c r="A3769" s="136" t="s">
        <v>7512</v>
      </c>
      <c r="B3769" s="137" t="s">
        <v>7513</v>
      </c>
      <c r="C3769" s="138" t="s">
        <v>42</v>
      </c>
      <c r="D3769" s="139">
        <v>24.76</v>
      </c>
      <c r="E3769" s="139">
        <v>20.36</v>
      </c>
      <c r="F3769" s="139">
        <v>45.12</v>
      </c>
      <c r="G3769" s="120">
        <f t="shared" si="58"/>
        <v>9</v>
      </c>
    </row>
    <row r="3770" spans="1:7" x14ac:dyDescent="0.2">
      <c r="A3770" s="136" t="s">
        <v>7514</v>
      </c>
      <c r="B3770" s="137" t="s">
        <v>7515</v>
      </c>
      <c r="C3770" s="138" t="s">
        <v>44</v>
      </c>
      <c r="D3770" s="139">
        <v>202.12</v>
      </c>
      <c r="E3770" s="139"/>
      <c r="F3770" s="139">
        <v>202.12</v>
      </c>
      <c r="G3770" s="120">
        <f t="shared" si="58"/>
        <v>9</v>
      </c>
    </row>
    <row r="3771" spans="1:7" x14ac:dyDescent="0.2">
      <c r="A3771" s="136" t="s">
        <v>7516</v>
      </c>
      <c r="B3771" s="137" t="s">
        <v>7517</v>
      </c>
      <c r="C3771" s="138" t="s">
        <v>42</v>
      </c>
      <c r="D3771" s="139"/>
      <c r="E3771" s="139">
        <v>22.58</v>
      </c>
      <c r="F3771" s="139">
        <v>22.58</v>
      </c>
      <c r="G3771" s="120">
        <f t="shared" si="58"/>
        <v>9</v>
      </c>
    </row>
    <row r="3772" spans="1:7" ht="30" x14ac:dyDescent="0.2">
      <c r="A3772" s="136" t="s">
        <v>7518</v>
      </c>
      <c r="B3772" s="137" t="s">
        <v>7519</v>
      </c>
      <c r="C3772" s="138" t="s">
        <v>18</v>
      </c>
      <c r="D3772" s="139"/>
      <c r="E3772" s="139">
        <v>11.29</v>
      </c>
      <c r="F3772" s="139">
        <v>11.29</v>
      </c>
      <c r="G3772" s="120">
        <f t="shared" si="58"/>
        <v>9</v>
      </c>
    </row>
    <row r="3773" spans="1:7" ht="30" x14ac:dyDescent="0.2">
      <c r="A3773" s="136" t="s">
        <v>7520</v>
      </c>
      <c r="B3773" s="137" t="s">
        <v>7521</v>
      </c>
      <c r="C3773" s="138" t="s">
        <v>18</v>
      </c>
      <c r="D3773" s="139"/>
      <c r="E3773" s="139">
        <v>12.05</v>
      </c>
      <c r="F3773" s="139">
        <v>12.05</v>
      </c>
      <c r="G3773" s="120">
        <f t="shared" si="58"/>
        <v>9</v>
      </c>
    </row>
    <row r="3774" spans="1:7" x14ac:dyDescent="0.2">
      <c r="A3774" s="136" t="s">
        <v>7522</v>
      </c>
      <c r="B3774" s="137" t="s">
        <v>7523</v>
      </c>
      <c r="C3774" s="138"/>
      <c r="D3774" s="139"/>
      <c r="E3774" s="139"/>
      <c r="F3774" s="139"/>
      <c r="G3774" s="120">
        <f t="shared" si="58"/>
        <v>5</v>
      </c>
    </row>
    <row r="3775" spans="1:7" x14ac:dyDescent="0.2">
      <c r="A3775" s="136" t="s">
        <v>7524</v>
      </c>
      <c r="B3775" s="137" t="s">
        <v>7525</v>
      </c>
      <c r="C3775" s="138" t="s">
        <v>541</v>
      </c>
      <c r="D3775" s="139">
        <v>100.24</v>
      </c>
      <c r="E3775" s="139"/>
      <c r="F3775" s="139">
        <v>100.24</v>
      </c>
      <c r="G3775" s="120">
        <f t="shared" si="58"/>
        <v>9</v>
      </c>
    </row>
    <row r="3776" spans="1:7" x14ac:dyDescent="0.2">
      <c r="A3776" s="136" t="s">
        <v>7526</v>
      </c>
      <c r="B3776" s="137" t="s">
        <v>7527</v>
      </c>
      <c r="C3776" s="138"/>
      <c r="D3776" s="139"/>
      <c r="E3776" s="139"/>
      <c r="F3776" s="139"/>
      <c r="G3776" s="120">
        <f t="shared" si="58"/>
        <v>2</v>
      </c>
    </row>
    <row r="3777" spans="1:7" x14ac:dyDescent="0.2">
      <c r="A3777" s="136" t="s">
        <v>7528</v>
      </c>
      <c r="B3777" s="137" t="s">
        <v>7529</v>
      </c>
      <c r="C3777" s="138"/>
      <c r="D3777" s="139"/>
      <c r="E3777" s="139"/>
      <c r="F3777" s="139"/>
      <c r="G3777" s="120">
        <f t="shared" si="58"/>
        <v>5</v>
      </c>
    </row>
    <row r="3778" spans="1:7" ht="30" x14ac:dyDescent="0.2">
      <c r="A3778" s="136" t="s">
        <v>7530</v>
      </c>
      <c r="B3778" s="137" t="s">
        <v>7531</v>
      </c>
      <c r="C3778" s="138" t="s">
        <v>58</v>
      </c>
      <c r="D3778" s="139">
        <v>113695.41</v>
      </c>
      <c r="E3778" s="139"/>
      <c r="F3778" s="139">
        <v>113695.41</v>
      </c>
      <c r="G3778" s="120">
        <f t="shared" si="58"/>
        <v>9</v>
      </c>
    </row>
    <row r="3779" spans="1:7" ht="30" x14ac:dyDescent="0.2">
      <c r="A3779" s="136" t="s">
        <v>7532</v>
      </c>
      <c r="B3779" s="137" t="s">
        <v>7533</v>
      </c>
      <c r="C3779" s="138" t="s">
        <v>58</v>
      </c>
      <c r="D3779" s="139">
        <v>133029.39000000001</v>
      </c>
      <c r="E3779" s="139"/>
      <c r="F3779" s="139">
        <v>133029.39000000001</v>
      </c>
      <c r="G3779" s="120">
        <f t="shared" si="58"/>
        <v>9</v>
      </c>
    </row>
    <row r="3780" spans="1:7" ht="30" x14ac:dyDescent="0.2">
      <c r="A3780" s="136" t="s">
        <v>7534</v>
      </c>
      <c r="B3780" s="137" t="s">
        <v>7535</v>
      </c>
      <c r="C3780" s="138" t="s">
        <v>58</v>
      </c>
      <c r="D3780" s="139">
        <v>130606.15</v>
      </c>
      <c r="E3780" s="139"/>
      <c r="F3780" s="139">
        <v>130606.15</v>
      </c>
      <c r="G3780" s="120">
        <f t="shared" si="58"/>
        <v>9</v>
      </c>
    </row>
    <row r="3781" spans="1:7" ht="30" x14ac:dyDescent="0.2">
      <c r="A3781" s="136" t="s">
        <v>7536</v>
      </c>
      <c r="B3781" s="137" t="s">
        <v>7537</v>
      </c>
      <c r="C3781" s="138" t="s">
        <v>58</v>
      </c>
      <c r="D3781" s="139">
        <v>141154.56</v>
      </c>
      <c r="E3781" s="139"/>
      <c r="F3781" s="139">
        <v>141154.56</v>
      </c>
      <c r="G3781" s="120">
        <f t="shared" si="58"/>
        <v>9</v>
      </c>
    </row>
    <row r="3782" spans="1:7" ht="30" x14ac:dyDescent="0.2">
      <c r="A3782" s="136" t="s">
        <v>7538</v>
      </c>
      <c r="B3782" s="137" t="s">
        <v>7539</v>
      </c>
      <c r="C3782" s="138" t="s">
        <v>58</v>
      </c>
      <c r="D3782" s="139">
        <v>146814.01999999999</v>
      </c>
      <c r="E3782" s="139"/>
      <c r="F3782" s="139">
        <v>146814.01999999999</v>
      </c>
      <c r="G3782" s="120">
        <f t="shared" si="58"/>
        <v>9</v>
      </c>
    </row>
    <row r="3783" spans="1:7" x14ac:dyDescent="0.2">
      <c r="A3783" s="136" t="s">
        <v>7540</v>
      </c>
      <c r="B3783" s="137" t="s">
        <v>7541</v>
      </c>
      <c r="C3783" s="138" t="s">
        <v>7</v>
      </c>
      <c r="D3783" s="139">
        <v>1314.53</v>
      </c>
      <c r="E3783" s="139"/>
      <c r="F3783" s="139">
        <v>1314.53</v>
      </c>
      <c r="G3783" s="120">
        <f t="shared" si="58"/>
        <v>9</v>
      </c>
    </row>
    <row r="3784" spans="1:7" x14ac:dyDescent="0.2">
      <c r="A3784" s="136" t="s">
        <v>7542</v>
      </c>
      <c r="B3784" s="137" t="s">
        <v>7543</v>
      </c>
      <c r="C3784" s="138"/>
      <c r="D3784" s="139"/>
      <c r="E3784" s="139"/>
      <c r="F3784" s="139"/>
      <c r="G3784" s="120">
        <f t="shared" si="58"/>
        <v>5</v>
      </c>
    </row>
    <row r="3785" spans="1:7" ht="30" x14ac:dyDescent="0.2">
      <c r="A3785" s="136" t="s">
        <v>7544</v>
      </c>
      <c r="B3785" s="137" t="s">
        <v>7545</v>
      </c>
      <c r="C3785" s="138" t="s">
        <v>42</v>
      </c>
      <c r="D3785" s="139">
        <v>455247.71</v>
      </c>
      <c r="E3785" s="139">
        <v>31112.15</v>
      </c>
      <c r="F3785" s="139">
        <v>486359.86</v>
      </c>
      <c r="G3785" s="120">
        <f t="shared" si="58"/>
        <v>9</v>
      </c>
    </row>
    <row r="3786" spans="1:7" ht="30" x14ac:dyDescent="0.2">
      <c r="A3786" s="136" t="s">
        <v>7546</v>
      </c>
      <c r="B3786" s="137" t="s">
        <v>7547</v>
      </c>
      <c r="C3786" s="138" t="s">
        <v>42</v>
      </c>
      <c r="D3786" s="139">
        <v>458209.11</v>
      </c>
      <c r="E3786" s="139">
        <v>33141.86</v>
      </c>
      <c r="F3786" s="139">
        <v>491350.97</v>
      </c>
      <c r="G3786" s="120">
        <f t="shared" ref="G3786:G3849" si="59">LEN(A3786)</f>
        <v>9</v>
      </c>
    </row>
    <row r="3787" spans="1:7" ht="30" x14ac:dyDescent="0.2">
      <c r="A3787" s="136" t="s">
        <v>7548</v>
      </c>
      <c r="B3787" s="137" t="s">
        <v>7549</v>
      </c>
      <c r="C3787" s="138" t="s">
        <v>42</v>
      </c>
      <c r="D3787" s="139">
        <v>647594.36</v>
      </c>
      <c r="E3787" s="139">
        <v>30131.65</v>
      </c>
      <c r="F3787" s="139">
        <v>677726.01</v>
      </c>
      <c r="G3787" s="120">
        <f t="shared" si="59"/>
        <v>9</v>
      </c>
    </row>
    <row r="3788" spans="1:7" ht="30" x14ac:dyDescent="0.2">
      <c r="A3788" s="136" t="s">
        <v>7550</v>
      </c>
      <c r="B3788" s="137" t="s">
        <v>7551</v>
      </c>
      <c r="C3788" s="138" t="s">
        <v>42</v>
      </c>
      <c r="D3788" s="139">
        <v>263727.76</v>
      </c>
      <c r="E3788" s="139">
        <v>24889.72</v>
      </c>
      <c r="F3788" s="139">
        <v>288617.48</v>
      </c>
      <c r="G3788" s="120">
        <f t="shared" si="59"/>
        <v>9</v>
      </c>
    </row>
    <row r="3789" spans="1:7" ht="30" x14ac:dyDescent="0.2">
      <c r="A3789" s="136" t="s">
        <v>7552</v>
      </c>
      <c r="B3789" s="137" t="s">
        <v>7553</v>
      </c>
      <c r="C3789" s="138" t="s">
        <v>42</v>
      </c>
      <c r="D3789" s="139">
        <v>86470.56</v>
      </c>
      <c r="E3789" s="139">
        <v>15556.08</v>
      </c>
      <c r="F3789" s="139">
        <v>102026.64</v>
      </c>
      <c r="G3789" s="120">
        <f t="shared" si="59"/>
        <v>9</v>
      </c>
    </row>
    <row r="3790" spans="1:7" ht="30" x14ac:dyDescent="0.2">
      <c r="A3790" s="136" t="s">
        <v>7554</v>
      </c>
      <c r="B3790" s="137" t="s">
        <v>7555</v>
      </c>
      <c r="C3790" s="138" t="s">
        <v>42</v>
      </c>
      <c r="D3790" s="139">
        <v>22556.06</v>
      </c>
      <c r="E3790" s="139">
        <v>3682</v>
      </c>
      <c r="F3790" s="139">
        <v>26238.06</v>
      </c>
      <c r="G3790" s="120">
        <f t="shared" si="59"/>
        <v>9</v>
      </c>
    </row>
    <row r="3791" spans="1:7" ht="30" x14ac:dyDescent="0.2">
      <c r="A3791" s="136" t="s">
        <v>7556</v>
      </c>
      <c r="B3791" s="137" t="s">
        <v>7557</v>
      </c>
      <c r="C3791" s="138" t="s">
        <v>42</v>
      </c>
      <c r="D3791" s="139">
        <v>19051.39</v>
      </c>
      <c r="E3791" s="139">
        <v>3682</v>
      </c>
      <c r="F3791" s="139">
        <v>22733.39</v>
      </c>
      <c r="G3791" s="120">
        <f t="shared" si="59"/>
        <v>9</v>
      </c>
    </row>
    <row r="3792" spans="1:7" ht="30" x14ac:dyDescent="0.2">
      <c r="A3792" s="136" t="s">
        <v>7558</v>
      </c>
      <c r="B3792" s="137" t="s">
        <v>7559</v>
      </c>
      <c r="C3792" s="138" t="s">
        <v>42</v>
      </c>
      <c r="D3792" s="139">
        <v>62076.24</v>
      </c>
      <c r="E3792" s="139">
        <v>8044.2</v>
      </c>
      <c r="F3792" s="139">
        <v>70120.44</v>
      </c>
      <c r="G3792" s="120">
        <f t="shared" si="59"/>
        <v>9</v>
      </c>
    </row>
    <row r="3793" spans="1:7" ht="30" x14ac:dyDescent="0.2">
      <c r="A3793" s="136" t="s">
        <v>7560</v>
      </c>
      <c r="B3793" s="137" t="s">
        <v>7561</v>
      </c>
      <c r="C3793" s="138" t="s">
        <v>42</v>
      </c>
      <c r="D3793" s="139">
        <v>56602.02</v>
      </c>
      <c r="E3793" s="139">
        <v>9815.25</v>
      </c>
      <c r="F3793" s="139">
        <v>66417.27</v>
      </c>
      <c r="G3793" s="120">
        <f t="shared" si="59"/>
        <v>9</v>
      </c>
    </row>
    <row r="3794" spans="1:7" ht="45" x14ac:dyDescent="0.2">
      <c r="A3794" s="136" t="s">
        <v>7562</v>
      </c>
      <c r="B3794" s="137" t="s">
        <v>7563</v>
      </c>
      <c r="C3794" s="138" t="s">
        <v>42</v>
      </c>
      <c r="D3794" s="139">
        <v>5611.35</v>
      </c>
      <c r="E3794" s="139">
        <v>621.52</v>
      </c>
      <c r="F3794" s="139">
        <v>6232.87</v>
      </c>
      <c r="G3794" s="120">
        <f t="shared" si="59"/>
        <v>9</v>
      </c>
    </row>
    <row r="3795" spans="1:7" ht="45" x14ac:dyDescent="0.2">
      <c r="A3795" s="136" t="s">
        <v>7564</v>
      </c>
      <c r="B3795" s="137" t="s">
        <v>7565</v>
      </c>
      <c r="C3795" s="138" t="s">
        <v>42</v>
      </c>
      <c r="D3795" s="139">
        <v>6308.05</v>
      </c>
      <c r="E3795" s="139">
        <v>776.9</v>
      </c>
      <c r="F3795" s="139">
        <v>7084.95</v>
      </c>
      <c r="G3795" s="120">
        <f t="shared" si="59"/>
        <v>9</v>
      </c>
    </row>
    <row r="3796" spans="1:7" ht="45" x14ac:dyDescent="0.2">
      <c r="A3796" s="136" t="s">
        <v>7566</v>
      </c>
      <c r="B3796" s="137" t="s">
        <v>7567</v>
      </c>
      <c r="C3796" s="138" t="s">
        <v>42</v>
      </c>
      <c r="D3796" s="139">
        <v>7587.87</v>
      </c>
      <c r="E3796" s="139">
        <v>932.28</v>
      </c>
      <c r="F3796" s="139">
        <v>8520.15</v>
      </c>
      <c r="G3796" s="120">
        <f t="shared" si="59"/>
        <v>9</v>
      </c>
    </row>
    <row r="3797" spans="1:7" ht="45" x14ac:dyDescent="0.2">
      <c r="A3797" s="136" t="s">
        <v>7568</v>
      </c>
      <c r="B3797" s="137" t="s">
        <v>7569</v>
      </c>
      <c r="C3797" s="138" t="s">
        <v>42</v>
      </c>
      <c r="D3797" s="139">
        <v>7365.54</v>
      </c>
      <c r="E3797" s="139">
        <v>1009.97</v>
      </c>
      <c r="F3797" s="139">
        <v>8375.51</v>
      </c>
      <c r="G3797" s="120">
        <f t="shared" si="59"/>
        <v>9</v>
      </c>
    </row>
    <row r="3798" spans="1:7" ht="30" x14ac:dyDescent="0.2">
      <c r="A3798" s="136" t="s">
        <v>7570</v>
      </c>
      <c r="B3798" s="137" t="s">
        <v>7571</v>
      </c>
      <c r="C3798" s="138" t="s">
        <v>42</v>
      </c>
      <c r="D3798" s="139">
        <v>4688.1899999999996</v>
      </c>
      <c r="E3798" s="139">
        <v>486.5</v>
      </c>
      <c r="F3798" s="139">
        <v>5174.6899999999996</v>
      </c>
      <c r="G3798" s="120">
        <f t="shared" si="59"/>
        <v>9</v>
      </c>
    </row>
    <row r="3799" spans="1:7" ht="30" x14ac:dyDescent="0.2">
      <c r="A3799" s="136" t="s">
        <v>7572</v>
      </c>
      <c r="B3799" s="137" t="s">
        <v>7573</v>
      </c>
      <c r="C3799" s="138" t="s">
        <v>42</v>
      </c>
      <c r="D3799" s="139">
        <v>5247.35</v>
      </c>
      <c r="E3799" s="139">
        <v>486.5</v>
      </c>
      <c r="F3799" s="139">
        <v>5733.85</v>
      </c>
      <c r="G3799" s="120">
        <f t="shared" si="59"/>
        <v>9</v>
      </c>
    </row>
    <row r="3800" spans="1:7" ht="30" x14ac:dyDescent="0.2">
      <c r="A3800" s="136" t="s">
        <v>7574</v>
      </c>
      <c r="B3800" s="137" t="s">
        <v>7575</v>
      </c>
      <c r="C3800" s="138" t="s">
        <v>42</v>
      </c>
      <c r="D3800" s="139">
        <v>5982.85</v>
      </c>
      <c r="E3800" s="139">
        <v>486.5</v>
      </c>
      <c r="F3800" s="139">
        <v>6469.35</v>
      </c>
      <c r="G3800" s="120">
        <f t="shared" si="59"/>
        <v>9</v>
      </c>
    </row>
    <row r="3801" spans="1:7" x14ac:dyDescent="0.2">
      <c r="A3801" s="136" t="s">
        <v>7576</v>
      </c>
      <c r="B3801" s="137" t="s">
        <v>7577</v>
      </c>
      <c r="C3801" s="138" t="s">
        <v>18</v>
      </c>
      <c r="D3801" s="139">
        <v>12.59</v>
      </c>
      <c r="E3801" s="139">
        <v>13.5</v>
      </c>
      <c r="F3801" s="139">
        <v>26.09</v>
      </c>
      <c r="G3801" s="120">
        <f t="shared" si="59"/>
        <v>9</v>
      </c>
    </row>
    <row r="3802" spans="1:7" x14ac:dyDescent="0.2">
      <c r="A3802" s="136" t="s">
        <v>7578</v>
      </c>
      <c r="B3802" s="137" t="s">
        <v>7579</v>
      </c>
      <c r="C3802" s="138" t="s">
        <v>18</v>
      </c>
      <c r="D3802" s="139">
        <v>17.440000000000001</v>
      </c>
      <c r="E3802" s="139">
        <v>13.5</v>
      </c>
      <c r="F3802" s="139">
        <v>30.94</v>
      </c>
      <c r="G3802" s="120">
        <f t="shared" si="59"/>
        <v>9</v>
      </c>
    </row>
    <row r="3803" spans="1:7" x14ac:dyDescent="0.2">
      <c r="A3803" s="136" t="s">
        <v>7580</v>
      </c>
      <c r="B3803" s="137" t="s">
        <v>7581</v>
      </c>
      <c r="C3803" s="138" t="s">
        <v>18</v>
      </c>
      <c r="D3803" s="139">
        <v>22.96</v>
      </c>
      <c r="E3803" s="139">
        <v>13.5</v>
      </c>
      <c r="F3803" s="139">
        <v>36.46</v>
      </c>
      <c r="G3803" s="120">
        <f t="shared" si="59"/>
        <v>9</v>
      </c>
    </row>
    <row r="3804" spans="1:7" ht="30" x14ac:dyDescent="0.2">
      <c r="A3804" s="136" t="s">
        <v>7582</v>
      </c>
      <c r="B3804" s="137" t="s">
        <v>7583</v>
      </c>
      <c r="C3804" s="138" t="s">
        <v>7</v>
      </c>
      <c r="D3804" s="139">
        <v>95.24</v>
      </c>
      <c r="E3804" s="139">
        <v>97.11</v>
      </c>
      <c r="F3804" s="139">
        <v>192.35</v>
      </c>
      <c r="G3804" s="120">
        <f t="shared" si="59"/>
        <v>9</v>
      </c>
    </row>
    <row r="3805" spans="1:7" ht="30" x14ac:dyDescent="0.2">
      <c r="A3805" s="136" t="s">
        <v>7584</v>
      </c>
      <c r="B3805" s="137" t="s">
        <v>7585</v>
      </c>
      <c r="C3805" s="138" t="s">
        <v>7</v>
      </c>
      <c r="D3805" s="139">
        <v>6218.27</v>
      </c>
      <c r="E3805" s="139"/>
      <c r="F3805" s="139">
        <v>6218.27</v>
      </c>
      <c r="G3805" s="120">
        <f t="shared" si="59"/>
        <v>9</v>
      </c>
    </row>
    <row r="3806" spans="1:7" x14ac:dyDescent="0.2">
      <c r="A3806" s="136" t="s">
        <v>7586</v>
      </c>
      <c r="B3806" s="137" t="s">
        <v>7587</v>
      </c>
      <c r="C3806" s="138" t="s">
        <v>7</v>
      </c>
      <c r="D3806" s="139">
        <v>2111.06</v>
      </c>
      <c r="E3806" s="139">
        <v>126.12</v>
      </c>
      <c r="F3806" s="139">
        <v>2237.1799999999998</v>
      </c>
      <c r="G3806" s="120">
        <f t="shared" si="59"/>
        <v>9</v>
      </c>
    </row>
    <row r="3807" spans="1:7" x14ac:dyDescent="0.2">
      <c r="A3807" s="136" t="s">
        <v>7588</v>
      </c>
      <c r="B3807" s="137" t="s">
        <v>7589</v>
      </c>
      <c r="C3807" s="138" t="s">
        <v>7</v>
      </c>
      <c r="D3807" s="139">
        <v>1825.12</v>
      </c>
      <c r="E3807" s="139">
        <v>97.46</v>
      </c>
      <c r="F3807" s="139">
        <v>1922.58</v>
      </c>
      <c r="G3807" s="120">
        <f t="shared" si="59"/>
        <v>9</v>
      </c>
    </row>
    <row r="3808" spans="1:7" x14ac:dyDescent="0.2">
      <c r="A3808" s="136" t="s">
        <v>7590</v>
      </c>
      <c r="B3808" s="137" t="s">
        <v>7591</v>
      </c>
      <c r="C3808" s="138" t="s">
        <v>7</v>
      </c>
      <c r="D3808" s="139">
        <v>1410.22</v>
      </c>
      <c r="E3808" s="139">
        <v>86</v>
      </c>
      <c r="F3808" s="139">
        <v>1496.22</v>
      </c>
      <c r="G3808" s="120">
        <f t="shared" si="59"/>
        <v>9</v>
      </c>
    </row>
    <row r="3809" spans="1:7" x14ac:dyDescent="0.2">
      <c r="A3809" s="136" t="s">
        <v>7592</v>
      </c>
      <c r="B3809" s="137" t="s">
        <v>7593</v>
      </c>
      <c r="C3809" s="138" t="s">
        <v>42</v>
      </c>
      <c r="D3809" s="139"/>
      <c r="E3809" s="139">
        <v>366.72</v>
      </c>
      <c r="F3809" s="139">
        <v>366.72</v>
      </c>
      <c r="G3809" s="120">
        <f t="shared" si="59"/>
        <v>9</v>
      </c>
    </row>
    <row r="3810" spans="1:7" ht="30" x14ac:dyDescent="0.2">
      <c r="A3810" s="136" t="s">
        <v>7594</v>
      </c>
      <c r="B3810" s="137" t="s">
        <v>7595</v>
      </c>
      <c r="C3810" s="138" t="s">
        <v>42</v>
      </c>
      <c r="D3810" s="139">
        <v>8452.24</v>
      </c>
      <c r="E3810" s="139">
        <v>1553.8</v>
      </c>
      <c r="F3810" s="139">
        <v>10006.040000000001</v>
      </c>
      <c r="G3810" s="120">
        <f t="shared" si="59"/>
        <v>9</v>
      </c>
    </row>
    <row r="3811" spans="1:7" x14ac:dyDescent="0.2">
      <c r="A3811" s="136" t="s">
        <v>7596</v>
      </c>
      <c r="B3811" s="137" t="s">
        <v>7597</v>
      </c>
      <c r="C3811" s="138" t="s">
        <v>42</v>
      </c>
      <c r="D3811" s="139">
        <v>178.18</v>
      </c>
      <c r="E3811" s="139">
        <v>45.87</v>
      </c>
      <c r="F3811" s="139">
        <v>224.05</v>
      </c>
      <c r="G3811" s="120">
        <f t="shared" si="59"/>
        <v>9</v>
      </c>
    </row>
    <row r="3812" spans="1:7" ht="30" x14ac:dyDescent="0.2">
      <c r="A3812" s="136" t="s">
        <v>7598</v>
      </c>
      <c r="B3812" s="137" t="s">
        <v>7599</v>
      </c>
      <c r="C3812" s="138" t="s">
        <v>42</v>
      </c>
      <c r="D3812" s="139">
        <v>1129.4000000000001</v>
      </c>
      <c r="E3812" s="139">
        <v>131.86000000000001</v>
      </c>
      <c r="F3812" s="139">
        <v>1261.26</v>
      </c>
      <c r="G3812" s="120">
        <f t="shared" si="59"/>
        <v>9</v>
      </c>
    </row>
    <row r="3813" spans="1:7" ht="30" x14ac:dyDescent="0.2">
      <c r="A3813" s="136" t="s">
        <v>7600</v>
      </c>
      <c r="B3813" s="137" t="s">
        <v>7601</v>
      </c>
      <c r="C3813" s="138" t="s">
        <v>7</v>
      </c>
      <c r="D3813" s="139">
        <v>4231.4799999999996</v>
      </c>
      <c r="E3813" s="139">
        <v>200.66</v>
      </c>
      <c r="F3813" s="139">
        <v>4432.1400000000003</v>
      </c>
      <c r="G3813" s="120">
        <f t="shared" si="59"/>
        <v>9</v>
      </c>
    </row>
    <row r="3814" spans="1:7" x14ac:dyDescent="0.2">
      <c r="A3814" s="136" t="s">
        <v>7602</v>
      </c>
      <c r="B3814" s="137" t="s">
        <v>7603</v>
      </c>
      <c r="C3814" s="138" t="s">
        <v>18</v>
      </c>
      <c r="D3814" s="139">
        <v>4238.3500000000004</v>
      </c>
      <c r="E3814" s="139">
        <v>50.05</v>
      </c>
      <c r="F3814" s="139">
        <v>4288.3999999999996</v>
      </c>
      <c r="G3814" s="120">
        <f t="shared" si="59"/>
        <v>9</v>
      </c>
    </row>
    <row r="3815" spans="1:7" x14ac:dyDescent="0.2">
      <c r="A3815" s="136" t="s">
        <v>7604</v>
      </c>
      <c r="B3815" s="137" t="s">
        <v>7605</v>
      </c>
      <c r="C3815" s="138" t="s">
        <v>42</v>
      </c>
      <c r="D3815" s="139">
        <v>77.650000000000006</v>
      </c>
      <c r="E3815" s="139">
        <v>45.87</v>
      </c>
      <c r="F3815" s="139">
        <v>123.52</v>
      </c>
      <c r="G3815" s="120">
        <f t="shared" si="59"/>
        <v>9</v>
      </c>
    </row>
    <row r="3816" spans="1:7" x14ac:dyDescent="0.2">
      <c r="A3816" s="136" t="s">
        <v>7606</v>
      </c>
      <c r="B3816" s="137" t="s">
        <v>7607</v>
      </c>
      <c r="C3816" s="138" t="s">
        <v>42</v>
      </c>
      <c r="D3816" s="139">
        <v>105.21</v>
      </c>
      <c r="E3816" s="139">
        <v>45.87</v>
      </c>
      <c r="F3816" s="139">
        <v>151.08000000000001</v>
      </c>
      <c r="G3816" s="120">
        <f t="shared" si="59"/>
        <v>9</v>
      </c>
    </row>
    <row r="3817" spans="1:7" ht="30" x14ac:dyDescent="0.2">
      <c r="A3817" s="136" t="s">
        <v>7608</v>
      </c>
      <c r="B3817" s="137" t="s">
        <v>7609</v>
      </c>
      <c r="C3817" s="138" t="s">
        <v>42</v>
      </c>
      <c r="D3817" s="139">
        <v>358.68</v>
      </c>
      <c r="E3817" s="139">
        <v>45.87</v>
      </c>
      <c r="F3817" s="139">
        <v>404.55</v>
      </c>
      <c r="G3817" s="120">
        <f t="shared" si="59"/>
        <v>9</v>
      </c>
    </row>
    <row r="3818" spans="1:7" ht="30" x14ac:dyDescent="0.2">
      <c r="A3818" s="136" t="s">
        <v>7610</v>
      </c>
      <c r="B3818" s="137" t="s">
        <v>7611</v>
      </c>
      <c r="C3818" s="138" t="s">
        <v>42</v>
      </c>
      <c r="D3818" s="139">
        <v>280.89999999999998</v>
      </c>
      <c r="E3818" s="139">
        <v>45.87</v>
      </c>
      <c r="F3818" s="139">
        <v>326.77</v>
      </c>
      <c r="G3818" s="120">
        <f t="shared" si="59"/>
        <v>9</v>
      </c>
    </row>
    <row r="3819" spans="1:7" ht="30" x14ac:dyDescent="0.2">
      <c r="A3819" s="136" t="s">
        <v>7612</v>
      </c>
      <c r="B3819" s="137" t="s">
        <v>7613</v>
      </c>
      <c r="C3819" s="138" t="s">
        <v>7</v>
      </c>
      <c r="D3819" s="139">
        <v>3084.97</v>
      </c>
      <c r="E3819" s="139">
        <v>280.91000000000003</v>
      </c>
      <c r="F3819" s="139">
        <v>3365.88</v>
      </c>
      <c r="G3819" s="120">
        <f t="shared" si="59"/>
        <v>9</v>
      </c>
    </row>
    <row r="3820" spans="1:7" ht="30" x14ac:dyDescent="0.2">
      <c r="A3820" s="136" t="s">
        <v>7614</v>
      </c>
      <c r="B3820" s="137" t="s">
        <v>7615</v>
      </c>
      <c r="C3820" s="138" t="s">
        <v>7</v>
      </c>
      <c r="D3820" s="139">
        <v>2201.2800000000002</v>
      </c>
      <c r="E3820" s="139">
        <v>114.66</v>
      </c>
      <c r="F3820" s="139">
        <v>2315.94</v>
      </c>
      <c r="G3820" s="120">
        <f t="shared" si="59"/>
        <v>9</v>
      </c>
    </row>
    <row r="3821" spans="1:7" ht="30" x14ac:dyDescent="0.2">
      <c r="A3821" s="136" t="s">
        <v>7616</v>
      </c>
      <c r="B3821" s="137" t="s">
        <v>7617</v>
      </c>
      <c r="C3821" s="138" t="s">
        <v>7</v>
      </c>
      <c r="D3821" s="139">
        <v>1689.78</v>
      </c>
      <c r="E3821" s="139">
        <v>57.33</v>
      </c>
      <c r="F3821" s="139">
        <v>1747.11</v>
      </c>
      <c r="G3821" s="120">
        <f t="shared" si="59"/>
        <v>9</v>
      </c>
    </row>
    <row r="3822" spans="1:7" x14ac:dyDescent="0.2">
      <c r="A3822" s="136" t="s">
        <v>7618</v>
      </c>
      <c r="B3822" s="137" t="s">
        <v>7619</v>
      </c>
      <c r="C3822" s="138" t="s">
        <v>7</v>
      </c>
      <c r="D3822" s="139">
        <v>1544.49</v>
      </c>
      <c r="E3822" s="139">
        <v>126.12</v>
      </c>
      <c r="F3822" s="139">
        <v>1670.61</v>
      </c>
      <c r="G3822" s="120">
        <f t="shared" si="59"/>
        <v>9</v>
      </c>
    </row>
    <row r="3823" spans="1:7" x14ac:dyDescent="0.2">
      <c r="A3823" s="136" t="s">
        <v>7620</v>
      </c>
      <c r="B3823" s="137" t="s">
        <v>7621</v>
      </c>
      <c r="C3823" s="138" t="s">
        <v>7</v>
      </c>
      <c r="D3823" s="139">
        <v>2015.13</v>
      </c>
      <c r="E3823" s="139">
        <v>166.25</v>
      </c>
      <c r="F3823" s="139">
        <v>2181.38</v>
      </c>
      <c r="G3823" s="120">
        <f t="shared" si="59"/>
        <v>9</v>
      </c>
    </row>
    <row r="3824" spans="1:7" x14ac:dyDescent="0.2">
      <c r="A3824" s="136" t="s">
        <v>7622</v>
      </c>
      <c r="B3824" s="137" t="s">
        <v>7623</v>
      </c>
      <c r="C3824" s="138" t="s">
        <v>7</v>
      </c>
      <c r="D3824" s="139">
        <v>3434.61</v>
      </c>
      <c r="E3824" s="139">
        <v>275.19</v>
      </c>
      <c r="F3824" s="139">
        <v>3709.8</v>
      </c>
      <c r="G3824" s="120">
        <f t="shared" si="59"/>
        <v>9</v>
      </c>
    </row>
    <row r="3825" spans="1:7" ht="30" x14ac:dyDescent="0.2">
      <c r="A3825" s="136" t="s">
        <v>7624</v>
      </c>
      <c r="B3825" s="137" t="s">
        <v>7625</v>
      </c>
      <c r="C3825" s="138" t="s">
        <v>7</v>
      </c>
      <c r="D3825" s="139">
        <v>2462.59</v>
      </c>
      <c r="E3825" s="139">
        <v>206.39</v>
      </c>
      <c r="F3825" s="139">
        <v>2668.98</v>
      </c>
      <c r="G3825" s="120">
        <f t="shared" si="59"/>
        <v>9</v>
      </c>
    </row>
    <row r="3826" spans="1:7" ht="30" x14ac:dyDescent="0.2">
      <c r="A3826" s="136" t="s">
        <v>7626</v>
      </c>
      <c r="B3826" s="137" t="s">
        <v>7627</v>
      </c>
      <c r="C3826" s="138" t="s">
        <v>7</v>
      </c>
      <c r="D3826" s="139">
        <v>1729.28</v>
      </c>
      <c r="E3826" s="139">
        <v>143.33000000000001</v>
      </c>
      <c r="F3826" s="139">
        <v>1872.61</v>
      </c>
      <c r="G3826" s="120">
        <f t="shared" si="59"/>
        <v>9</v>
      </c>
    </row>
    <row r="3827" spans="1:7" ht="30" x14ac:dyDescent="0.2">
      <c r="A3827" s="136" t="s">
        <v>7628</v>
      </c>
      <c r="B3827" s="137" t="s">
        <v>7629</v>
      </c>
      <c r="C3827" s="138" t="s">
        <v>7</v>
      </c>
      <c r="D3827" s="139">
        <v>1479.96</v>
      </c>
      <c r="E3827" s="139">
        <v>114.66</v>
      </c>
      <c r="F3827" s="139">
        <v>1594.62</v>
      </c>
      <c r="G3827" s="120">
        <f t="shared" si="59"/>
        <v>9</v>
      </c>
    </row>
    <row r="3828" spans="1:7" ht="30" x14ac:dyDescent="0.2">
      <c r="A3828" s="136" t="s">
        <v>7630</v>
      </c>
      <c r="B3828" s="137" t="s">
        <v>7631</v>
      </c>
      <c r="C3828" s="138" t="s">
        <v>7</v>
      </c>
      <c r="D3828" s="139">
        <v>1314.23</v>
      </c>
      <c r="E3828" s="139">
        <v>97.46</v>
      </c>
      <c r="F3828" s="139">
        <v>1411.69</v>
      </c>
      <c r="G3828" s="120">
        <f t="shared" si="59"/>
        <v>9</v>
      </c>
    </row>
    <row r="3829" spans="1:7" ht="30" x14ac:dyDescent="0.2">
      <c r="A3829" s="136" t="s">
        <v>7632</v>
      </c>
      <c r="B3829" s="137" t="s">
        <v>7633</v>
      </c>
      <c r="C3829" s="138" t="s">
        <v>7</v>
      </c>
      <c r="D3829" s="139">
        <v>1158.56</v>
      </c>
      <c r="E3829" s="139">
        <v>86</v>
      </c>
      <c r="F3829" s="139">
        <v>1244.56</v>
      </c>
      <c r="G3829" s="120">
        <f t="shared" si="59"/>
        <v>9</v>
      </c>
    </row>
    <row r="3830" spans="1:7" x14ac:dyDescent="0.2">
      <c r="A3830" s="136" t="s">
        <v>7634</v>
      </c>
      <c r="B3830" s="137" t="s">
        <v>7635</v>
      </c>
      <c r="C3830" s="138" t="s">
        <v>7</v>
      </c>
      <c r="D3830" s="139">
        <v>1610.04</v>
      </c>
      <c r="E3830" s="139">
        <v>114.66</v>
      </c>
      <c r="F3830" s="139">
        <v>1724.7</v>
      </c>
      <c r="G3830" s="120">
        <f t="shared" si="59"/>
        <v>9</v>
      </c>
    </row>
    <row r="3831" spans="1:7" x14ac:dyDescent="0.2">
      <c r="A3831" s="136" t="s">
        <v>7636</v>
      </c>
      <c r="B3831" s="137" t="s">
        <v>7637</v>
      </c>
      <c r="C3831" s="138" t="s">
        <v>7</v>
      </c>
      <c r="D3831" s="139">
        <v>1172.53</v>
      </c>
      <c r="E3831" s="139">
        <v>68.790000000000006</v>
      </c>
      <c r="F3831" s="139">
        <v>1241.32</v>
      </c>
      <c r="G3831" s="120">
        <f t="shared" si="59"/>
        <v>9</v>
      </c>
    </row>
    <row r="3832" spans="1:7" x14ac:dyDescent="0.2">
      <c r="A3832" s="136" t="s">
        <v>7638</v>
      </c>
      <c r="B3832" s="137" t="s">
        <v>7639</v>
      </c>
      <c r="C3832" s="138" t="s">
        <v>42</v>
      </c>
      <c r="D3832" s="139">
        <v>197.26</v>
      </c>
      <c r="E3832" s="139">
        <v>51.59</v>
      </c>
      <c r="F3832" s="139">
        <v>248.85</v>
      </c>
      <c r="G3832" s="120">
        <f t="shared" si="59"/>
        <v>9</v>
      </c>
    </row>
    <row r="3833" spans="1:7" x14ac:dyDescent="0.2">
      <c r="A3833" s="136" t="s">
        <v>7640</v>
      </c>
      <c r="B3833" s="137" t="s">
        <v>7641</v>
      </c>
      <c r="C3833" s="138" t="s">
        <v>42</v>
      </c>
      <c r="D3833" s="139">
        <v>305.52</v>
      </c>
      <c r="E3833" s="139">
        <v>68.790000000000006</v>
      </c>
      <c r="F3833" s="139">
        <v>374.31</v>
      </c>
      <c r="G3833" s="120">
        <f t="shared" si="59"/>
        <v>9</v>
      </c>
    </row>
    <row r="3834" spans="1:7" x14ac:dyDescent="0.2">
      <c r="A3834" s="136" t="s">
        <v>7642</v>
      </c>
      <c r="B3834" s="137" t="s">
        <v>7643</v>
      </c>
      <c r="C3834" s="138"/>
      <c r="D3834" s="139"/>
      <c r="E3834" s="139"/>
      <c r="F3834" s="139"/>
      <c r="G3834" s="120">
        <f t="shared" si="59"/>
        <v>5</v>
      </c>
    </row>
    <row r="3835" spans="1:7" ht="30" x14ac:dyDescent="0.2">
      <c r="A3835" s="136" t="s">
        <v>7644</v>
      </c>
      <c r="B3835" s="137" t="s">
        <v>7645</v>
      </c>
      <c r="C3835" s="138" t="s">
        <v>42</v>
      </c>
      <c r="D3835" s="139">
        <v>6938.71</v>
      </c>
      <c r="E3835" s="139">
        <v>2330.6999999999998</v>
      </c>
      <c r="F3835" s="139">
        <v>9269.41</v>
      </c>
      <c r="G3835" s="120">
        <f t="shared" si="59"/>
        <v>9</v>
      </c>
    </row>
    <row r="3836" spans="1:7" ht="30" x14ac:dyDescent="0.2">
      <c r="A3836" s="136" t="s">
        <v>7646</v>
      </c>
      <c r="B3836" s="137" t="s">
        <v>7647</v>
      </c>
      <c r="C3836" s="138" t="s">
        <v>42</v>
      </c>
      <c r="D3836" s="139">
        <v>21658.639999999999</v>
      </c>
      <c r="E3836" s="139">
        <v>5438.3</v>
      </c>
      <c r="F3836" s="139">
        <v>27096.94</v>
      </c>
      <c r="G3836" s="120">
        <f t="shared" si="59"/>
        <v>9</v>
      </c>
    </row>
    <row r="3837" spans="1:7" ht="30" x14ac:dyDescent="0.2">
      <c r="A3837" s="136" t="s">
        <v>7648</v>
      </c>
      <c r="B3837" s="137" t="s">
        <v>7649</v>
      </c>
      <c r="C3837" s="138" t="s">
        <v>42</v>
      </c>
      <c r="D3837" s="139">
        <v>10011</v>
      </c>
      <c r="E3837" s="139">
        <v>300.3</v>
      </c>
      <c r="F3837" s="139">
        <v>10311.299999999999</v>
      </c>
      <c r="G3837" s="120">
        <f t="shared" si="59"/>
        <v>9</v>
      </c>
    </row>
    <row r="3838" spans="1:7" ht="30" x14ac:dyDescent="0.2">
      <c r="A3838" s="136" t="s">
        <v>7650</v>
      </c>
      <c r="B3838" s="137" t="s">
        <v>7651</v>
      </c>
      <c r="C3838" s="138" t="s">
        <v>42</v>
      </c>
      <c r="D3838" s="139">
        <v>9269.73</v>
      </c>
      <c r="E3838" s="139">
        <v>300.3</v>
      </c>
      <c r="F3838" s="139">
        <v>9570.0300000000007</v>
      </c>
      <c r="G3838" s="120">
        <f t="shared" si="59"/>
        <v>9</v>
      </c>
    </row>
    <row r="3839" spans="1:7" ht="30" x14ac:dyDescent="0.2">
      <c r="A3839" s="136" t="s">
        <v>7652</v>
      </c>
      <c r="B3839" s="137" t="s">
        <v>7653</v>
      </c>
      <c r="C3839" s="138" t="s">
        <v>42</v>
      </c>
      <c r="D3839" s="139">
        <v>4665.38</v>
      </c>
      <c r="E3839" s="139">
        <v>300.3</v>
      </c>
      <c r="F3839" s="139">
        <v>4965.68</v>
      </c>
      <c r="G3839" s="120">
        <f t="shared" si="59"/>
        <v>9</v>
      </c>
    </row>
    <row r="3840" spans="1:7" ht="30" x14ac:dyDescent="0.2">
      <c r="A3840" s="136" t="s">
        <v>7654</v>
      </c>
      <c r="B3840" s="137" t="s">
        <v>7655</v>
      </c>
      <c r="C3840" s="138" t="s">
        <v>42</v>
      </c>
      <c r="D3840" s="139">
        <v>3799.01</v>
      </c>
      <c r="E3840" s="139">
        <v>300.3</v>
      </c>
      <c r="F3840" s="139">
        <v>4099.3100000000004</v>
      </c>
      <c r="G3840" s="120">
        <f t="shared" si="59"/>
        <v>9</v>
      </c>
    </row>
    <row r="3841" spans="1:7" ht="30" x14ac:dyDescent="0.2">
      <c r="A3841" s="136" t="s">
        <v>7656</v>
      </c>
      <c r="B3841" s="137" t="s">
        <v>7657</v>
      </c>
      <c r="C3841" s="138" t="s">
        <v>42</v>
      </c>
      <c r="D3841" s="139">
        <v>16839.68</v>
      </c>
      <c r="E3841" s="139">
        <v>704.1</v>
      </c>
      <c r="F3841" s="139">
        <v>17543.78</v>
      </c>
      <c r="G3841" s="120">
        <f t="shared" si="59"/>
        <v>9</v>
      </c>
    </row>
    <row r="3842" spans="1:7" x14ac:dyDescent="0.2">
      <c r="A3842" s="136" t="s">
        <v>7658</v>
      </c>
      <c r="B3842" s="137" t="s">
        <v>7659</v>
      </c>
      <c r="C3842" s="138"/>
      <c r="D3842" s="139"/>
      <c r="E3842" s="139"/>
      <c r="F3842" s="139"/>
      <c r="G3842" s="120">
        <f t="shared" si="59"/>
        <v>5</v>
      </c>
    </row>
    <row r="3843" spans="1:7" ht="30" x14ac:dyDescent="0.2">
      <c r="A3843" s="136" t="s">
        <v>7660</v>
      </c>
      <c r="B3843" s="137" t="s">
        <v>7661</v>
      </c>
      <c r="C3843" s="138" t="s">
        <v>42</v>
      </c>
      <c r="D3843" s="139">
        <v>176.95</v>
      </c>
      <c r="E3843" s="139">
        <v>2.5</v>
      </c>
      <c r="F3843" s="139">
        <v>179.45</v>
      </c>
      <c r="G3843" s="120">
        <f t="shared" si="59"/>
        <v>9</v>
      </c>
    </row>
    <row r="3844" spans="1:7" x14ac:dyDescent="0.2">
      <c r="A3844" s="136" t="s">
        <v>66</v>
      </c>
      <c r="B3844" s="137" t="s">
        <v>7662</v>
      </c>
      <c r="C3844" s="138" t="s">
        <v>42</v>
      </c>
      <c r="D3844" s="139">
        <v>10.18</v>
      </c>
      <c r="E3844" s="139">
        <v>15.02</v>
      </c>
      <c r="F3844" s="139">
        <v>25.2</v>
      </c>
      <c r="G3844" s="120">
        <f t="shared" si="59"/>
        <v>9</v>
      </c>
    </row>
    <row r="3845" spans="1:7" ht="30" x14ac:dyDescent="0.2">
      <c r="A3845" s="136" t="s">
        <v>7663</v>
      </c>
      <c r="B3845" s="137" t="s">
        <v>7664</v>
      </c>
      <c r="C3845" s="138" t="s">
        <v>42</v>
      </c>
      <c r="D3845" s="139">
        <v>237.35</v>
      </c>
      <c r="E3845" s="139">
        <v>2.5</v>
      </c>
      <c r="F3845" s="139">
        <v>239.85</v>
      </c>
      <c r="G3845" s="120">
        <f t="shared" si="59"/>
        <v>9</v>
      </c>
    </row>
    <row r="3846" spans="1:7" ht="30" x14ac:dyDescent="0.2">
      <c r="A3846" s="136" t="s">
        <v>7665</v>
      </c>
      <c r="B3846" s="137" t="s">
        <v>7666</v>
      </c>
      <c r="C3846" s="138" t="s">
        <v>42</v>
      </c>
      <c r="D3846" s="139">
        <v>1782.4</v>
      </c>
      <c r="E3846" s="139">
        <v>15.28</v>
      </c>
      <c r="F3846" s="139">
        <v>1797.68</v>
      </c>
      <c r="G3846" s="120">
        <f t="shared" si="59"/>
        <v>9</v>
      </c>
    </row>
    <row r="3847" spans="1:7" ht="30" x14ac:dyDescent="0.2">
      <c r="A3847" s="136" t="s">
        <v>7667</v>
      </c>
      <c r="B3847" s="137" t="s">
        <v>7668</v>
      </c>
      <c r="C3847" s="138" t="s">
        <v>42</v>
      </c>
      <c r="D3847" s="139">
        <v>2482.36</v>
      </c>
      <c r="E3847" s="139">
        <v>22.92</v>
      </c>
      <c r="F3847" s="139">
        <v>2505.2800000000002</v>
      </c>
      <c r="G3847" s="120">
        <f t="shared" si="59"/>
        <v>9</v>
      </c>
    </row>
    <row r="3848" spans="1:7" x14ac:dyDescent="0.2">
      <c r="A3848" s="136" t="s">
        <v>7669</v>
      </c>
      <c r="B3848" s="137" t="s">
        <v>7670</v>
      </c>
      <c r="C3848" s="138" t="s">
        <v>42</v>
      </c>
      <c r="D3848" s="139">
        <v>1050.67</v>
      </c>
      <c r="E3848" s="139">
        <v>17.829999999999998</v>
      </c>
      <c r="F3848" s="139">
        <v>1068.5</v>
      </c>
      <c r="G3848" s="120">
        <f t="shared" si="59"/>
        <v>9</v>
      </c>
    </row>
    <row r="3849" spans="1:7" ht="30" x14ac:dyDescent="0.2">
      <c r="A3849" s="136" t="s">
        <v>7671</v>
      </c>
      <c r="B3849" s="137" t="s">
        <v>7672</v>
      </c>
      <c r="C3849" s="138" t="s">
        <v>42</v>
      </c>
      <c r="D3849" s="139">
        <v>2880.63</v>
      </c>
      <c r="E3849" s="139">
        <v>22.92</v>
      </c>
      <c r="F3849" s="139">
        <v>2903.55</v>
      </c>
      <c r="G3849" s="120">
        <f t="shared" si="59"/>
        <v>9</v>
      </c>
    </row>
    <row r="3850" spans="1:7" x14ac:dyDescent="0.2">
      <c r="A3850" s="136" t="s">
        <v>7673</v>
      </c>
      <c r="B3850" s="137" t="s">
        <v>7674</v>
      </c>
      <c r="C3850" s="138" t="s">
        <v>42</v>
      </c>
      <c r="D3850" s="139">
        <v>350.54</v>
      </c>
      <c r="E3850" s="139">
        <v>22.92</v>
      </c>
      <c r="F3850" s="139">
        <v>373.46</v>
      </c>
      <c r="G3850" s="120">
        <f t="shared" ref="G3850:G3913" si="60">LEN(A3850)</f>
        <v>9</v>
      </c>
    </row>
    <row r="3851" spans="1:7" ht="30" x14ac:dyDescent="0.2">
      <c r="A3851" s="136" t="s">
        <v>7675</v>
      </c>
      <c r="B3851" s="137" t="s">
        <v>7676</v>
      </c>
      <c r="C3851" s="138" t="s">
        <v>42</v>
      </c>
      <c r="D3851" s="139">
        <v>2392.9499999999998</v>
      </c>
      <c r="E3851" s="139">
        <v>22.92</v>
      </c>
      <c r="F3851" s="139">
        <v>2415.87</v>
      </c>
      <c r="G3851" s="120">
        <f t="shared" si="60"/>
        <v>9</v>
      </c>
    </row>
    <row r="3852" spans="1:7" ht="30" x14ac:dyDescent="0.2">
      <c r="A3852" s="136" t="s">
        <v>7677</v>
      </c>
      <c r="B3852" s="137" t="s">
        <v>7678</v>
      </c>
      <c r="C3852" s="138" t="s">
        <v>42</v>
      </c>
      <c r="D3852" s="139">
        <v>1094.8599999999999</v>
      </c>
      <c r="E3852" s="139">
        <v>15.28</v>
      </c>
      <c r="F3852" s="139">
        <v>1110.1400000000001</v>
      </c>
      <c r="G3852" s="120">
        <f t="shared" si="60"/>
        <v>9</v>
      </c>
    </row>
    <row r="3853" spans="1:7" x14ac:dyDescent="0.2">
      <c r="A3853" s="136" t="s">
        <v>7679</v>
      </c>
      <c r="B3853" s="137" t="s">
        <v>7680</v>
      </c>
      <c r="C3853" s="138" t="s">
        <v>42</v>
      </c>
      <c r="D3853" s="139">
        <v>2435.79</v>
      </c>
      <c r="E3853" s="139">
        <v>17.829999999999998</v>
      </c>
      <c r="F3853" s="139">
        <v>2453.62</v>
      </c>
      <c r="G3853" s="120">
        <f t="shared" si="60"/>
        <v>9</v>
      </c>
    </row>
    <row r="3854" spans="1:7" x14ac:dyDescent="0.2">
      <c r="A3854" s="136" t="s">
        <v>7681</v>
      </c>
      <c r="B3854" s="137" t="s">
        <v>7682</v>
      </c>
      <c r="C3854" s="138" t="s">
        <v>42</v>
      </c>
      <c r="D3854" s="139">
        <v>120.92</v>
      </c>
      <c r="E3854" s="139">
        <v>7.5</v>
      </c>
      <c r="F3854" s="139">
        <v>128.41999999999999</v>
      </c>
      <c r="G3854" s="120">
        <f t="shared" si="60"/>
        <v>9</v>
      </c>
    </row>
    <row r="3855" spans="1:7" x14ac:dyDescent="0.2">
      <c r="A3855" s="136" t="s">
        <v>7683</v>
      </c>
      <c r="B3855" s="137" t="s">
        <v>7684</v>
      </c>
      <c r="C3855" s="138" t="s">
        <v>42</v>
      </c>
      <c r="D3855" s="139">
        <v>252.52</v>
      </c>
      <c r="E3855" s="139">
        <v>75.760000000000005</v>
      </c>
      <c r="F3855" s="139">
        <v>328.28</v>
      </c>
      <c r="G3855" s="120">
        <f t="shared" si="60"/>
        <v>9</v>
      </c>
    </row>
    <row r="3856" spans="1:7" x14ac:dyDescent="0.2">
      <c r="A3856" s="136" t="s">
        <v>7685</v>
      </c>
      <c r="B3856" s="137" t="s">
        <v>7686</v>
      </c>
      <c r="C3856" s="138" t="s">
        <v>42</v>
      </c>
      <c r="D3856" s="139">
        <v>1502.94</v>
      </c>
      <c r="E3856" s="139">
        <v>51.87</v>
      </c>
      <c r="F3856" s="139">
        <v>1554.81</v>
      </c>
      <c r="G3856" s="120">
        <f t="shared" si="60"/>
        <v>9</v>
      </c>
    </row>
    <row r="3857" spans="1:7" x14ac:dyDescent="0.2">
      <c r="A3857" s="136" t="s">
        <v>7687</v>
      </c>
      <c r="B3857" s="137" t="s">
        <v>7688</v>
      </c>
      <c r="C3857" s="138" t="s">
        <v>42</v>
      </c>
      <c r="D3857" s="139">
        <v>358.62</v>
      </c>
      <c r="E3857" s="139">
        <v>37.54</v>
      </c>
      <c r="F3857" s="139">
        <v>396.16</v>
      </c>
      <c r="G3857" s="120">
        <f t="shared" si="60"/>
        <v>9</v>
      </c>
    </row>
    <row r="3858" spans="1:7" x14ac:dyDescent="0.2">
      <c r="A3858" s="136" t="s">
        <v>7689</v>
      </c>
      <c r="B3858" s="137" t="s">
        <v>7690</v>
      </c>
      <c r="C3858" s="138" t="s">
        <v>42</v>
      </c>
      <c r="D3858" s="139">
        <v>180.31</v>
      </c>
      <c r="E3858" s="139">
        <v>75.760000000000005</v>
      </c>
      <c r="F3858" s="139">
        <v>256.07</v>
      </c>
      <c r="G3858" s="120">
        <f t="shared" si="60"/>
        <v>9</v>
      </c>
    </row>
    <row r="3859" spans="1:7" ht="30" x14ac:dyDescent="0.2">
      <c r="A3859" s="136" t="s">
        <v>7691</v>
      </c>
      <c r="B3859" s="137" t="s">
        <v>7692</v>
      </c>
      <c r="C3859" s="138" t="s">
        <v>42</v>
      </c>
      <c r="D3859" s="139">
        <v>65.099999999999994</v>
      </c>
      <c r="E3859" s="139">
        <v>82.67</v>
      </c>
      <c r="F3859" s="139">
        <v>147.77000000000001</v>
      </c>
      <c r="G3859" s="120">
        <f t="shared" si="60"/>
        <v>9</v>
      </c>
    </row>
    <row r="3860" spans="1:7" x14ac:dyDescent="0.2">
      <c r="A3860" s="136" t="s">
        <v>7693</v>
      </c>
      <c r="B3860" s="137" t="s">
        <v>7694</v>
      </c>
      <c r="C3860" s="138" t="s">
        <v>42</v>
      </c>
      <c r="D3860" s="139">
        <v>1101.43</v>
      </c>
      <c r="E3860" s="139">
        <v>75.760000000000005</v>
      </c>
      <c r="F3860" s="139">
        <v>1177.19</v>
      </c>
      <c r="G3860" s="120">
        <f t="shared" si="60"/>
        <v>9</v>
      </c>
    </row>
    <row r="3861" spans="1:7" ht="30" x14ac:dyDescent="0.2">
      <c r="A3861" s="136" t="s">
        <v>7695</v>
      </c>
      <c r="B3861" s="137" t="s">
        <v>7696</v>
      </c>
      <c r="C3861" s="138" t="s">
        <v>42</v>
      </c>
      <c r="D3861" s="139">
        <v>1044.04</v>
      </c>
      <c r="E3861" s="139">
        <v>75.760000000000005</v>
      </c>
      <c r="F3861" s="139">
        <v>1119.8</v>
      </c>
      <c r="G3861" s="120">
        <f t="shared" si="60"/>
        <v>9</v>
      </c>
    </row>
    <row r="3862" spans="1:7" ht="30" x14ac:dyDescent="0.2">
      <c r="A3862" s="136" t="s">
        <v>7697</v>
      </c>
      <c r="B3862" s="137" t="s">
        <v>7698</v>
      </c>
      <c r="C3862" s="138" t="s">
        <v>42</v>
      </c>
      <c r="D3862" s="139">
        <v>1933.14</v>
      </c>
      <c r="E3862" s="139">
        <v>75.760000000000005</v>
      </c>
      <c r="F3862" s="139">
        <v>2008.9</v>
      </c>
      <c r="G3862" s="120">
        <f t="shared" si="60"/>
        <v>9</v>
      </c>
    </row>
    <row r="3863" spans="1:7" x14ac:dyDescent="0.2">
      <c r="A3863" s="136" t="s">
        <v>7699</v>
      </c>
      <c r="B3863" s="137" t="s">
        <v>7700</v>
      </c>
      <c r="C3863" s="138" t="s">
        <v>42</v>
      </c>
      <c r="D3863" s="139">
        <v>4335.45</v>
      </c>
      <c r="E3863" s="139">
        <v>344.83</v>
      </c>
      <c r="F3863" s="139">
        <v>4680.28</v>
      </c>
      <c r="G3863" s="120">
        <f t="shared" si="60"/>
        <v>9</v>
      </c>
    </row>
    <row r="3864" spans="1:7" x14ac:dyDescent="0.2">
      <c r="A3864" s="136" t="s">
        <v>7701</v>
      </c>
      <c r="B3864" s="137" t="s">
        <v>7702</v>
      </c>
      <c r="C3864" s="138" t="s">
        <v>42</v>
      </c>
      <c r="D3864" s="139">
        <v>3505.25</v>
      </c>
      <c r="E3864" s="139">
        <v>202.11</v>
      </c>
      <c r="F3864" s="139">
        <v>3707.36</v>
      </c>
      <c r="G3864" s="120">
        <f t="shared" si="60"/>
        <v>9</v>
      </c>
    </row>
    <row r="3865" spans="1:7" x14ac:dyDescent="0.2">
      <c r="A3865" s="136" t="s">
        <v>7703</v>
      </c>
      <c r="B3865" s="137" t="s">
        <v>7704</v>
      </c>
      <c r="C3865" s="138" t="s">
        <v>42</v>
      </c>
      <c r="D3865" s="139">
        <v>3335.96</v>
      </c>
      <c r="E3865" s="139">
        <v>202.11</v>
      </c>
      <c r="F3865" s="139">
        <v>3538.07</v>
      </c>
      <c r="G3865" s="120">
        <f t="shared" si="60"/>
        <v>9</v>
      </c>
    </row>
    <row r="3866" spans="1:7" x14ac:dyDescent="0.2">
      <c r="A3866" s="136" t="s">
        <v>7705</v>
      </c>
      <c r="B3866" s="137" t="s">
        <v>7706</v>
      </c>
      <c r="C3866" s="138" t="s">
        <v>42</v>
      </c>
      <c r="D3866" s="139">
        <v>800.8</v>
      </c>
      <c r="E3866" s="139">
        <v>231.88</v>
      </c>
      <c r="F3866" s="139">
        <v>1032.68</v>
      </c>
      <c r="G3866" s="120">
        <f t="shared" si="60"/>
        <v>9</v>
      </c>
    </row>
    <row r="3867" spans="1:7" x14ac:dyDescent="0.2">
      <c r="A3867" s="136" t="s">
        <v>7707</v>
      </c>
      <c r="B3867" s="137" t="s">
        <v>7708</v>
      </c>
      <c r="C3867" s="138"/>
      <c r="D3867" s="139"/>
      <c r="E3867" s="139"/>
      <c r="F3867" s="139"/>
      <c r="G3867" s="120">
        <f t="shared" si="60"/>
        <v>5</v>
      </c>
    </row>
    <row r="3868" spans="1:7" x14ac:dyDescent="0.2">
      <c r="A3868" s="136" t="s">
        <v>7709</v>
      </c>
      <c r="B3868" s="137" t="s">
        <v>7710</v>
      </c>
      <c r="C3868" s="138" t="s">
        <v>58</v>
      </c>
      <c r="D3868" s="139">
        <v>1066.99</v>
      </c>
      <c r="E3868" s="139">
        <v>13.15</v>
      </c>
      <c r="F3868" s="139">
        <v>1080.1400000000001</v>
      </c>
      <c r="G3868" s="120">
        <f t="shared" si="60"/>
        <v>9</v>
      </c>
    </row>
    <row r="3869" spans="1:7" x14ac:dyDescent="0.2">
      <c r="A3869" s="136" t="s">
        <v>7711</v>
      </c>
      <c r="B3869" s="137" t="s">
        <v>7712</v>
      </c>
      <c r="C3869" s="138" t="s">
        <v>58</v>
      </c>
      <c r="D3869" s="139">
        <v>1306.1099999999999</v>
      </c>
      <c r="E3869" s="139">
        <v>13.15</v>
      </c>
      <c r="F3869" s="139">
        <v>1319.26</v>
      </c>
      <c r="G3869" s="120">
        <f t="shared" si="60"/>
        <v>9</v>
      </c>
    </row>
    <row r="3870" spans="1:7" ht="30" x14ac:dyDescent="0.2">
      <c r="A3870" s="136" t="s">
        <v>7713</v>
      </c>
      <c r="B3870" s="137" t="s">
        <v>7714</v>
      </c>
      <c r="C3870" s="138" t="s">
        <v>58</v>
      </c>
      <c r="D3870" s="139">
        <v>1273.78</v>
      </c>
      <c r="E3870" s="139">
        <v>531.6</v>
      </c>
      <c r="F3870" s="139">
        <v>1805.38</v>
      </c>
      <c r="G3870" s="120">
        <f t="shared" si="60"/>
        <v>9</v>
      </c>
    </row>
    <row r="3871" spans="1:7" ht="30" x14ac:dyDescent="0.2">
      <c r="A3871" s="136" t="s">
        <v>7715</v>
      </c>
      <c r="B3871" s="137" t="s">
        <v>7716</v>
      </c>
      <c r="C3871" s="138" t="s">
        <v>58</v>
      </c>
      <c r="D3871" s="139">
        <v>1434.39</v>
      </c>
      <c r="E3871" s="139">
        <v>566.79999999999995</v>
      </c>
      <c r="F3871" s="139">
        <v>2001.19</v>
      </c>
      <c r="G3871" s="120">
        <f t="shared" si="60"/>
        <v>9</v>
      </c>
    </row>
    <row r="3872" spans="1:7" ht="30" x14ac:dyDescent="0.2">
      <c r="A3872" s="136" t="s">
        <v>7717</v>
      </c>
      <c r="B3872" s="137" t="s">
        <v>7718</v>
      </c>
      <c r="C3872" s="138" t="s">
        <v>58</v>
      </c>
      <c r="D3872" s="139">
        <v>1717.18</v>
      </c>
      <c r="E3872" s="139">
        <v>637.21</v>
      </c>
      <c r="F3872" s="139">
        <v>2354.39</v>
      </c>
      <c r="G3872" s="120">
        <f t="shared" si="60"/>
        <v>9</v>
      </c>
    </row>
    <row r="3873" spans="1:7" ht="30" x14ac:dyDescent="0.2">
      <c r="A3873" s="136" t="s">
        <v>7719</v>
      </c>
      <c r="B3873" s="137" t="s">
        <v>7720</v>
      </c>
      <c r="C3873" s="138" t="s">
        <v>58</v>
      </c>
      <c r="D3873" s="139">
        <v>2273.96</v>
      </c>
      <c r="E3873" s="139">
        <v>672.42</v>
      </c>
      <c r="F3873" s="139">
        <v>2946.38</v>
      </c>
      <c r="G3873" s="120">
        <f t="shared" si="60"/>
        <v>9</v>
      </c>
    </row>
    <row r="3874" spans="1:7" x14ac:dyDescent="0.2">
      <c r="A3874" s="136" t="s">
        <v>7721</v>
      </c>
      <c r="B3874" s="137" t="s">
        <v>7722</v>
      </c>
      <c r="C3874" s="138" t="s">
        <v>43</v>
      </c>
      <c r="D3874" s="139">
        <v>22.54</v>
      </c>
      <c r="E3874" s="139">
        <v>29.11</v>
      </c>
      <c r="F3874" s="139">
        <v>51.65</v>
      </c>
      <c r="G3874" s="120">
        <f t="shared" si="60"/>
        <v>9</v>
      </c>
    </row>
    <row r="3875" spans="1:7" x14ac:dyDescent="0.2">
      <c r="A3875" s="136" t="s">
        <v>7723</v>
      </c>
      <c r="B3875" s="137" t="s">
        <v>7724</v>
      </c>
      <c r="C3875" s="138" t="s">
        <v>42</v>
      </c>
      <c r="D3875" s="139">
        <v>166.74</v>
      </c>
      <c r="E3875" s="139">
        <v>16.29</v>
      </c>
      <c r="F3875" s="139">
        <v>183.03</v>
      </c>
      <c r="G3875" s="120">
        <f t="shared" si="60"/>
        <v>9</v>
      </c>
    </row>
    <row r="3876" spans="1:7" ht="30" x14ac:dyDescent="0.2">
      <c r="A3876" s="136" t="s">
        <v>7725</v>
      </c>
      <c r="B3876" s="137" t="s">
        <v>7726</v>
      </c>
      <c r="C3876" s="138"/>
      <c r="D3876" s="139"/>
      <c r="E3876" s="139"/>
      <c r="F3876" s="139"/>
      <c r="G3876" s="120">
        <f t="shared" si="60"/>
        <v>2</v>
      </c>
    </row>
    <row r="3877" spans="1:7" x14ac:dyDescent="0.2">
      <c r="A3877" s="136" t="s">
        <v>7727</v>
      </c>
      <c r="B3877" s="137" t="s">
        <v>7728</v>
      </c>
      <c r="C3877" s="138"/>
      <c r="D3877" s="139"/>
      <c r="E3877" s="139"/>
      <c r="F3877" s="139"/>
      <c r="G3877" s="120">
        <f t="shared" si="60"/>
        <v>5</v>
      </c>
    </row>
    <row r="3878" spans="1:7" ht="30" x14ac:dyDescent="0.2">
      <c r="A3878" s="136" t="s">
        <v>7729</v>
      </c>
      <c r="B3878" s="137" t="s">
        <v>7730</v>
      </c>
      <c r="C3878" s="138" t="s">
        <v>42</v>
      </c>
      <c r="D3878" s="139">
        <v>5918.51</v>
      </c>
      <c r="E3878" s="139">
        <v>25.03</v>
      </c>
      <c r="F3878" s="139">
        <v>5943.54</v>
      </c>
      <c r="G3878" s="120">
        <f t="shared" si="60"/>
        <v>9</v>
      </c>
    </row>
    <row r="3879" spans="1:7" x14ac:dyDescent="0.2">
      <c r="A3879" s="136" t="s">
        <v>7731</v>
      </c>
      <c r="B3879" s="137" t="s">
        <v>7732</v>
      </c>
      <c r="C3879" s="138" t="s">
        <v>18</v>
      </c>
      <c r="D3879" s="139">
        <v>2041.99</v>
      </c>
      <c r="E3879" s="139"/>
      <c r="F3879" s="139">
        <v>2041.99</v>
      </c>
      <c r="G3879" s="120">
        <f t="shared" si="60"/>
        <v>9</v>
      </c>
    </row>
    <row r="3880" spans="1:7" ht="30" x14ac:dyDescent="0.2">
      <c r="A3880" s="136" t="s">
        <v>7733</v>
      </c>
      <c r="B3880" s="137" t="s">
        <v>7734</v>
      </c>
      <c r="C3880" s="138" t="s">
        <v>18</v>
      </c>
      <c r="D3880" s="139">
        <v>2446.02</v>
      </c>
      <c r="E3880" s="139"/>
      <c r="F3880" s="139">
        <v>2446.02</v>
      </c>
      <c r="G3880" s="120">
        <f t="shared" si="60"/>
        <v>9</v>
      </c>
    </row>
    <row r="3881" spans="1:7" x14ac:dyDescent="0.2">
      <c r="A3881" s="136" t="s">
        <v>7735</v>
      </c>
      <c r="B3881" s="137" t="s">
        <v>7736</v>
      </c>
      <c r="C3881" s="138"/>
      <c r="D3881" s="139"/>
      <c r="E3881" s="139"/>
      <c r="F3881" s="139"/>
      <c r="G3881" s="120">
        <f t="shared" si="60"/>
        <v>5</v>
      </c>
    </row>
    <row r="3882" spans="1:7" ht="30" x14ac:dyDescent="0.2">
      <c r="A3882" s="136" t="s">
        <v>7737</v>
      </c>
      <c r="B3882" s="137" t="s">
        <v>7738</v>
      </c>
      <c r="C3882" s="138" t="s">
        <v>7</v>
      </c>
      <c r="D3882" s="139">
        <v>10658.47</v>
      </c>
      <c r="E3882" s="139"/>
      <c r="F3882" s="139">
        <v>10658.47</v>
      </c>
      <c r="G3882" s="120">
        <f t="shared" si="60"/>
        <v>9</v>
      </c>
    </row>
    <row r="3883" spans="1:7" ht="30" x14ac:dyDescent="0.2">
      <c r="A3883" s="136" t="s">
        <v>7739</v>
      </c>
      <c r="B3883" s="137" t="s">
        <v>7740</v>
      </c>
      <c r="C3883" s="138" t="s">
        <v>7</v>
      </c>
      <c r="D3883" s="139">
        <v>8895.16</v>
      </c>
      <c r="E3883" s="139"/>
      <c r="F3883" s="139">
        <v>8895.16</v>
      </c>
      <c r="G3883" s="120">
        <f t="shared" si="60"/>
        <v>9</v>
      </c>
    </row>
    <row r="3884" spans="1:7" ht="30" x14ac:dyDescent="0.2">
      <c r="A3884" s="136" t="s">
        <v>7741</v>
      </c>
      <c r="B3884" s="137" t="s">
        <v>7742</v>
      </c>
      <c r="C3884" s="138" t="s">
        <v>7</v>
      </c>
      <c r="D3884" s="139">
        <v>4567.9799999999996</v>
      </c>
      <c r="E3884" s="139"/>
      <c r="F3884" s="139">
        <v>4567.9799999999996</v>
      </c>
      <c r="G3884" s="120">
        <f t="shared" si="60"/>
        <v>9</v>
      </c>
    </row>
    <row r="3885" spans="1:7" x14ac:dyDescent="0.2">
      <c r="A3885" s="136" t="s">
        <v>7743</v>
      </c>
      <c r="B3885" s="137" t="s">
        <v>7744</v>
      </c>
      <c r="C3885" s="138"/>
      <c r="D3885" s="139"/>
      <c r="E3885" s="139"/>
      <c r="F3885" s="139"/>
      <c r="G3885" s="120">
        <f t="shared" si="60"/>
        <v>2</v>
      </c>
    </row>
    <row r="3886" spans="1:7" x14ac:dyDescent="0.2">
      <c r="A3886" s="136" t="s">
        <v>7745</v>
      </c>
      <c r="B3886" s="137" t="s">
        <v>7746</v>
      </c>
      <c r="C3886" s="138"/>
      <c r="D3886" s="139"/>
      <c r="E3886" s="139"/>
      <c r="F3886" s="139"/>
      <c r="G3886" s="120">
        <f t="shared" si="60"/>
        <v>5</v>
      </c>
    </row>
    <row r="3887" spans="1:7" x14ac:dyDescent="0.2">
      <c r="A3887" s="136" t="s">
        <v>7747</v>
      </c>
      <c r="B3887" s="137" t="s">
        <v>7748</v>
      </c>
      <c r="C3887" s="138" t="s">
        <v>7</v>
      </c>
      <c r="D3887" s="139">
        <v>1929.23</v>
      </c>
      <c r="E3887" s="139"/>
      <c r="F3887" s="139">
        <v>1929.23</v>
      </c>
      <c r="G3887" s="120">
        <f t="shared" si="60"/>
        <v>9</v>
      </c>
    </row>
    <row r="3888" spans="1:7" x14ac:dyDescent="0.2">
      <c r="A3888" s="136" t="s">
        <v>7749</v>
      </c>
      <c r="B3888" s="137" t="s">
        <v>7750</v>
      </c>
      <c r="C3888" s="138"/>
      <c r="D3888" s="139"/>
      <c r="E3888" s="139"/>
      <c r="F3888" s="139"/>
      <c r="G3888" s="120">
        <f t="shared" si="60"/>
        <v>5</v>
      </c>
    </row>
    <row r="3889" spans="1:7" x14ac:dyDescent="0.2">
      <c r="A3889" s="136" t="s">
        <v>7751</v>
      </c>
      <c r="B3889" s="137" t="s">
        <v>7752</v>
      </c>
      <c r="C3889" s="138" t="s">
        <v>7</v>
      </c>
      <c r="D3889" s="139">
        <v>2305.66</v>
      </c>
      <c r="E3889" s="139"/>
      <c r="F3889" s="139">
        <v>2305.66</v>
      </c>
      <c r="G3889" s="120">
        <f t="shared" si="60"/>
        <v>9</v>
      </c>
    </row>
    <row r="3890" spans="1:7" ht="30" x14ac:dyDescent="0.2">
      <c r="A3890" s="136" t="s">
        <v>7753</v>
      </c>
      <c r="B3890" s="137" t="s">
        <v>7754</v>
      </c>
      <c r="C3890" s="138"/>
      <c r="D3890" s="139"/>
      <c r="E3890" s="139"/>
      <c r="F3890" s="139"/>
      <c r="G3890" s="120">
        <f t="shared" si="60"/>
        <v>2</v>
      </c>
    </row>
    <row r="3891" spans="1:7" x14ac:dyDescent="0.2">
      <c r="A3891" s="136" t="s">
        <v>7755</v>
      </c>
      <c r="B3891" s="137" t="s">
        <v>7756</v>
      </c>
      <c r="C3891" s="138"/>
      <c r="D3891" s="139"/>
      <c r="E3891" s="139"/>
      <c r="F3891" s="139"/>
      <c r="G3891" s="120">
        <f t="shared" si="60"/>
        <v>5</v>
      </c>
    </row>
    <row r="3892" spans="1:7" ht="30" x14ac:dyDescent="0.2">
      <c r="A3892" s="136" t="s">
        <v>7757</v>
      </c>
      <c r="B3892" s="137" t="s">
        <v>7758</v>
      </c>
      <c r="C3892" s="138" t="s">
        <v>42</v>
      </c>
      <c r="D3892" s="139">
        <v>883.05</v>
      </c>
      <c r="E3892" s="139">
        <v>15.02</v>
      </c>
      <c r="F3892" s="139">
        <v>898.07</v>
      </c>
      <c r="G3892" s="120">
        <f t="shared" si="60"/>
        <v>9</v>
      </c>
    </row>
    <row r="3893" spans="1:7" x14ac:dyDescent="0.2">
      <c r="A3893" s="136" t="s">
        <v>7759</v>
      </c>
      <c r="B3893" s="137" t="s">
        <v>7760</v>
      </c>
      <c r="C3893" s="138" t="s">
        <v>42</v>
      </c>
      <c r="D3893" s="139">
        <v>12244.24</v>
      </c>
      <c r="E3893" s="139"/>
      <c r="F3893" s="139">
        <v>12244.24</v>
      </c>
      <c r="G3893" s="120">
        <f t="shared" si="60"/>
        <v>9</v>
      </c>
    </row>
    <row r="3894" spans="1:7" x14ac:dyDescent="0.2">
      <c r="A3894" s="136" t="s">
        <v>7761</v>
      </c>
      <c r="B3894" s="137" t="s">
        <v>7762</v>
      </c>
      <c r="C3894" s="138" t="s">
        <v>58</v>
      </c>
      <c r="D3894" s="139">
        <v>181.27</v>
      </c>
      <c r="E3894" s="139">
        <v>50.05</v>
      </c>
      <c r="F3894" s="139">
        <v>231.32</v>
      </c>
      <c r="G3894" s="120">
        <f t="shared" si="60"/>
        <v>9</v>
      </c>
    </row>
    <row r="3895" spans="1:7" ht="30" x14ac:dyDescent="0.2">
      <c r="A3895" s="136" t="s">
        <v>7763</v>
      </c>
      <c r="B3895" s="137" t="s">
        <v>7764</v>
      </c>
      <c r="C3895" s="138" t="s">
        <v>58</v>
      </c>
      <c r="D3895" s="139">
        <v>3152.84</v>
      </c>
      <c r="E3895" s="139"/>
      <c r="F3895" s="139">
        <v>3152.84</v>
      </c>
      <c r="G3895" s="120">
        <f t="shared" si="60"/>
        <v>9</v>
      </c>
    </row>
    <row r="3896" spans="1:7" ht="30" x14ac:dyDescent="0.2">
      <c r="A3896" s="136" t="s">
        <v>7765</v>
      </c>
      <c r="B3896" s="137" t="s">
        <v>7766</v>
      </c>
      <c r="C3896" s="138" t="s">
        <v>58</v>
      </c>
      <c r="D3896" s="139">
        <v>5560.64</v>
      </c>
      <c r="E3896" s="139"/>
      <c r="F3896" s="139">
        <v>5560.64</v>
      </c>
      <c r="G3896" s="120">
        <f t="shared" si="60"/>
        <v>9</v>
      </c>
    </row>
    <row r="3897" spans="1:7" x14ac:dyDescent="0.2">
      <c r="A3897" s="136" t="s">
        <v>7767</v>
      </c>
      <c r="B3897" s="137" t="s">
        <v>7768</v>
      </c>
      <c r="C3897" s="138" t="s">
        <v>58</v>
      </c>
      <c r="D3897" s="139">
        <v>1474</v>
      </c>
      <c r="E3897" s="139">
        <v>125.13</v>
      </c>
      <c r="F3897" s="139">
        <v>1599.13</v>
      </c>
      <c r="G3897" s="120">
        <f t="shared" si="60"/>
        <v>9</v>
      </c>
    </row>
    <row r="3898" spans="1:7" x14ac:dyDescent="0.2">
      <c r="A3898" s="136" t="s">
        <v>7769</v>
      </c>
      <c r="B3898" s="137" t="s">
        <v>7770</v>
      </c>
      <c r="C3898" s="138" t="s">
        <v>42</v>
      </c>
      <c r="D3898" s="139">
        <v>2942.28</v>
      </c>
      <c r="E3898" s="139">
        <v>15.02</v>
      </c>
      <c r="F3898" s="139">
        <v>2957.3</v>
      </c>
      <c r="G3898" s="120">
        <f t="shared" si="60"/>
        <v>9</v>
      </c>
    </row>
    <row r="3899" spans="1:7" ht="30" x14ac:dyDescent="0.2">
      <c r="A3899" s="136" t="s">
        <v>7771</v>
      </c>
      <c r="B3899" s="137" t="s">
        <v>7772</v>
      </c>
      <c r="C3899" s="138" t="s">
        <v>58</v>
      </c>
      <c r="D3899" s="139">
        <v>3146.21</v>
      </c>
      <c r="E3899" s="139">
        <v>683.38</v>
      </c>
      <c r="F3899" s="139">
        <v>3829.59</v>
      </c>
      <c r="G3899" s="120">
        <f t="shared" si="60"/>
        <v>9</v>
      </c>
    </row>
    <row r="3900" spans="1:7" ht="30" x14ac:dyDescent="0.2">
      <c r="A3900" s="136" t="s">
        <v>7773</v>
      </c>
      <c r="B3900" s="137" t="s">
        <v>7774</v>
      </c>
      <c r="C3900" s="138"/>
      <c r="D3900" s="139"/>
      <c r="E3900" s="139"/>
      <c r="F3900" s="139"/>
      <c r="G3900" s="120">
        <f t="shared" si="60"/>
        <v>5</v>
      </c>
    </row>
    <row r="3901" spans="1:7" ht="45" x14ac:dyDescent="0.2">
      <c r="A3901" s="136" t="s">
        <v>7775</v>
      </c>
      <c r="B3901" s="137" t="s">
        <v>7776</v>
      </c>
      <c r="C3901" s="138" t="s">
        <v>42</v>
      </c>
      <c r="D3901" s="139">
        <v>4022.79</v>
      </c>
      <c r="E3901" s="139">
        <v>1114.1600000000001</v>
      </c>
      <c r="F3901" s="139">
        <v>5136.95</v>
      </c>
      <c r="G3901" s="120">
        <f t="shared" si="60"/>
        <v>9</v>
      </c>
    </row>
    <row r="3902" spans="1:7" x14ac:dyDescent="0.2">
      <c r="A3902" s="136" t="s">
        <v>7777</v>
      </c>
      <c r="B3902" s="137" t="s">
        <v>7778</v>
      </c>
      <c r="C3902" s="138" t="s">
        <v>42</v>
      </c>
      <c r="D3902" s="139">
        <v>877.72</v>
      </c>
      <c r="E3902" s="139">
        <v>348.18</v>
      </c>
      <c r="F3902" s="139">
        <v>1225.9000000000001</v>
      </c>
      <c r="G3902" s="120">
        <f t="shared" si="60"/>
        <v>9</v>
      </c>
    </row>
    <row r="3903" spans="1:7" x14ac:dyDescent="0.2">
      <c r="A3903" s="136" t="s">
        <v>7779</v>
      </c>
      <c r="B3903" s="137" t="s">
        <v>7780</v>
      </c>
      <c r="C3903" s="138" t="s">
        <v>42</v>
      </c>
      <c r="D3903" s="139">
        <v>1364.56</v>
      </c>
      <c r="E3903" s="139">
        <v>348.18</v>
      </c>
      <c r="F3903" s="139">
        <v>1712.74</v>
      </c>
      <c r="G3903" s="120">
        <f t="shared" si="60"/>
        <v>9</v>
      </c>
    </row>
    <row r="3904" spans="1:7" x14ac:dyDescent="0.2">
      <c r="A3904" s="136" t="s">
        <v>7781</v>
      </c>
      <c r="B3904" s="137" t="s">
        <v>7782</v>
      </c>
      <c r="C3904" s="138" t="s">
        <v>42</v>
      </c>
      <c r="D3904" s="139">
        <v>1326.54</v>
      </c>
      <c r="E3904" s="139">
        <v>348.18</v>
      </c>
      <c r="F3904" s="139">
        <v>1674.72</v>
      </c>
      <c r="G3904" s="120">
        <f t="shared" si="60"/>
        <v>9</v>
      </c>
    </row>
    <row r="3905" spans="1:7" x14ac:dyDescent="0.2">
      <c r="A3905" s="136" t="s">
        <v>7783</v>
      </c>
      <c r="B3905" s="137" t="s">
        <v>7784</v>
      </c>
      <c r="C3905" s="138" t="s">
        <v>42</v>
      </c>
      <c r="D3905" s="139">
        <v>2813.59</v>
      </c>
      <c r="E3905" s="139">
        <v>696.35</v>
      </c>
      <c r="F3905" s="139">
        <v>3509.94</v>
      </c>
      <c r="G3905" s="120">
        <f t="shared" si="60"/>
        <v>9</v>
      </c>
    </row>
    <row r="3906" spans="1:7" x14ac:dyDescent="0.2">
      <c r="A3906" s="136" t="s">
        <v>7785</v>
      </c>
      <c r="B3906" s="137" t="s">
        <v>7786</v>
      </c>
      <c r="C3906" s="138" t="s">
        <v>42</v>
      </c>
      <c r="D3906" s="139">
        <v>906.88</v>
      </c>
      <c r="E3906" s="139">
        <v>11.11</v>
      </c>
      <c r="F3906" s="139">
        <v>917.99</v>
      </c>
      <c r="G3906" s="120">
        <f t="shared" si="60"/>
        <v>9</v>
      </c>
    </row>
    <row r="3907" spans="1:7" x14ac:dyDescent="0.2">
      <c r="A3907" s="136" t="s">
        <v>7787</v>
      </c>
      <c r="B3907" s="137" t="s">
        <v>7788</v>
      </c>
      <c r="C3907" s="138" t="s">
        <v>42</v>
      </c>
      <c r="D3907" s="139">
        <v>13.56</v>
      </c>
      <c r="E3907" s="139">
        <v>25.03</v>
      </c>
      <c r="F3907" s="139">
        <v>38.590000000000003</v>
      </c>
      <c r="G3907" s="120">
        <f t="shared" si="60"/>
        <v>9</v>
      </c>
    </row>
    <row r="3908" spans="1:7" ht="30" x14ac:dyDescent="0.2">
      <c r="A3908" s="136" t="s">
        <v>7789</v>
      </c>
      <c r="B3908" s="137" t="s">
        <v>7790</v>
      </c>
      <c r="C3908" s="138" t="s">
        <v>42</v>
      </c>
      <c r="D3908" s="139">
        <v>992.52</v>
      </c>
      <c r="E3908" s="139">
        <v>200.2</v>
      </c>
      <c r="F3908" s="139">
        <v>1192.72</v>
      </c>
      <c r="G3908" s="120">
        <f t="shared" si="60"/>
        <v>9</v>
      </c>
    </row>
    <row r="3909" spans="1:7" x14ac:dyDescent="0.2">
      <c r="A3909" s="136" t="s">
        <v>7791</v>
      </c>
      <c r="B3909" s="137" t="s">
        <v>7792</v>
      </c>
      <c r="C3909" s="138" t="s">
        <v>42</v>
      </c>
      <c r="D3909" s="139">
        <v>212.12</v>
      </c>
      <c r="E3909" s="139">
        <v>50.05</v>
      </c>
      <c r="F3909" s="139">
        <v>262.17</v>
      </c>
      <c r="G3909" s="120">
        <f t="shared" si="60"/>
        <v>9</v>
      </c>
    </row>
    <row r="3910" spans="1:7" x14ac:dyDescent="0.2">
      <c r="A3910" s="136" t="s">
        <v>7793</v>
      </c>
      <c r="B3910" s="137" t="s">
        <v>7794</v>
      </c>
      <c r="C3910" s="138" t="s">
        <v>42</v>
      </c>
      <c r="D3910" s="139">
        <v>469.42</v>
      </c>
      <c r="E3910" s="139">
        <v>15.02</v>
      </c>
      <c r="F3910" s="139">
        <v>484.44</v>
      </c>
      <c r="G3910" s="120">
        <f t="shared" si="60"/>
        <v>9</v>
      </c>
    </row>
    <row r="3911" spans="1:7" ht="30" x14ac:dyDescent="0.2">
      <c r="A3911" s="136" t="s">
        <v>7795</v>
      </c>
      <c r="B3911" s="137" t="s">
        <v>7796</v>
      </c>
      <c r="C3911" s="138" t="s">
        <v>42</v>
      </c>
      <c r="D3911" s="139">
        <v>1078.67</v>
      </c>
      <c r="E3911" s="139">
        <v>204.5</v>
      </c>
      <c r="F3911" s="139">
        <v>1283.17</v>
      </c>
      <c r="G3911" s="120">
        <f t="shared" si="60"/>
        <v>9</v>
      </c>
    </row>
    <row r="3912" spans="1:7" ht="30" x14ac:dyDescent="0.2">
      <c r="A3912" s="136" t="s">
        <v>7797</v>
      </c>
      <c r="B3912" s="137" t="s">
        <v>7798</v>
      </c>
      <c r="C3912" s="138" t="s">
        <v>42</v>
      </c>
      <c r="D3912" s="139">
        <v>4075.62</v>
      </c>
      <c r="E3912" s="139">
        <v>204.5</v>
      </c>
      <c r="F3912" s="139">
        <v>4280.12</v>
      </c>
      <c r="G3912" s="120">
        <f t="shared" si="60"/>
        <v>9</v>
      </c>
    </row>
    <row r="3913" spans="1:7" ht="30" x14ac:dyDescent="0.2">
      <c r="A3913" s="136" t="s">
        <v>7799</v>
      </c>
      <c r="B3913" s="137" t="s">
        <v>7800</v>
      </c>
      <c r="C3913" s="138" t="s">
        <v>42</v>
      </c>
      <c r="D3913" s="139">
        <v>11657.82</v>
      </c>
      <c r="E3913" s="139">
        <v>204.5</v>
      </c>
      <c r="F3913" s="139">
        <v>11862.32</v>
      </c>
      <c r="G3913" s="120">
        <f t="shared" si="60"/>
        <v>9</v>
      </c>
    </row>
    <row r="3914" spans="1:7" x14ac:dyDescent="0.2">
      <c r="A3914" s="136" t="s">
        <v>7801</v>
      </c>
      <c r="B3914" s="137" t="s">
        <v>7802</v>
      </c>
      <c r="C3914" s="138" t="s">
        <v>42</v>
      </c>
      <c r="D3914" s="139">
        <v>1362.78</v>
      </c>
      <c r="E3914" s="139">
        <v>3.7</v>
      </c>
      <c r="F3914" s="139">
        <v>1366.48</v>
      </c>
      <c r="G3914" s="120">
        <f t="shared" ref="G3914:G3977" si="61">LEN(A3914)</f>
        <v>9</v>
      </c>
    </row>
    <row r="3915" spans="1:7" ht="30" x14ac:dyDescent="0.2">
      <c r="A3915" s="136" t="s">
        <v>7803</v>
      </c>
      <c r="B3915" s="137" t="s">
        <v>7804</v>
      </c>
      <c r="C3915" s="138" t="s">
        <v>58</v>
      </c>
      <c r="D3915" s="139">
        <v>11934</v>
      </c>
      <c r="E3915" s="139">
        <v>264.44</v>
      </c>
      <c r="F3915" s="139">
        <v>12198.44</v>
      </c>
      <c r="G3915" s="120">
        <f t="shared" si="61"/>
        <v>9</v>
      </c>
    </row>
    <row r="3916" spans="1:7" ht="30" x14ac:dyDescent="0.2">
      <c r="A3916" s="136" t="s">
        <v>7805</v>
      </c>
      <c r="B3916" s="137" t="s">
        <v>7806</v>
      </c>
      <c r="C3916" s="138" t="s">
        <v>58</v>
      </c>
      <c r="D3916" s="139">
        <v>18039.82</v>
      </c>
      <c r="E3916" s="139">
        <v>264.44</v>
      </c>
      <c r="F3916" s="139">
        <v>18304.259999999998</v>
      </c>
      <c r="G3916" s="120">
        <f t="shared" si="61"/>
        <v>9</v>
      </c>
    </row>
    <row r="3917" spans="1:7" ht="45" x14ac:dyDescent="0.2">
      <c r="A3917" s="136" t="s">
        <v>7807</v>
      </c>
      <c r="B3917" s="137" t="s">
        <v>7808</v>
      </c>
      <c r="C3917" s="138" t="s">
        <v>42</v>
      </c>
      <c r="D3917" s="139">
        <v>1421.94</v>
      </c>
      <c r="E3917" s="139">
        <v>176.29</v>
      </c>
      <c r="F3917" s="139">
        <v>1598.23</v>
      </c>
      <c r="G3917" s="120">
        <f t="shared" si="61"/>
        <v>9</v>
      </c>
    </row>
    <row r="3918" spans="1:7" ht="45" x14ac:dyDescent="0.2">
      <c r="A3918" s="136" t="s">
        <v>7809</v>
      </c>
      <c r="B3918" s="137" t="s">
        <v>7810</v>
      </c>
      <c r="C3918" s="138" t="s">
        <v>42</v>
      </c>
      <c r="D3918" s="139">
        <v>1796.61</v>
      </c>
      <c r="E3918" s="139">
        <v>264.44</v>
      </c>
      <c r="F3918" s="139">
        <v>2061.0500000000002</v>
      </c>
      <c r="G3918" s="120">
        <f t="shared" si="61"/>
        <v>9</v>
      </c>
    </row>
    <row r="3919" spans="1:7" ht="45" x14ac:dyDescent="0.2">
      <c r="A3919" s="136" t="s">
        <v>7811</v>
      </c>
      <c r="B3919" s="137" t="s">
        <v>7812</v>
      </c>
      <c r="C3919" s="138" t="s">
        <v>42</v>
      </c>
      <c r="D3919" s="139">
        <v>4394.33</v>
      </c>
      <c r="E3919" s="139">
        <v>348.18</v>
      </c>
      <c r="F3919" s="139">
        <v>4742.51</v>
      </c>
      <c r="G3919" s="120">
        <f t="shared" si="61"/>
        <v>9</v>
      </c>
    </row>
    <row r="3920" spans="1:7" x14ac:dyDescent="0.2">
      <c r="A3920" s="136" t="s">
        <v>7813</v>
      </c>
      <c r="B3920" s="137" t="s">
        <v>7814</v>
      </c>
      <c r="C3920" s="138"/>
      <c r="D3920" s="139"/>
      <c r="E3920" s="139"/>
      <c r="F3920" s="139"/>
      <c r="G3920" s="120">
        <f t="shared" si="61"/>
        <v>5</v>
      </c>
    </row>
    <row r="3921" spans="1:7" x14ac:dyDescent="0.2">
      <c r="A3921" s="136" t="s">
        <v>7815</v>
      </c>
      <c r="B3921" s="137" t="s">
        <v>7816</v>
      </c>
      <c r="C3921" s="138" t="s">
        <v>42</v>
      </c>
      <c r="D3921" s="139">
        <v>19.100000000000001</v>
      </c>
      <c r="E3921" s="139">
        <v>13.92</v>
      </c>
      <c r="F3921" s="139">
        <v>33.020000000000003</v>
      </c>
      <c r="G3921" s="120">
        <f t="shared" si="61"/>
        <v>9</v>
      </c>
    </row>
    <row r="3922" spans="1:7" x14ac:dyDescent="0.2">
      <c r="A3922" s="136" t="s">
        <v>7817</v>
      </c>
      <c r="B3922" s="137" t="s">
        <v>7818</v>
      </c>
      <c r="C3922" s="138" t="s">
        <v>42</v>
      </c>
      <c r="D3922" s="139">
        <v>34.619999999999997</v>
      </c>
      <c r="E3922" s="139">
        <v>13.92</v>
      </c>
      <c r="F3922" s="139">
        <v>48.54</v>
      </c>
      <c r="G3922" s="120">
        <f t="shared" si="61"/>
        <v>9</v>
      </c>
    </row>
    <row r="3923" spans="1:7" x14ac:dyDescent="0.2">
      <c r="A3923" s="136" t="s">
        <v>7819</v>
      </c>
      <c r="B3923" s="137" t="s">
        <v>7820</v>
      </c>
      <c r="C3923" s="138" t="s">
        <v>42</v>
      </c>
      <c r="D3923" s="139"/>
      <c r="E3923" s="139">
        <v>204.5</v>
      </c>
      <c r="F3923" s="139">
        <v>204.5</v>
      </c>
      <c r="G3923" s="120">
        <f t="shared" si="61"/>
        <v>9</v>
      </c>
    </row>
    <row r="3924" spans="1:7" x14ac:dyDescent="0.2">
      <c r="A3924" s="136" t="s">
        <v>7821</v>
      </c>
      <c r="B3924" s="137" t="s">
        <v>7822</v>
      </c>
      <c r="C3924" s="138" t="s">
        <v>42</v>
      </c>
      <c r="D3924" s="139"/>
      <c r="E3924" s="139">
        <v>204.5</v>
      </c>
      <c r="F3924" s="139">
        <v>204.5</v>
      </c>
      <c r="G3924" s="120">
        <f t="shared" si="61"/>
        <v>9</v>
      </c>
    </row>
    <row r="3925" spans="1:7" ht="30" x14ac:dyDescent="0.2">
      <c r="A3925" s="136" t="s">
        <v>7823</v>
      </c>
      <c r="B3925" s="137" t="s">
        <v>7824</v>
      </c>
      <c r="C3925" s="138" t="s">
        <v>42</v>
      </c>
      <c r="D3925" s="139">
        <v>15551.92</v>
      </c>
      <c r="E3925" s="139">
        <v>18.510000000000002</v>
      </c>
      <c r="F3925" s="139">
        <v>15570.43</v>
      </c>
      <c r="G3925" s="120">
        <f t="shared" si="61"/>
        <v>9</v>
      </c>
    </row>
    <row r="3926" spans="1:7" ht="30" x14ac:dyDescent="0.2">
      <c r="A3926" s="136" t="s">
        <v>7825</v>
      </c>
      <c r="B3926" s="137" t="s">
        <v>7826</v>
      </c>
      <c r="C3926" s="138" t="s">
        <v>42</v>
      </c>
      <c r="D3926" s="139">
        <v>2462.61</v>
      </c>
      <c r="E3926" s="139">
        <v>18.510000000000002</v>
      </c>
      <c r="F3926" s="139">
        <v>2481.12</v>
      </c>
      <c r="G3926" s="120">
        <f t="shared" si="61"/>
        <v>9</v>
      </c>
    </row>
    <row r="3927" spans="1:7" ht="30" x14ac:dyDescent="0.2">
      <c r="A3927" s="136" t="s">
        <v>7827</v>
      </c>
      <c r="B3927" s="137" t="s">
        <v>7828</v>
      </c>
      <c r="C3927" s="138"/>
      <c r="D3927" s="139"/>
      <c r="E3927" s="139"/>
      <c r="F3927" s="139"/>
      <c r="G3927" s="120">
        <f t="shared" si="61"/>
        <v>2</v>
      </c>
    </row>
    <row r="3928" spans="1:7" x14ac:dyDescent="0.2">
      <c r="A3928" s="136" t="s">
        <v>7829</v>
      </c>
      <c r="B3928" s="137" t="s">
        <v>7830</v>
      </c>
      <c r="C3928" s="138"/>
      <c r="D3928" s="139"/>
      <c r="E3928" s="139"/>
      <c r="F3928" s="139"/>
      <c r="G3928" s="120">
        <f t="shared" si="61"/>
        <v>5</v>
      </c>
    </row>
    <row r="3929" spans="1:7" x14ac:dyDescent="0.2">
      <c r="A3929" s="136" t="s">
        <v>7831</v>
      </c>
      <c r="B3929" s="137" t="s">
        <v>7832</v>
      </c>
      <c r="C3929" s="138" t="s">
        <v>42</v>
      </c>
      <c r="D3929" s="139">
        <v>2249.94</v>
      </c>
      <c r="E3929" s="139">
        <v>90.3</v>
      </c>
      <c r="F3929" s="139">
        <v>2340.2399999999998</v>
      </c>
      <c r="G3929" s="120">
        <f t="shared" si="61"/>
        <v>9</v>
      </c>
    </row>
    <row r="3930" spans="1:7" x14ac:dyDescent="0.2">
      <c r="A3930" s="136" t="s">
        <v>7833</v>
      </c>
      <c r="B3930" s="137" t="s">
        <v>7834</v>
      </c>
      <c r="C3930" s="138" t="s">
        <v>7</v>
      </c>
      <c r="D3930" s="139">
        <v>1074.96</v>
      </c>
      <c r="E3930" s="139">
        <v>10.18</v>
      </c>
      <c r="F3930" s="139">
        <v>1085.1400000000001</v>
      </c>
      <c r="G3930" s="120">
        <f t="shared" si="61"/>
        <v>9</v>
      </c>
    </row>
    <row r="3931" spans="1:7" ht="30" x14ac:dyDescent="0.2">
      <c r="A3931" s="136" t="s">
        <v>7835</v>
      </c>
      <c r="B3931" s="137" t="s">
        <v>7836</v>
      </c>
      <c r="C3931" s="138" t="s">
        <v>7</v>
      </c>
      <c r="D3931" s="139">
        <v>3023.4</v>
      </c>
      <c r="E3931" s="139">
        <v>10.18</v>
      </c>
      <c r="F3931" s="139">
        <v>3033.58</v>
      </c>
      <c r="G3931" s="120">
        <f t="shared" si="61"/>
        <v>9</v>
      </c>
    </row>
    <row r="3932" spans="1:7" ht="30" x14ac:dyDescent="0.2">
      <c r="A3932" s="136" t="s">
        <v>7837</v>
      </c>
      <c r="B3932" s="137" t="s">
        <v>7838</v>
      </c>
      <c r="C3932" s="138" t="s">
        <v>42</v>
      </c>
      <c r="D3932" s="139">
        <v>1037.6199999999999</v>
      </c>
      <c r="E3932" s="139">
        <v>5.09</v>
      </c>
      <c r="F3932" s="139">
        <v>1042.71</v>
      </c>
      <c r="G3932" s="120">
        <f t="shared" si="61"/>
        <v>9</v>
      </c>
    </row>
    <row r="3933" spans="1:7" ht="45" x14ac:dyDescent="0.2">
      <c r="A3933" s="136" t="s">
        <v>7839</v>
      </c>
      <c r="B3933" s="137" t="s">
        <v>7840</v>
      </c>
      <c r="C3933" s="138" t="s">
        <v>42</v>
      </c>
      <c r="D3933" s="139">
        <v>22527.02</v>
      </c>
      <c r="E3933" s="139">
        <v>181.07</v>
      </c>
      <c r="F3933" s="139">
        <v>22708.09</v>
      </c>
      <c r="G3933" s="120">
        <f t="shared" si="61"/>
        <v>9</v>
      </c>
    </row>
    <row r="3934" spans="1:7" x14ac:dyDescent="0.2">
      <c r="A3934" s="136" t="s">
        <v>7841</v>
      </c>
      <c r="B3934" s="137" t="s">
        <v>7842</v>
      </c>
      <c r="C3934" s="138" t="s">
        <v>7</v>
      </c>
      <c r="D3934" s="139">
        <v>5406.63</v>
      </c>
      <c r="E3934" s="139">
        <v>32.76</v>
      </c>
      <c r="F3934" s="139">
        <v>5439.39</v>
      </c>
      <c r="G3934" s="120">
        <f t="shared" si="61"/>
        <v>9</v>
      </c>
    </row>
    <row r="3935" spans="1:7" ht="45" x14ac:dyDescent="0.2">
      <c r="A3935" s="136" t="s">
        <v>7843</v>
      </c>
      <c r="B3935" s="137" t="s">
        <v>7844</v>
      </c>
      <c r="C3935" s="138" t="s">
        <v>42</v>
      </c>
      <c r="D3935" s="139">
        <v>107204.56</v>
      </c>
      <c r="E3935" s="139"/>
      <c r="F3935" s="139">
        <v>107204.56</v>
      </c>
      <c r="G3935" s="120">
        <f t="shared" si="61"/>
        <v>9</v>
      </c>
    </row>
    <row r="3936" spans="1:7" ht="45" x14ac:dyDescent="0.2">
      <c r="A3936" s="136" t="s">
        <v>7845</v>
      </c>
      <c r="B3936" s="137" t="s">
        <v>7846</v>
      </c>
      <c r="C3936" s="138" t="s">
        <v>42</v>
      </c>
      <c r="D3936" s="139">
        <v>56343.03</v>
      </c>
      <c r="E3936" s="139">
        <v>292.67</v>
      </c>
      <c r="F3936" s="139">
        <v>56635.7</v>
      </c>
      <c r="G3936" s="120">
        <f t="shared" si="61"/>
        <v>9</v>
      </c>
    </row>
    <row r="3937" spans="1:7" ht="45" x14ac:dyDescent="0.2">
      <c r="A3937" s="136" t="s">
        <v>7847</v>
      </c>
      <c r="B3937" s="137" t="s">
        <v>7848</v>
      </c>
      <c r="C3937" s="138" t="s">
        <v>58</v>
      </c>
      <c r="D3937" s="139">
        <v>483420.06</v>
      </c>
      <c r="E3937" s="139"/>
      <c r="F3937" s="139">
        <v>483420.06</v>
      </c>
      <c r="G3937" s="120">
        <f t="shared" si="61"/>
        <v>9</v>
      </c>
    </row>
    <row r="3938" spans="1:7" ht="60" x14ac:dyDescent="0.2">
      <c r="A3938" s="136" t="s">
        <v>7849</v>
      </c>
      <c r="B3938" s="137" t="s">
        <v>7850</v>
      </c>
      <c r="C3938" s="138" t="s">
        <v>58</v>
      </c>
      <c r="D3938" s="139">
        <v>6135.36</v>
      </c>
      <c r="E3938" s="139">
        <v>63556.78</v>
      </c>
      <c r="F3938" s="139">
        <v>69692.14</v>
      </c>
      <c r="G3938" s="120">
        <f t="shared" si="61"/>
        <v>9</v>
      </c>
    </row>
    <row r="3939" spans="1:7" ht="60" x14ac:dyDescent="0.2">
      <c r="A3939" s="136" t="s">
        <v>7851</v>
      </c>
      <c r="B3939" s="137" t="s">
        <v>7852</v>
      </c>
      <c r="C3939" s="138" t="s">
        <v>58</v>
      </c>
      <c r="D3939" s="139">
        <v>8492.14</v>
      </c>
      <c r="E3939" s="139">
        <v>76717.070000000007</v>
      </c>
      <c r="F3939" s="139">
        <v>85209.21</v>
      </c>
      <c r="G3939" s="120">
        <f t="shared" si="61"/>
        <v>9</v>
      </c>
    </row>
    <row r="3940" spans="1:7" x14ac:dyDescent="0.2">
      <c r="A3940" s="136" t="s">
        <v>7853</v>
      </c>
      <c r="B3940" s="137" t="s">
        <v>7854</v>
      </c>
      <c r="C3940" s="138"/>
      <c r="D3940" s="139"/>
      <c r="E3940" s="139"/>
      <c r="F3940" s="139"/>
      <c r="G3940" s="120">
        <f t="shared" si="61"/>
        <v>2</v>
      </c>
    </row>
    <row r="3941" spans="1:7" x14ac:dyDescent="0.2">
      <c r="A3941" s="136" t="s">
        <v>7855</v>
      </c>
      <c r="B3941" s="137" t="s">
        <v>7856</v>
      </c>
      <c r="C3941" s="138"/>
      <c r="D3941" s="139"/>
      <c r="E3941" s="139"/>
      <c r="F3941" s="139"/>
      <c r="G3941" s="120">
        <f t="shared" si="61"/>
        <v>5</v>
      </c>
    </row>
    <row r="3942" spans="1:7" x14ac:dyDescent="0.2">
      <c r="A3942" s="136" t="s">
        <v>7857</v>
      </c>
      <c r="B3942" s="137" t="s">
        <v>7858</v>
      </c>
      <c r="C3942" s="138" t="s">
        <v>42</v>
      </c>
      <c r="D3942" s="139">
        <v>1349.87</v>
      </c>
      <c r="E3942" s="139">
        <v>305.75</v>
      </c>
      <c r="F3942" s="139">
        <v>1655.62</v>
      </c>
      <c r="G3942" s="120">
        <f t="shared" si="61"/>
        <v>9</v>
      </c>
    </row>
    <row r="3943" spans="1:7" x14ac:dyDescent="0.2">
      <c r="A3943" s="136" t="s">
        <v>7859</v>
      </c>
      <c r="B3943" s="137" t="s">
        <v>7860</v>
      </c>
      <c r="C3943" s="138" t="s">
        <v>42</v>
      </c>
      <c r="D3943" s="139">
        <v>1526.75</v>
      </c>
      <c r="E3943" s="139">
        <v>305.75</v>
      </c>
      <c r="F3943" s="139">
        <v>1832.5</v>
      </c>
      <c r="G3943" s="120">
        <f t="shared" si="61"/>
        <v>9</v>
      </c>
    </row>
    <row r="3944" spans="1:7" x14ac:dyDescent="0.2">
      <c r="A3944" s="136" t="s">
        <v>7861</v>
      </c>
      <c r="B3944" s="137" t="s">
        <v>7862</v>
      </c>
      <c r="C3944" s="138" t="s">
        <v>42</v>
      </c>
      <c r="D3944" s="139">
        <v>2008.67</v>
      </c>
      <c r="E3944" s="139">
        <v>305.75</v>
      </c>
      <c r="F3944" s="139">
        <v>2314.42</v>
      </c>
      <c r="G3944" s="120">
        <f t="shared" si="61"/>
        <v>9</v>
      </c>
    </row>
    <row r="3945" spans="1:7" x14ac:dyDescent="0.2">
      <c r="A3945" s="136" t="s">
        <v>7863</v>
      </c>
      <c r="B3945" s="137" t="s">
        <v>7864</v>
      </c>
      <c r="C3945" s="138" t="s">
        <v>42</v>
      </c>
      <c r="D3945" s="139">
        <v>1983.45</v>
      </c>
      <c r="E3945" s="139">
        <v>305.75</v>
      </c>
      <c r="F3945" s="139">
        <v>2289.1999999999998</v>
      </c>
      <c r="G3945" s="120">
        <f t="shared" si="61"/>
        <v>9</v>
      </c>
    </row>
    <row r="3946" spans="1:7" x14ac:dyDescent="0.2">
      <c r="A3946" s="136" t="s">
        <v>7865</v>
      </c>
      <c r="B3946" s="137" t="s">
        <v>7866</v>
      </c>
      <c r="C3946" s="138" t="s">
        <v>42</v>
      </c>
      <c r="D3946" s="139">
        <v>2336.25</v>
      </c>
      <c r="E3946" s="139">
        <v>305.75</v>
      </c>
      <c r="F3946" s="139">
        <v>2642</v>
      </c>
      <c r="G3946" s="120">
        <f t="shared" si="61"/>
        <v>9</v>
      </c>
    </row>
    <row r="3947" spans="1:7" x14ac:dyDescent="0.2">
      <c r="A3947" s="136" t="s">
        <v>7867</v>
      </c>
      <c r="B3947" s="137" t="s">
        <v>7868</v>
      </c>
      <c r="C3947" s="138" t="s">
        <v>42</v>
      </c>
      <c r="D3947" s="139">
        <v>1449.96</v>
      </c>
      <c r="E3947" s="139">
        <v>305.75</v>
      </c>
      <c r="F3947" s="139">
        <v>1755.71</v>
      </c>
      <c r="G3947" s="120">
        <f t="shared" si="61"/>
        <v>9</v>
      </c>
    </row>
    <row r="3948" spans="1:7" x14ac:dyDescent="0.2">
      <c r="A3948" s="136" t="s">
        <v>7869</v>
      </c>
      <c r="B3948" s="137" t="s">
        <v>7870</v>
      </c>
      <c r="C3948" s="138" t="s">
        <v>42</v>
      </c>
      <c r="D3948" s="139">
        <v>1623.13</v>
      </c>
      <c r="E3948" s="139">
        <v>305.75</v>
      </c>
      <c r="F3948" s="139">
        <v>1928.88</v>
      </c>
      <c r="G3948" s="120">
        <f t="shared" si="61"/>
        <v>9</v>
      </c>
    </row>
    <row r="3949" spans="1:7" x14ac:dyDescent="0.2">
      <c r="A3949" s="136" t="s">
        <v>7871</v>
      </c>
      <c r="B3949" s="137" t="s">
        <v>7872</v>
      </c>
      <c r="C3949" s="138" t="s">
        <v>42</v>
      </c>
      <c r="D3949" s="139">
        <v>2438.11</v>
      </c>
      <c r="E3949" s="139">
        <v>305.75</v>
      </c>
      <c r="F3949" s="139">
        <v>2743.86</v>
      </c>
      <c r="G3949" s="120">
        <f t="shared" si="61"/>
        <v>9</v>
      </c>
    </row>
    <row r="3950" spans="1:7" x14ac:dyDescent="0.2">
      <c r="A3950" s="136" t="s">
        <v>7873</v>
      </c>
      <c r="B3950" s="137" t="s">
        <v>7874</v>
      </c>
      <c r="C3950" s="138" t="s">
        <v>42</v>
      </c>
      <c r="D3950" s="139">
        <v>2609.56</v>
      </c>
      <c r="E3950" s="139">
        <v>305.75</v>
      </c>
      <c r="F3950" s="139">
        <v>2915.31</v>
      </c>
      <c r="G3950" s="120">
        <f t="shared" si="61"/>
        <v>9</v>
      </c>
    </row>
    <row r="3951" spans="1:7" x14ac:dyDescent="0.2">
      <c r="A3951" s="136" t="s">
        <v>7875</v>
      </c>
      <c r="B3951" s="137" t="s">
        <v>7876</v>
      </c>
      <c r="C3951" s="138" t="s">
        <v>42</v>
      </c>
      <c r="D3951" s="139">
        <v>3039.91</v>
      </c>
      <c r="E3951" s="139">
        <v>305.75</v>
      </c>
      <c r="F3951" s="139">
        <v>3345.66</v>
      </c>
      <c r="G3951" s="120">
        <f t="shared" si="61"/>
        <v>9</v>
      </c>
    </row>
    <row r="3952" spans="1:7" x14ac:dyDescent="0.2">
      <c r="A3952" s="136" t="s">
        <v>7877</v>
      </c>
      <c r="B3952" s="137" t="s">
        <v>7878</v>
      </c>
      <c r="C3952" s="138" t="s">
        <v>42</v>
      </c>
      <c r="D3952" s="139">
        <v>3178.82</v>
      </c>
      <c r="E3952" s="139">
        <v>305.75</v>
      </c>
      <c r="F3952" s="139">
        <v>3484.57</v>
      </c>
      <c r="G3952" s="120">
        <f t="shared" si="61"/>
        <v>9</v>
      </c>
    </row>
    <row r="3953" spans="1:7" x14ac:dyDescent="0.2">
      <c r="A3953" s="136" t="s">
        <v>7879</v>
      </c>
      <c r="B3953" s="137" t="s">
        <v>7880</v>
      </c>
      <c r="C3953" s="138" t="s">
        <v>42</v>
      </c>
      <c r="D3953" s="139">
        <v>3610.91</v>
      </c>
      <c r="E3953" s="139">
        <v>305.75</v>
      </c>
      <c r="F3953" s="139">
        <v>3916.66</v>
      </c>
      <c r="G3953" s="120">
        <f t="shared" si="61"/>
        <v>9</v>
      </c>
    </row>
    <row r="3954" spans="1:7" x14ac:dyDescent="0.2">
      <c r="A3954" s="136" t="s">
        <v>7881</v>
      </c>
      <c r="B3954" s="137" t="s">
        <v>7882</v>
      </c>
      <c r="C3954" s="138" t="s">
        <v>42</v>
      </c>
      <c r="D3954" s="139">
        <v>5976.38</v>
      </c>
      <c r="E3954" s="139">
        <v>305.75</v>
      </c>
      <c r="F3954" s="139">
        <v>6282.13</v>
      </c>
      <c r="G3954" s="120">
        <f t="shared" si="61"/>
        <v>9</v>
      </c>
    </row>
    <row r="3955" spans="1:7" x14ac:dyDescent="0.2">
      <c r="A3955" s="136" t="s">
        <v>7883</v>
      </c>
      <c r="B3955" s="137" t="s">
        <v>7884</v>
      </c>
      <c r="C3955" s="138"/>
      <c r="D3955" s="139"/>
      <c r="E3955" s="139"/>
      <c r="F3955" s="139"/>
      <c r="G3955" s="120">
        <f t="shared" si="61"/>
        <v>5</v>
      </c>
    </row>
    <row r="3956" spans="1:7" x14ac:dyDescent="0.2">
      <c r="A3956" s="136" t="s">
        <v>7885</v>
      </c>
      <c r="B3956" s="137" t="s">
        <v>7886</v>
      </c>
      <c r="C3956" s="138" t="s">
        <v>42</v>
      </c>
      <c r="D3956" s="139">
        <v>641.55999999999995</v>
      </c>
      <c r="E3956" s="139">
        <v>179.33</v>
      </c>
      <c r="F3956" s="139">
        <v>820.89</v>
      </c>
      <c r="G3956" s="120">
        <f t="shared" si="61"/>
        <v>9</v>
      </c>
    </row>
    <row r="3957" spans="1:7" x14ac:dyDescent="0.2">
      <c r="A3957" s="136" t="s">
        <v>7887</v>
      </c>
      <c r="B3957" s="137" t="s">
        <v>7888</v>
      </c>
      <c r="C3957" s="138" t="s">
        <v>42</v>
      </c>
      <c r="D3957" s="139">
        <v>497.54</v>
      </c>
      <c r="E3957" s="139">
        <v>215.19</v>
      </c>
      <c r="F3957" s="139">
        <v>712.73</v>
      </c>
      <c r="G3957" s="120">
        <f t="shared" si="61"/>
        <v>9</v>
      </c>
    </row>
    <row r="3958" spans="1:7" x14ac:dyDescent="0.2">
      <c r="A3958" s="136" t="s">
        <v>7889</v>
      </c>
      <c r="B3958" s="137" t="s">
        <v>7890</v>
      </c>
      <c r="C3958" s="138" t="s">
        <v>42</v>
      </c>
      <c r="D3958" s="139">
        <v>1061.4000000000001</v>
      </c>
      <c r="E3958" s="139">
        <v>215.19</v>
      </c>
      <c r="F3958" s="139">
        <v>1276.5899999999999</v>
      </c>
      <c r="G3958" s="120">
        <f t="shared" si="61"/>
        <v>9</v>
      </c>
    </row>
    <row r="3959" spans="1:7" x14ac:dyDescent="0.2">
      <c r="A3959" s="136" t="s">
        <v>7891</v>
      </c>
      <c r="B3959" s="137" t="s">
        <v>7892</v>
      </c>
      <c r="C3959" s="138" t="s">
        <v>42</v>
      </c>
      <c r="D3959" s="139">
        <v>1312.18</v>
      </c>
      <c r="E3959" s="139">
        <v>322.79000000000002</v>
      </c>
      <c r="F3959" s="139">
        <v>1634.97</v>
      </c>
      <c r="G3959" s="120">
        <f t="shared" si="61"/>
        <v>9</v>
      </c>
    </row>
    <row r="3960" spans="1:7" x14ac:dyDescent="0.2">
      <c r="A3960" s="136" t="s">
        <v>7893</v>
      </c>
      <c r="B3960" s="137" t="s">
        <v>7894</v>
      </c>
      <c r="C3960" s="138" t="s">
        <v>42</v>
      </c>
      <c r="D3960" s="139">
        <v>1529.47</v>
      </c>
      <c r="E3960" s="139">
        <v>430.38</v>
      </c>
      <c r="F3960" s="139">
        <v>1959.85</v>
      </c>
      <c r="G3960" s="120">
        <f t="shared" si="61"/>
        <v>9</v>
      </c>
    </row>
    <row r="3961" spans="1:7" x14ac:dyDescent="0.2">
      <c r="A3961" s="136" t="s">
        <v>7895</v>
      </c>
      <c r="B3961" s="137" t="s">
        <v>7896</v>
      </c>
      <c r="C3961" s="138" t="s">
        <v>42</v>
      </c>
      <c r="D3961" s="139">
        <v>2448.9</v>
      </c>
      <c r="E3961" s="139">
        <v>322.79000000000002</v>
      </c>
      <c r="F3961" s="139">
        <v>2771.69</v>
      </c>
      <c r="G3961" s="120">
        <f t="shared" si="61"/>
        <v>9</v>
      </c>
    </row>
    <row r="3962" spans="1:7" x14ac:dyDescent="0.2">
      <c r="A3962" s="136" t="s">
        <v>7897</v>
      </c>
      <c r="B3962" s="137" t="s">
        <v>7898</v>
      </c>
      <c r="C3962" s="138" t="s">
        <v>42</v>
      </c>
      <c r="D3962" s="139">
        <v>1210.58</v>
      </c>
      <c r="E3962" s="139">
        <v>322.79000000000002</v>
      </c>
      <c r="F3962" s="139">
        <v>1533.37</v>
      </c>
      <c r="G3962" s="120">
        <f t="shared" si="61"/>
        <v>9</v>
      </c>
    </row>
    <row r="3963" spans="1:7" x14ac:dyDescent="0.2">
      <c r="A3963" s="136" t="s">
        <v>7899</v>
      </c>
      <c r="B3963" s="137" t="s">
        <v>7900</v>
      </c>
      <c r="C3963" s="138" t="s">
        <v>42</v>
      </c>
      <c r="D3963" s="139">
        <v>2438.2199999999998</v>
      </c>
      <c r="E3963" s="139">
        <v>430.38</v>
      </c>
      <c r="F3963" s="139">
        <v>2868.6</v>
      </c>
      <c r="G3963" s="120">
        <f t="shared" si="61"/>
        <v>9</v>
      </c>
    </row>
    <row r="3964" spans="1:7" x14ac:dyDescent="0.2">
      <c r="A3964" s="136" t="s">
        <v>7901</v>
      </c>
      <c r="B3964" s="137" t="s">
        <v>7902</v>
      </c>
      <c r="C3964" s="138" t="s">
        <v>42</v>
      </c>
      <c r="D3964" s="139">
        <v>123.67</v>
      </c>
      <c r="E3964" s="139">
        <v>143.46</v>
      </c>
      <c r="F3964" s="139">
        <v>267.13</v>
      </c>
      <c r="G3964" s="120">
        <f t="shared" si="61"/>
        <v>9</v>
      </c>
    </row>
    <row r="3965" spans="1:7" x14ac:dyDescent="0.2">
      <c r="A3965" s="136" t="s">
        <v>7903</v>
      </c>
      <c r="B3965" s="137" t="s">
        <v>7904</v>
      </c>
      <c r="C3965" s="138" t="s">
        <v>42</v>
      </c>
      <c r="D3965" s="139">
        <v>132.53</v>
      </c>
      <c r="E3965" s="139">
        <v>143.46</v>
      </c>
      <c r="F3965" s="139">
        <v>275.99</v>
      </c>
      <c r="G3965" s="120">
        <f t="shared" si="61"/>
        <v>9</v>
      </c>
    </row>
    <row r="3966" spans="1:7" x14ac:dyDescent="0.2">
      <c r="A3966" s="136" t="s">
        <v>7905</v>
      </c>
      <c r="B3966" s="137" t="s">
        <v>7906</v>
      </c>
      <c r="C3966" s="138" t="s">
        <v>42</v>
      </c>
      <c r="D3966" s="139">
        <v>230.01</v>
      </c>
      <c r="E3966" s="139">
        <v>179.33</v>
      </c>
      <c r="F3966" s="139">
        <v>409.34</v>
      </c>
      <c r="G3966" s="120">
        <f t="shared" si="61"/>
        <v>9</v>
      </c>
    </row>
    <row r="3967" spans="1:7" x14ac:dyDescent="0.2">
      <c r="A3967" s="136" t="s">
        <v>7907</v>
      </c>
      <c r="B3967" s="137" t="s">
        <v>7908</v>
      </c>
      <c r="C3967" s="138" t="s">
        <v>42</v>
      </c>
      <c r="D3967" s="139">
        <v>460.02</v>
      </c>
      <c r="E3967" s="139">
        <v>215.19</v>
      </c>
      <c r="F3967" s="139">
        <v>675.21</v>
      </c>
      <c r="G3967" s="120">
        <f t="shared" si="61"/>
        <v>9</v>
      </c>
    </row>
    <row r="3968" spans="1:7" x14ac:dyDescent="0.2">
      <c r="A3968" s="136" t="s">
        <v>7909</v>
      </c>
      <c r="B3968" s="137" t="s">
        <v>7910</v>
      </c>
      <c r="C3968" s="138"/>
      <c r="D3968" s="139"/>
      <c r="E3968" s="139"/>
      <c r="F3968" s="139"/>
      <c r="G3968" s="120">
        <f t="shared" si="61"/>
        <v>5</v>
      </c>
    </row>
    <row r="3969" spans="1:7" x14ac:dyDescent="0.2">
      <c r="A3969" s="136" t="s">
        <v>7911</v>
      </c>
      <c r="B3969" s="137" t="s">
        <v>7912</v>
      </c>
      <c r="C3969" s="138" t="s">
        <v>42</v>
      </c>
      <c r="D3969" s="139">
        <v>235.02</v>
      </c>
      <c r="E3969" s="139">
        <v>241.32</v>
      </c>
      <c r="F3969" s="139">
        <v>476.34</v>
      </c>
      <c r="G3969" s="120">
        <f t="shared" si="61"/>
        <v>9</v>
      </c>
    </row>
    <row r="3970" spans="1:7" ht="30" x14ac:dyDescent="0.2">
      <c r="A3970" s="136" t="s">
        <v>7913</v>
      </c>
      <c r="B3970" s="137" t="s">
        <v>7914</v>
      </c>
      <c r="C3970" s="138" t="s">
        <v>42</v>
      </c>
      <c r="D3970" s="139">
        <v>62.02</v>
      </c>
      <c r="E3970" s="139">
        <v>17.600000000000001</v>
      </c>
      <c r="F3970" s="139">
        <v>79.62</v>
      </c>
      <c r="G3970" s="120">
        <f t="shared" si="61"/>
        <v>9</v>
      </c>
    </row>
    <row r="3971" spans="1:7" ht="30" x14ac:dyDescent="0.2">
      <c r="A3971" s="136" t="s">
        <v>7915</v>
      </c>
      <c r="B3971" s="137" t="s">
        <v>7916</v>
      </c>
      <c r="C3971" s="138" t="s">
        <v>42</v>
      </c>
      <c r="D3971" s="139">
        <v>693.77</v>
      </c>
      <c r="E3971" s="139">
        <v>35.21</v>
      </c>
      <c r="F3971" s="139">
        <v>728.98</v>
      </c>
      <c r="G3971" s="120">
        <f t="shared" si="61"/>
        <v>9</v>
      </c>
    </row>
    <row r="3972" spans="1:7" x14ac:dyDescent="0.2">
      <c r="A3972" s="136" t="s">
        <v>7917</v>
      </c>
      <c r="B3972" s="137" t="s">
        <v>7918</v>
      </c>
      <c r="C3972" s="138" t="s">
        <v>42</v>
      </c>
      <c r="D3972" s="139">
        <v>32.72</v>
      </c>
      <c r="E3972" s="139">
        <v>35.03</v>
      </c>
      <c r="F3972" s="139">
        <v>67.75</v>
      </c>
      <c r="G3972" s="120">
        <f t="shared" si="61"/>
        <v>9</v>
      </c>
    </row>
    <row r="3973" spans="1:7" ht="30" x14ac:dyDescent="0.2">
      <c r="A3973" s="136" t="s">
        <v>7919</v>
      </c>
      <c r="B3973" s="137" t="s">
        <v>7920</v>
      </c>
      <c r="C3973" s="138"/>
      <c r="D3973" s="139"/>
      <c r="E3973" s="139"/>
      <c r="F3973" s="139"/>
      <c r="G3973" s="120">
        <f t="shared" si="61"/>
        <v>2</v>
      </c>
    </row>
    <row r="3974" spans="1:7" x14ac:dyDescent="0.2">
      <c r="A3974" s="136" t="s">
        <v>7921</v>
      </c>
      <c r="B3974" s="137" t="s">
        <v>7922</v>
      </c>
      <c r="C3974" s="138"/>
      <c r="D3974" s="139"/>
      <c r="E3974" s="139"/>
      <c r="F3974" s="139"/>
      <c r="G3974" s="120">
        <f t="shared" si="61"/>
        <v>5</v>
      </c>
    </row>
    <row r="3975" spans="1:7" ht="30" x14ac:dyDescent="0.2">
      <c r="A3975" s="136" t="s">
        <v>7923</v>
      </c>
      <c r="B3975" s="137" t="s">
        <v>7924</v>
      </c>
      <c r="C3975" s="138" t="s">
        <v>42</v>
      </c>
      <c r="D3975" s="139">
        <v>74.66</v>
      </c>
      <c r="E3975" s="139"/>
      <c r="F3975" s="139">
        <v>74.66</v>
      </c>
      <c r="G3975" s="120">
        <f t="shared" si="61"/>
        <v>9</v>
      </c>
    </row>
    <row r="3976" spans="1:7" ht="30" x14ac:dyDescent="0.2">
      <c r="A3976" s="136" t="s">
        <v>7925</v>
      </c>
      <c r="B3976" s="137" t="s">
        <v>7926</v>
      </c>
      <c r="C3976" s="138" t="s">
        <v>42</v>
      </c>
      <c r="D3976" s="139">
        <v>352.41</v>
      </c>
      <c r="E3976" s="139">
        <v>63.09</v>
      </c>
      <c r="F3976" s="139">
        <v>415.5</v>
      </c>
      <c r="G3976" s="120">
        <f t="shared" si="61"/>
        <v>9</v>
      </c>
    </row>
    <row r="3977" spans="1:7" ht="30" x14ac:dyDescent="0.2">
      <c r="A3977" s="136" t="s">
        <v>7927</v>
      </c>
      <c r="B3977" s="137" t="s">
        <v>7928</v>
      </c>
      <c r="C3977" s="138" t="s">
        <v>42</v>
      </c>
      <c r="D3977" s="139">
        <v>712.18</v>
      </c>
      <c r="E3977" s="139">
        <v>134.18</v>
      </c>
      <c r="F3977" s="139">
        <v>846.36</v>
      </c>
      <c r="G3977" s="120">
        <f t="shared" si="61"/>
        <v>9</v>
      </c>
    </row>
    <row r="3978" spans="1:7" x14ac:dyDescent="0.2">
      <c r="A3978" s="136" t="s">
        <v>7929</v>
      </c>
      <c r="B3978" s="137" t="s">
        <v>7930</v>
      </c>
      <c r="C3978" s="138" t="s">
        <v>42</v>
      </c>
      <c r="D3978" s="139">
        <v>1814.75</v>
      </c>
      <c r="E3978" s="139">
        <v>7.04</v>
      </c>
      <c r="F3978" s="139">
        <v>1821.79</v>
      </c>
      <c r="G3978" s="120">
        <f t="shared" ref="G3978:G4041" si="62">LEN(A3978)</f>
        <v>9</v>
      </c>
    </row>
    <row r="3979" spans="1:7" ht="45" x14ac:dyDescent="0.2">
      <c r="A3979" s="136" t="s">
        <v>7931</v>
      </c>
      <c r="B3979" s="137" t="s">
        <v>7932</v>
      </c>
      <c r="C3979" s="138" t="s">
        <v>42</v>
      </c>
      <c r="D3979" s="139">
        <v>152.1</v>
      </c>
      <c r="E3979" s="139">
        <v>20.02</v>
      </c>
      <c r="F3979" s="139">
        <v>172.12</v>
      </c>
      <c r="G3979" s="120">
        <f t="shared" si="62"/>
        <v>9</v>
      </c>
    </row>
    <row r="3980" spans="1:7" x14ac:dyDescent="0.2">
      <c r="A3980" s="136" t="s">
        <v>7933</v>
      </c>
      <c r="B3980" s="137" t="s">
        <v>7934</v>
      </c>
      <c r="C3980" s="138" t="s">
        <v>42</v>
      </c>
      <c r="D3980" s="139">
        <v>36.21</v>
      </c>
      <c r="E3980" s="139">
        <v>7.5</v>
      </c>
      <c r="F3980" s="139">
        <v>43.71</v>
      </c>
      <c r="G3980" s="120">
        <f t="shared" si="62"/>
        <v>9</v>
      </c>
    </row>
    <row r="3981" spans="1:7" x14ac:dyDescent="0.2">
      <c r="A3981" s="136" t="s">
        <v>7935</v>
      </c>
      <c r="B3981" s="137" t="s">
        <v>7936</v>
      </c>
      <c r="C3981" s="138" t="s">
        <v>42</v>
      </c>
      <c r="D3981" s="139">
        <v>171.76</v>
      </c>
      <c r="E3981" s="139">
        <v>7.5</v>
      </c>
      <c r="F3981" s="139">
        <v>179.26</v>
      </c>
      <c r="G3981" s="120">
        <f t="shared" si="62"/>
        <v>9</v>
      </c>
    </row>
    <row r="3982" spans="1:7" ht="30" x14ac:dyDescent="0.2">
      <c r="A3982" s="136" t="s">
        <v>7937</v>
      </c>
      <c r="B3982" s="137" t="s">
        <v>7938</v>
      </c>
      <c r="C3982" s="138" t="s">
        <v>58</v>
      </c>
      <c r="D3982" s="139">
        <v>7200.69</v>
      </c>
      <c r="E3982" s="139"/>
      <c r="F3982" s="139">
        <v>7200.69</v>
      </c>
      <c r="G3982" s="120">
        <f t="shared" si="62"/>
        <v>9</v>
      </c>
    </row>
    <row r="3983" spans="1:7" ht="30" x14ac:dyDescent="0.2">
      <c r="A3983" s="136" t="s">
        <v>7939</v>
      </c>
      <c r="B3983" s="137" t="s">
        <v>7940</v>
      </c>
      <c r="C3983" s="138" t="s">
        <v>58</v>
      </c>
      <c r="D3983" s="139">
        <v>34907.29</v>
      </c>
      <c r="E3983" s="139"/>
      <c r="F3983" s="139">
        <v>34907.29</v>
      </c>
      <c r="G3983" s="120">
        <f t="shared" si="62"/>
        <v>9</v>
      </c>
    </row>
    <row r="3984" spans="1:7" ht="30" x14ac:dyDescent="0.2">
      <c r="A3984" s="136" t="s">
        <v>7941</v>
      </c>
      <c r="B3984" s="137" t="s">
        <v>7942</v>
      </c>
      <c r="C3984" s="138" t="s">
        <v>58</v>
      </c>
      <c r="D3984" s="139">
        <v>45681.53</v>
      </c>
      <c r="E3984" s="139"/>
      <c r="F3984" s="139">
        <v>45681.53</v>
      </c>
      <c r="G3984" s="120">
        <f t="shared" si="62"/>
        <v>9</v>
      </c>
    </row>
    <row r="3985" spans="1:7" x14ac:dyDescent="0.2">
      <c r="A3985" s="136" t="s">
        <v>7943</v>
      </c>
      <c r="B3985" s="137" t="s">
        <v>7944</v>
      </c>
      <c r="C3985" s="138"/>
      <c r="D3985" s="139"/>
      <c r="E3985" s="139"/>
      <c r="F3985" s="139"/>
      <c r="G3985" s="120">
        <f t="shared" si="62"/>
        <v>5</v>
      </c>
    </row>
    <row r="3986" spans="1:7" ht="30" x14ac:dyDescent="0.2">
      <c r="A3986" s="136" t="s">
        <v>7945</v>
      </c>
      <c r="B3986" s="137" t="s">
        <v>7946</v>
      </c>
      <c r="C3986" s="138" t="s">
        <v>42</v>
      </c>
      <c r="D3986" s="139">
        <v>9594.85</v>
      </c>
      <c r="E3986" s="139">
        <v>75.08</v>
      </c>
      <c r="F3986" s="139">
        <v>9669.93</v>
      </c>
      <c r="G3986" s="120">
        <f t="shared" si="62"/>
        <v>9</v>
      </c>
    </row>
    <row r="3987" spans="1:7" ht="30" x14ac:dyDescent="0.2">
      <c r="A3987" s="136" t="s">
        <v>7947</v>
      </c>
      <c r="B3987" s="137" t="s">
        <v>7948</v>
      </c>
      <c r="C3987" s="138" t="s">
        <v>42</v>
      </c>
      <c r="D3987" s="139">
        <v>14181.44</v>
      </c>
      <c r="E3987" s="139">
        <v>75.08</v>
      </c>
      <c r="F3987" s="139">
        <v>14256.52</v>
      </c>
      <c r="G3987" s="120">
        <f t="shared" si="62"/>
        <v>9</v>
      </c>
    </row>
    <row r="3988" spans="1:7" ht="30" x14ac:dyDescent="0.2">
      <c r="A3988" s="136" t="s">
        <v>7949</v>
      </c>
      <c r="B3988" s="137" t="s">
        <v>7950</v>
      </c>
      <c r="C3988" s="138" t="s">
        <v>42</v>
      </c>
      <c r="D3988" s="139">
        <v>40654.870000000003</v>
      </c>
      <c r="E3988" s="139">
        <v>75.08</v>
      </c>
      <c r="F3988" s="139">
        <v>40729.949999999997</v>
      </c>
      <c r="G3988" s="120">
        <f t="shared" si="62"/>
        <v>9</v>
      </c>
    </row>
    <row r="3989" spans="1:7" x14ac:dyDescent="0.2">
      <c r="A3989" s="136" t="s">
        <v>7951</v>
      </c>
      <c r="B3989" s="137" t="s">
        <v>7952</v>
      </c>
      <c r="C3989" s="138"/>
      <c r="D3989" s="139"/>
      <c r="E3989" s="139"/>
      <c r="F3989" s="139"/>
      <c r="G3989" s="120">
        <f t="shared" si="62"/>
        <v>5</v>
      </c>
    </row>
    <row r="3990" spans="1:7" ht="30" x14ac:dyDescent="0.2">
      <c r="A3990" s="136" t="s">
        <v>7953</v>
      </c>
      <c r="B3990" s="137" t="s">
        <v>7954</v>
      </c>
      <c r="C3990" s="138" t="s">
        <v>42</v>
      </c>
      <c r="D3990" s="139">
        <v>37418.44</v>
      </c>
      <c r="E3990" s="139">
        <v>140.82</v>
      </c>
      <c r="F3990" s="139">
        <v>37559.26</v>
      </c>
      <c r="G3990" s="120">
        <f t="shared" si="62"/>
        <v>9</v>
      </c>
    </row>
    <row r="3991" spans="1:7" ht="30" x14ac:dyDescent="0.2">
      <c r="A3991" s="136" t="s">
        <v>7955</v>
      </c>
      <c r="B3991" s="137" t="s">
        <v>7956</v>
      </c>
      <c r="C3991" s="138" t="s">
        <v>42</v>
      </c>
      <c r="D3991" s="139">
        <v>50551.54</v>
      </c>
      <c r="E3991" s="139">
        <v>140.82</v>
      </c>
      <c r="F3991" s="139">
        <v>50692.36</v>
      </c>
      <c r="G3991" s="120">
        <f t="shared" si="62"/>
        <v>9</v>
      </c>
    </row>
    <row r="3992" spans="1:7" ht="30" x14ac:dyDescent="0.2">
      <c r="A3992" s="136" t="s">
        <v>7957</v>
      </c>
      <c r="B3992" s="137" t="s">
        <v>7958</v>
      </c>
      <c r="C3992" s="138" t="s">
        <v>42</v>
      </c>
      <c r="D3992" s="139">
        <v>44871.99</v>
      </c>
      <c r="E3992" s="139">
        <v>140.82</v>
      </c>
      <c r="F3992" s="139">
        <v>45012.81</v>
      </c>
      <c r="G3992" s="120">
        <f t="shared" si="62"/>
        <v>9</v>
      </c>
    </row>
    <row r="3993" spans="1:7" ht="30" x14ac:dyDescent="0.2">
      <c r="A3993" s="136" t="s">
        <v>7959</v>
      </c>
      <c r="B3993" s="137" t="s">
        <v>7960</v>
      </c>
      <c r="C3993" s="138" t="s">
        <v>42</v>
      </c>
      <c r="D3993" s="139">
        <v>5477.65</v>
      </c>
      <c r="E3993" s="139">
        <v>100.1</v>
      </c>
      <c r="F3993" s="139">
        <v>5577.75</v>
      </c>
      <c r="G3993" s="120">
        <f t="shared" si="62"/>
        <v>9</v>
      </c>
    </row>
    <row r="3994" spans="1:7" ht="30" x14ac:dyDescent="0.2">
      <c r="A3994" s="136" t="s">
        <v>7961</v>
      </c>
      <c r="B3994" s="137" t="s">
        <v>7962</v>
      </c>
      <c r="C3994" s="138" t="s">
        <v>42</v>
      </c>
      <c r="D3994" s="139">
        <v>19874.3</v>
      </c>
      <c r="E3994" s="139">
        <v>140.82</v>
      </c>
      <c r="F3994" s="139">
        <v>20015.12</v>
      </c>
      <c r="G3994" s="120">
        <f t="shared" si="62"/>
        <v>9</v>
      </c>
    </row>
    <row r="3995" spans="1:7" ht="30" x14ac:dyDescent="0.2">
      <c r="A3995" s="136" t="s">
        <v>7963</v>
      </c>
      <c r="B3995" s="137" t="s">
        <v>7964</v>
      </c>
      <c r="C3995" s="138" t="s">
        <v>42</v>
      </c>
      <c r="D3995" s="139">
        <v>21585.59</v>
      </c>
      <c r="E3995" s="139">
        <v>100.1</v>
      </c>
      <c r="F3995" s="139">
        <v>21685.69</v>
      </c>
      <c r="G3995" s="120">
        <f t="shared" si="62"/>
        <v>9</v>
      </c>
    </row>
    <row r="3996" spans="1:7" ht="30" x14ac:dyDescent="0.2">
      <c r="A3996" s="136" t="s">
        <v>7965</v>
      </c>
      <c r="B3996" s="137" t="s">
        <v>7966</v>
      </c>
      <c r="C3996" s="138" t="s">
        <v>42</v>
      </c>
      <c r="D3996" s="139">
        <v>931.09</v>
      </c>
      <c r="E3996" s="139">
        <v>50.05</v>
      </c>
      <c r="F3996" s="139">
        <v>981.14</v>
      </c>
      <c r="G3996" s="120">
        <f t="shared" si="62"/>
        <v>9</v>
      </c>
    </row>
    <row r="3997" spans="1:7" ht="30" x14ac:dyDescent="0.2">
      <c r="A3997" s="136" t="s">
        <v>7967</v>
      </c>
      <c r="B3997" s="137" t="s">
        <v>7968</v>
      </c>
      <c r="C3997" s="138" t="s">
        <v>42</v>
      </c>
      <c r="D3997" s="139">
        <v>49400.160000000003</v>
      </c>
      <c r="E3997" s="139">
        <v>140.82</v>
      </c>
      <c r="F3997" s="139">
        <v>49540.98</v>
      </c>
      <c r="G3997" s="120">
        <f t="shared" si="62"/>
        <v>9</v>
      </c>
    </row>
    <row r="3998" spans="1:7" ht="30" x14ac:dyDescent="0.2">
      <c r="A3998" s="136" t="s">
        <v>7969</v>
      </c>
      <c r="B3998" s="137" t="s">
        <v>7970</v>
      </c>
      <c r="C3998" s="138" t="s">
        <v>42</v>
      </c>
      <c r="D3998" s="139">
        <v>58083.54</v>
      </c>
      <c r="E3998" s="139">
        <v>140.82</v>
      </c>
      <c r="F3998" s="139">
        <v>58224.36</v>
      </c>
      <c r="G3998" s="120">
        <f t="shared" si="62"/>
        <v>9</v>
      </c>
    </row>
    <row r="3999" spans="1:7" ht="30" x14ac:dyDescent="0.2">
      <c r="A3999" s="136" t="s">
        <v>7971</v>
      </c>
      <c r="B3999" s="137" t="s">
        <v>7972</v>
      </c>
      <c r="C3999" s="138" t="s">
        <v>42</v>
      </c>
      <c r="D3999" s="139">
        <v>119694.41</v>
      </c>
      <c r="E3999" s="139">
        <v>140.82</v>
      </c>
      <c r="F3999" s="139">
        <v>119835.23</v>
      </c>
      <c r="G3999" s="120">
        <f t="shared" si="62"/>
        <v>9</v>
      </c>
    </row>
    <row r="4000" spans="1:7" ht="30" x14ac:dyDescent="0.2">
      <c r="A4000" s="136" t="s">
        <v>7973</v>
      </c>
      <c r="B4000" s="137" t="s">
        <v>7974</v>
      </c>
      <c r="C4000" s="138" t="s">
        <v>42</v>
      </c>
      <c r="D4000" s="139">
        <v>154460.72</v>
      </c>
      <c r="E4000" s="139">
        <v>140.82</v>
      </c>
      <c r="F4000" s="139">
        <v>154601.54</v>
      </c>
      <c r="G4000" s="120">
        <f t="shared" si="62"/>
        <v>9</v>
      </c>
    </row>
    <row r="4001" spans="1:7" ht="30" x14ac:dyDescent="0.2">
      <c r="A4001" s="136" t="s">
        <v>7975</v>
      </c>
      <c r="B4001" s="137" t="s">
        <v>7976</v>
      </c>
      <c r="C4001" s="138" t="s">
        <v>42</v>
      </c>
      <c r="D4001" s="139">
        <v>53851.17</v>
      </c>
      <c r="E4001" s="139">
        <v>140.82</v>
      </c>
      <c r="F4001" s="139">
        <v>53991.99</v>
      </c>
      <c r="G4001" s="120">
        <f t="shared" si="62"/>
        <v>9</v>
      </c>
    </row>
    <row r="4002" spans="1:7" ht="30" x14ac:dyDescent="0.2">
      <c r="A4002" s="136" t="s">
        <v>7977</v>
      </c>
      <c r="B4002" s="137" t="s">
        <v>7978</v>
      </c>
      <c r="C4002" s="138" t="s">
        <v>42</v>
      </c>
      <c r="D4002" s="139">
        <v>26995.61</v>
      </c>
      <c r="E4002" s="139">
        <v>140.82</v>
      </c>
      <c r="F4002" s="139">
        <v>27136.43</v>
      </c>
      <c r="G4002" s="120">
        <f t="shared" si="62"/>
        <v>9</v>
      </c>
    </row>
    <row r="4003" spans="1:7" ht="30" x14ac:dyDescent="0.2">
      <c r="A4003" s="136" t="s">
        <v>7979</v>
      </c>
      <c r="B4003" s="137" t="s">
        <v>7980</v>
      </c>
      <c r="C4003" s="138" t="s">
        <v>42</v>
      </c>
      <c r="D4003" s="139">
        <v>40999.61</v>
      </c>
      <c r="E4003" s="139">
        <v>140.82</v>
      </c>
      <c r="F4003" s="139">
        <v>41140.43</v>
      </c>
      <c r="G4003" s="120">
        <f t="shared" si="62"/>
        <v>9</v>
      </c>
    </row>
    <row r="4004" spans="1:7" ht="30" x14ac:dyDescent="0.2">
      <c r="A4004" s="136" t="s">
        <v>7981</v>
      </c>
      <c r="B4004" s="137" t="s">
        <v>7982</v>
      </c>
      <c r="C4004" s="138" t="s">
        <v>42</v>
      </c>
      <c r="D4004" s="139">
        <v>75656.59</v>
      </c>
      <c r="E4004" s="139">
        <v>140.82</v>
      </c>
      <c r="F4004" s="139">
        <v>75797.41</v>
      </c>
      <c r="G4004" s="120">
        <f t="shared" si="62"/>
        <v>9</v>
      </c>
    </row>
    <row r="4005" spans="1:7" ht="30" x14ac:dyDescent="0.2">
      <c r="A4005" s="136" t="s">
        <v>7983</v>
      </c>
      <c r="B4005" s="137" t="s">
        <v>7984</v>
      </c>
      <c r="C4005" s="138" t="s">
        <v>42</v>
      </c>
      <c r="D4005" s="139">
        <v>34646.28</v>
      </c>
      <c r="E4005" s="139">
        <v>140.82</v>
      </c>
      <c r="F4005" s="139">
        <v>34787.1</v>
      </c>
      <c r="G4005" s="120">
        <f t="shared" si="62"/>
        <v>9</v>
      </c>
    </row>
    <row r="4006" spans="1:7" ht="30" x14ac:dyDescent="0.2">
      <c r="A4006" s="136" t="s">
        <v>7985</v>
      </c>
      <c r="B4006" s="137" t="s">
        <v>7986</v>
      </c>
      <c r="C4006" s="138" t="s">
        <v>42</v>
      </c>
      <c r="D4006" s="139">
        <v>92790.96</v>
      </c>
      <c r="E4006" s="139">
        <v>140.82</v>
      </c>
      <c r="F4006" s="139">
        <v>92931.78</v>
      </c>
      <c r="G4006" s="120">
        <f t="shared" si="62"/>
        <v>9</v>
      </c>
    </row>
    <row r="4007" spans="1:7" x14ac:dyDescent="0.2">
      <c r="A4007" s="136" t="s">
        <v>7987</v>
      </c>
      <c r="B4007" s="137" t="s">
        <v>7988</v>
      </c>
      <c r="C4007" s="138"/>
      <c r="D4007" s="139"/>
      <c r="E4007" s="139"/>
      <c r="F4007" s="139"/>
      <c r="G4007" s="120">
        <f t="shared" si="62"/>
        <v>5</v>
      </c>
    </row>
    <row r="4008" spans="1:7" x14ac:dyDescent="0.2">
      <c r="A4008" s="136" t="s">
        <v>7989</v>
      </c>
      <c r="B4008" s="137" t="s">
        <v>7990</v>
      </c>
      <c r="C4008" s="138" t="s">
        <v>42</v>
      </c>
      <c r="D4008" s="139">
        <v>905.39</v>
      </c>
      <c r="E4008" s="139">
        <v>57.38</v>
      </c>
      <c r="F4008" s="139">
        <v>962.77</v>
      </c>
      <c r="G4008" s="120">
        <f t="shared" si="62"/>
        <v>9</v>
      </c>
    </row>
    <row r="4009" spans="1:7" x14ac:dyDescent="0.2">
      <c r="A4009" s="136" t="s">
        <v>7991</v>
      </c>
      <c r="B4009" s="137" t="s">
        <v>7992</v>
      </c>
      <c r="C4009" s="138"/>
      <c r="D4009" s="139"/>
      <c r="E4009" s="139"/>
      <c r="F4009" s="139"/>
      <c r="G4009" s="120">
        <f t="shared" si="62"/>
        <v>5</v>
      </c>
    </row>
    <row r="4010" spans="1:7" x14ac:dyDescent="0.2">
      <c r="A4010" s="136" t="s">
        <v>7993</v>
      </c>
      <c r="B4010" s="137" t="s">
        <v>7994</v>
      </c>
      <c r="C4010" s="138" t="s">
        <v>42</v>
      </c>
      <c r="D4010" s="139">
        <v>43.58</v>
      </c>
      <c r="E4010" s="139">
        <v>10.01</v>
      </c>
      <c r="F4010" s="139">
        <v>53.59</v>
      </c>
      <c r="G4010" s="120">
        <f t="shared" si="62"/>
        <v>9</v>
      </c>
    </row>
    <row r="4011" spans="1:7" x14ac:dyDescent="0.2">
      <c r="A4011" s="136" t="s">
        <v>7995</v>
      </c>
      <c r="B4011" s="137" t="s">
        <v>7996</v>
      </c>
      <c r="C4011" s="138" t="s">
        <v>42</v>
      </c>
      <c r="D4011" s="139">
        <v>883.94</v>
      </c>
      <c r="E4011" s="139">
        <v>40.04</v>
      </c>
      <c r="F4011" s="139">
        <v>923.98</v>
      </c>
      <c r="G4011" s="120">
        <f t="shared" si="62"/>
        <v>9</v>
      </c>
    </row>
    <row r="4012" spans="1:7" x14ac:dyDescent="0.2">
      <c r="A4012" s="136" t="s">
        <v>7997</v>
      </c>
      <c r="B4012" s="137" t="s">
        <v>7998</v>
      </c>
      <c r="C4012" s="138" t="s">
        <v>42</v>
      </c>
      <c r="D4012" s="139">
        <v>587.07000000000005</v>
      </c>
      <c r="E4012" s="139">
        <v>40.04</v>
      </c>
      <c r="F4012" s="139">
        <v>627.11</v>
      </c>
      <c r="G4012" s="120">
        <f t="shared" si="62"/>
        <v>9</v>
      </c>
    </row>
    <row r="4013" spans="1:7" x14ac:dyDescent="0.2">
      <c r="A4013" s="136" t="s">
        <v>7999</v>
      </c>
      <c r="B4013" s="137" t="s">
        <v>8000</v>
      </c>
      <c r="C4013" s="138" t="s">
        <v>42</v>
      </c>
      <c r="D4013" s="139">
        <v>131.36000000000001</v>
      </c>
      <c r="E4013" s="139">
        <v>10.01</v>
      </c>
      <c r="F4013" s="139">
        <v>141.37</v>
      </c>
      <c r="G4013" s="120">
        <f t="shared" si="62"/>
        <v>9</v>
      </c>
    </row>
    <row r="4014" spans="1:7" ht="30" x14ac:dyDescent="0.2">
      <c r="A4014" s="136" t="s">
        <v>8001</v>
      </c>
      <c r="B4014" s="137" t="s">
        <v>8002</v>
      </c>
      <c r="C4014" s="138" t="s">
        <v>42</v>
      </c>
      <c r="D4014" s="139">
        <v>1095.3599999999999</v>
      </c>
      <c r="E4014" s="139">
        <v>3.7</v>
      </c>
      <c r="F4014" s="139">
        <v>1099.06</v>
      </c>
      <c r="G4014" s="120">
        <f t="shared" si="62"/>
        <v>9</v>
      </c>
    </row>
    <row r="4015" spans="1:7" x14ac:dyDescent="0.2">
      <c r="A4015" s="136" t="s">
        <v>8003</v>
      </c>
      <c r="B4015" s="137" t="s">
        <v>8004</v>
      </c>
      <c r="C4015" s="138"/>
      <c r="D4015" s="139"/>
      <c r="E4015" s="139"/>
      <c r="F4015" s="139"/>
      <c r="G4015" s="120">
        <f t="shared" si="62"/>
        <v>5</v>
      </c>
    </row>
    <row r="4016" spans="1:7" ht="30" x14ac:dyDescent="0.2">
      <c r="A4016" s="136" t="s">
        <v>8005</v>
      </c>
      <c r="B4016" s="137" t="s">
        <v>8006</v>
      </c>
      <c r="C4016" s="138" t="s">
        <v>42</v>
      </c>
      <c r="D4016" s="139">
        <v>481.57</v>
      </c>
      <c r="E4016" s="139">
        <v>22.95</v>
      </c>
      <c r="F4016" s="139">
        <v>504.52</v>
      </c>
      <c r="G4016" s="120">
        <f t="shared" si="62"/>
        <v>9</v>
      </c>
    </row>
    <row r="4017" spans="1:7" ht="30" x14ac:dyDescent="0.2">
      <c r="A4017" s="136" t="s">
        <v>8007</v>
      </c>
      <c r="B4017" s="137" t="s">
        <v>8008</v>
      </c>
      <c r="C4017" s="138" t="s">
        <v>58</v>
      </c>
      <c r="D4017" s="139">
        <v>481.53</v>
      </c>
      <c r="E4017" s="139">
        <v>400.4</v>
      </c>
      <c r="F4017" s="139">
        <v>881.93</v>
      </c>
      <c r="G4017" s="120">
        <f t="shared" si="62"/>
        <v>9</v>
      </c>
    </row>
    <row r="4018" spans="1:7" ht="30" x14ac:dyDescent="0.2">
      <c r="A4018" s="136" t="s">
        <v>8009</v>
      </c>
      <c r="B4018" s="137" t="s">
        <v>8010</v>
      </c>
      <c r="C4018" s="138" t="s">
        <v>42</v>
      </c>
      <c r="D4018" s="139">
        <v>900.74</v>
      </c>
      <c r="E4018" s="139">
        <v>29.27</v>
      </c>
      <c r="F4018" s="139">
        <v>930.01</v>
      </c>
      <c r="G4018" s="120">
        <f t="shared" si="62"/>
        <v>9</v>
      </c>
    </row>
    <row r="4019" spans="1:7" x14ac:dyDescent="0.2">
      <c r="A4019" s="136" t="s">
        <v>8011</v>
      </c>
      <c r="B4019" s="137" t="s">
        <v>8012</v>
      </c>
      <c r="C4019" s="138"/>
      <c r="D4019" s="139"/>
      <c r="E4019" s="139"/>
      <c r="F4019" s="139"/>
      <c r="G4019" s="120">
        <f t="shared" si="62"/>
        <v>5</v>
      </c>
    </row>
    <row r="4020" spans="1:7" x14ac:dyDescent="0.2">
      <c r="A4020" s="136" t="s">
        <v>8013</v>
      </c>
      <c r="B4020" s="137" t="s">
        <v>8014</v>
      </c>
      <c r="C4020" s="138" t="s">
        <v>18</v>
      </c>
      <c r="D4020" s="139">
        <v>0.43</v>
      </c>
      <c r="E4020" s="139">
        <v>5.01</v>
      </c>
      <c r="F4020" s="139">
        <v>5.44</v>
      </c>
      <c r="G4020" s="120">
        <f t="shared" si="62"/>
        <v>9</v>
      </c>
    </row>
    <row r="4021" spans="1:7" x14ac:dyDescent="0.2">
      <c r="A4021" s="136" t="s">
        <v>8015</v>
      </c>
      <c r="B4021" s="137" t="s">
        <v>8016</v>
      </c>
      <c r="C4021" s="138" t="s">
        <v>42</v>
      </c>
      <c r="D4021" s="139">
        <v>5.54</v>
      </c>
      <c r="E4021" s="139">
        <v>10.01</v>
      </c>
      <c r="F4021" s="139">
        <v>15.55</v>
      </c>
      <c r="G4021" s="120">
        <f t="shared" si="62"/>
        <v>9</v>
      </c>
    </row>
    <row r="4022" spans="1:7" x14ac:dyDescent="0.2">
      <c r="A4022" s="136" t="s">
        <v>8017</v>
      </c>
      <c r="B4022" s="137" t="s">
        <v>8018</v>
      </c>
      <c r="C4022" s="138" t="s">
        <v>42</v>
      </c>
      <c r="D4022" s="139">
        <v>2.21</v>
      </c>
      <c r="E4022" s="139">
        <v>10.01</v>
      </c>
      <c r="F4022" s="139">
        <v>12.22</v>
      </c>
      <c r="G4022" s="120">
        <f t="shared" si="62"/>
        <v>9</v>
      </c>
    </row>
    <row r="4023" spans="1:7" ht="30" x14ac:dyDescent="0.2">
      <c r="A4023" s="136" t="s">
        <v>8019</v>
      </c>
      <c r="B4023" s="137" t="s">
        <v>8020</v>
      </c>
      <c r="C4023" s="138" t="s">
        <v>42</v>
      </c>
      <c r="D4023" s="139">
        <v>2.73</v>
      </c>
      <c r="E4023" s="139">
        <v>10.01</v>
      </c>
      <c r="F4023" s="139">
        <v>12.74</v>
      </c>
      <c r="G4023" s="120">
        <f t="shared" si="62"/>
        <v>9</v>
      </c>
    </row>
    <row r="4024" spans="1:7" x14ac:dyDescent="0.2">
      <c r="A4024" s="136" t="s">
        <v>8021</v>
      </c>
      <c r="B4024" s="137" t="s">
        <v>8022</v>
      </c>
      <c r="C4024" s="138" t="s">
        <v>42</v>
      </c>
      <c r="D4024" s="139">
        <v>234.22</v>
      </c>
      <c r="E4024" s="139">
        <v>11.11</v>
      </c>
      <c r="F4024" s="139">
        <v>245.33</v>
      </c>
      <c r="G4024" s="120">
        <f t="shared" si="62"/>
        <v>9</v>
      </c>
    </row>
    <row r="4025" spans="1:7" x14ac:dyDescent="0.2">
      <c r="A4025" s="136" t="s">
        <v>8023</v>
      </c>
      <c r="B4025" s="137" t="s">
        <v>8024</v>
      </c>
      <c r="C4025" s="138" t="s">
        <v>42</v>
      </c>
      <c r="D4025" s="139">
        <v>495.37</v>
      </c>
      <c r="E4025" s="139">
        <v>11.11</v>
      </c>
      <c r="F4025" s="139">
        <v>506.48</v>
      </c>
      <c r="G4025" s="120">
        <f t="shared" si="62"/>
        <v>9</v>
      </c>
    </row>
    <row r="4026" spans="1:7" x14ac:dyDescent="0.2">
      <c r="A4026" s="136" t="s">
        <v>8025</v>
      </c>
      <c r="B4026" s="137" t="s">
        <v>8026</v>
      </c>
      <c r="C4026" s="138" t="s">
        <v>42</v>
      </c>
      <c r="D4026" s="139">
        <v>6.38</v>
      </c>
      <c r="E4026" s="139">
        <v>17.600000000000001</v>
      </c>
      <c r="F4026" s="139">
        <v>23.98</v>
      </c>
      <c r="G4026" s="120">
        <f t="shared" si="62"/>
        <v>9</v>
      </c>
    </row>
    <row r="4027" spans="1:7" x14ac:dyDescent="0.2">
      <c r="A4027" s="136" t="s">
        <v>8027</v>
      </c>
      <c r="B4027" s="137" t="s">
        <v>8028</v>
      </c>
      <c r="C4027" s="138" t="s">
        <v>42</v>
      </c>
      <c r="D4027" s="139">
        <v>31.02</v>
      </c>
      <c r="E4027" s="139">
        <v>17.600000000000001</v>
      </c>
      <c r="F4027" s="139">
        <v>48.62</v>
      </c>
      <c r="G4027" s="120">
        <f t="shared" si="62"/>
        <v>9</v>
      </c>
    </row>
    <row r="4028" spans="1:7" x14ac:dyDescent="0.2">
      <c r="A4028" s="136" t="s">
        <v>8029</v>
      </c>
      <c r="B4028" s="137" t="s">
        <v>8030</v>
      </c>
      <c r="C4028" s="138" t="s">
        <v>42</v>
      </c>
      <c r="D4028" s="139">
        <v>70.16</v>
      </c>
      <c r="E4028" s="139">
        <v>2.04</v>
      </c>
      <c r="F4028" s="139">
        <v>72.2</v>
      </c>
      <c r="G4028" s="120">
        <f t="shared" si="62"/>
        <v>9</v>
      </c>
    </row>
    <row r="4029" spans="1:7" x14ac:dyDescent="0.2">
      <c r="A4029" s="136" t="s">
        <v>8031</v>
      </c>
      <c r="B4029" s="137" t="s">
        <v>8032</v>
      </c>
      <c r="C4029" s="138" t="s">
        <v>42</v>
      </c>
      <c r="D4029" s="139">
        <v>221.79</v>
      </c>
      <c r="E4029" s="139">
        <v>11.47</v>
      </c>
      <c r="F4029" s="139">
        <v>233.26</v>
      </c>
      <c r="G4029" s="120">
        <f t="shared" si="62"/>
        <v>9</v>
      </c>
    </row>
    <row r="4030" spans="1:7" x14ac:dyDescent="0.2">
      <c r="A4030" s="136" t="s">
        <v>8033</v>
      </c>
      <c r="B4030" s="137" t="s">
        <v>8034</v>
      </c>
      <c r="C4030" s="138" t="s">
        <v>42</v>
      </c>
      <c r="D4030" s="139">
        <v>84.82</v>
      </c>
      <c r="E4030" s="139">
        <v>7.4</v>
      </c>
      <c r="F4030" s="139">
        <v>92.22</v>
      </c>
      <c r="G4030" s="120">
        <f t="shared" si="62"/>
        <v>9</v>
      </c>
    </row>
    <row r="4031" spans="1:7" x14ac:dyDescent="0.2">
      <c r="A4031" s="136" t="s">
        <v>8035</v>
      </c>
      <c r="B4031" s="137" t="s">
        <v>8036</v>
      </c>
      <c r="C4031" s="138" t="s">
        <v>42</v>
      </c>
      <c r="D4031" s="139">
        <v>105.35</v>
      </c>
      <c r="E4031" s="139">
        <v>7.4</v>
      </c>
      <c r="F4031" s="139">
        <v>112.75</v>
      </c>
      <c r="G4031" s="120">
        <f t="shared" si="62"/>
        <v>9</v>
      </c>
    </row>
    <row r="4032" spans="1:7" x14ac:dyDescent="0.2">
      <c r="A4032" s="136" t="s">
        <v>8037</v>
      </c>
      <c r="B4032" s="137" t="s">
        <v>8038</v>
      </c>
      <c r="C4032" s="138" t="s">
        <v>42</v>
      </c>
      <c r="D4032" s="139">
        <v>157.37</v>
      </c>
      <c r="E4032" s="139">
        <v>7.4</v>
      </c>
      <c r="F4032" s="139">
        <v>164.77</v>
      </c>
      <c r="G4032" s="120">
        <f t="shared" si="62"/>
        <v>9</v>
      </c>
    </row>
    <row r="4033" spans="1:7" x14ac:dyDescent="0.2">
      <c r="A4033" s="136" t="s">
        <v>8039</v>
      </c>
      <c r="B4033" s="137" t="s">
        <v>8040</v>
      </c>
      <c r="C4033" s="138" t="s">
        <v>42</v>
      </c>
      <c r="D4033" s="139">
        <v>94.01</v>
      </c>
      <c r="E4033" s="139">
        <v>2.04</v>
      </c>
      <c r="F4033" s="139">
        <v>96.05</v>
      </c>
      <c r="G4033" s="120">
        <f t="shared" si="62"/>
        <v>9</v>
      </c>
    </row>
    <row r="4034" spans="1:7" x14ac:dyDescent="0.2">
      <c r="A4034" s="136" t="s">
        <v>8041</v>
      </c>
      <c r="B4034" s="137" t="s">
        <v>8042</v>
      </c>
      <c r="C4034" s="138" t="s">
        <v>42</v>
      </c>
      <c r="D4034" s="139">
        <v>99.13</v>
      </c>
      <c r="E4034" s="139">
        <v>2.04</v>
      </c>
      <c r="F4034" s="139">
        <v>101.17</v>
      </c>
      <c r="G4034" s="120">
        <f t="shared" si="62"/>
        <v>9</v>
      </c>
    </row>
    <row r="4035" spans="1:7" x14ac:dyDescent="0.2">
      <c r="A4035" s="136" t="s">
        <v>8043</v>
      </c>
      <c r="B4035" s="137" t="s">
        <v>8044</v>
      </c>
      <c r="C4035" s="138" t="s">
        <v>42</v>
      </c>
      <c r="D4035" s="139">
        <v>10.5</v>
      </c>
      <c r="E4035" s="139">
        <v>4.07</v>
      </c>
      <c r="F4035" s="139">
        <v>14.57</v>
      </c>
      <c r="G4035" s="120">
        <f t="shared" si="62"/>
        <v>9</v>
      </c>
    </row>
    <row r="4036" spans="1:7" x14ac:dyDescent="0.2">
      <c r="A4036" s="136" t="s">
        <v>8045</v>
      </c>
      <c r="B4036" s="137" t="s">
        <v>8046</v>
      </c>
      <c r="C4036" s="138" t="s">
        <v>42</v>
      </c>
      <c r="D4036" s="139">
        <v>15.24</v>
      </c>
      <c r="E4036" s="139">
        <v>4.07</v>
      </c>
      <c r="F4036" s="139">
        <v>19.309999999999999</v>
      </c>
      <c r="G4036" s="120">
        <f t="shared" si="62"/>
        <v>9</v>
      </c>
    </row>
    <row r="4037" spans="1:7" x14ac:dyDescent="0.2">
      <c r="A4037" s="136" t="s">
        <v>8047</v>
      </c>
      <c r="B4037" s="137" t="s">
        <v>8048</v>
      </c>
      <c r="C4037" s="138" t="s">
        <v>42</v>
      </c>
      <c r="D4037" s="139">
        <v>18.82</v>
      </c>
      <c r="E4037" s="139">
        <v>18.940000000000001</v>
      </c>
      <c r="F4037" s="139">
        <v>37.76</v>
      </c>
      <c r="G4037" s="120">
        <f t="shared" si="62"/>
        <v>9</v>
      </c>
    </row>
    <row r="4038" spans="1:7" x14ac:dyDescent="0.2">
      <c r="A4038" s="136" t="s">
        <v>8049</v>
      </c>
      <c r="B4038" s="137" t="s">
        <v>8050</v>
      </c>
      <c r="C4038" s="138" t="s">
        <v>42</v>
      </c>
      <c r="D4038" s="139">
        <v>8.7899999999999991</v>
      </c>
      <c r="E4038" s="139">
        <v>11.47</v>
      </c>
      <c r="F4038" s="139">
        <v>20.260000000000002</v>
      </c>
      <c r="G4038" s="120">
        <f t="shared" si="62"/>
        <v>9</v>
      </c>
    </row>
    <row r="4039" spans="1:7" x14ac:dyDescent="0.2">
      <c r="A4039" s="136" t="s">
        <v>8051</v>
      </c>
      <c r="B4039" s="137" t="s">
        <v>8052</v>
      </c>
      <c r="C4039" s="138" t="s">
        <v>42</v>
      </c>
      <c r="D4039" s="139">
        <v>11.38</v>
      </c>
      <c r="E4039" s="139">
        <v>11.47</v>
      </c>
      <c r="F4039" s="139">
        <v>22.85</v>
      </c>
      <c r="G4039" s="120">
        <f t="shared" si="62"/>
        <v>9</v>
      </c>
    </row>
    <row r="4040" spans="1:7" ht="30" x14ac:dyDescent="0.2">
      <c r="A4040" s="136" t="s">
        <v>8053</v>
      </c>
      <c r="B4040" s="137" t="s">
        <v>8054</v>
      </c>
      <c r="C4040" s="138" t="s">
        <v>42</v>
      </c>
      <c r="D4040" s="139">
        <v>14.81</v>
      </c>
      <c r="E4040" s="139">
        <v>11.47</v>
      </c>
      <c r="F4040" s="139">
        <v>26.28</v>
      </c>
      <c r="G4040" s="120">
        <f t="shared" si="62"/>
        <v>9</v>
      </c>
    </row>
    <row r="4041" spans="1:7" ht="30" x14ac:dyDescent="0.2">
      <c r="A4041" s="136" t="s">
        <v>8055</v>
      </c>
      <c r="B4041" s="137" t="s">
        <v>8056</v>
      </c>
      <c r="C4041" s="138" t="s">
        <v>42</v>
      </c>
      <c r="D4041" s="139">
        <v>34.71</v>
      </c>
      <c r="E4041" s="139">
        <v>19.440000000000001</v>
      </c>
      <c r="F4041" s="139">
        <v>54.15</v>
      </c>
      <c r="G4041" s="120">
        <f t="shared" si="62"/>
        <v>9</v>
      </c>
    </row>
    <row r="4042" spans="1:7" x14ac:dyDescent="0.2">
      <c r="A4042" s="136" t="s">
        <v>8057</v>
      </c>
      <c r="B4042" s="137" t="s">
        <v>8058</v>
      </c>
      <c r="C4042" s="138" t="s">
        <v>42</v>
      </c>
      <c r="D4042" s="139">
        <v>11.71</v>
      </c>
      <c r="E4042" s="139">
        <v>10.01</v>
      </c>
      <c r="F4042" s="139">
        <v>21.72</v>
      </c>
      <c r="G4042" s="120">
        <f t="shared" ref="G4042:G4105" si="63">LEN(A4042)</f>
        <v>9</v>
      </c>
    </row>
    <row r="4043" spans="1:7" ht="30" x14ac:dyDescent="0.2">
      <c r="A4043" s="136" t="s">
        <v>8059</v>
      </c>
      <c r="B4043" s="137" t="s">
        <v>8060</v>
      </c>
      <c r="C4043" s="138" t="s">
        <v>42</v>
      </c>
      <c r="D4043" s="139">
        <v>80.42</v>
      </c>
      <c r="E4043" s="139">
        <v>35.21</v>
      </c>
      <c r="F4043" s="139">
        <v>115.63</v>
      </c>
      <c r="G4043" s="120">
        <f t="shared" si="63"/>
        <v>9</v>
      </c>
    </row>
    <row r="4044" spans="1:7" x14ac:dyDescent="0.2">
      <c r="A4044" s="136" t="s">
        <v>8061</v>
      </c>
      <c r="B4044" s="137" t="s">
        <v>8062</v>
      </c>
      <c r="C4044" s="138"/>
      <c r="D4044" s="139"/>
      <c r="E4044" s="139"/>
      <c r="F4044" s="139"/>
      <c r="G4044" s="120">
        <f t="shared" si="63"/>
        <v>2</v>
      </c>
    </row>
    <row r="4045" spans="1:7" x14ac:dyDescent="0.2">
      <c r="A4045" s="136" t="s">
        <v>8063</v>
      </c>
      <c r="B4045" s="137" t="s">
        <v>8064</v>
      </c>
      <c r="C4045" s="138"/>
      <c r="D4045" s="139"/>
      <c r="E4045" s="139"/>
      <c r="F4045" s="139"/>
      <c r="G4045" s="120">
        <f t="shared" si="63"/>
        <v>5</v>
      </c>
    </row>
    <row r="4046" spans="1:7" ht="30" x14ac:dyDescent="0.2">
      <c r="A4046" s="136" t="s">
        <v>8065</v>
      </c>
      <c r="B4046" s="137" t="s">
        <v>8066</v>
      </c>
      <c r="C4046" s="138" t="s">
        <v>7</v>
      </c>
      <c r="D4046" s="139">
        <v>265.92</v>
      </c>
      <c r="E4046" s="139">
        <v>3.42</v>
      </c>
      <c r="F4046" s="139">
        <v>269.33999999999997</v>
      </c>
      <c r="G4046" s="120">
        <f t="shared" si="63"/>
        <v>9</v>
      </c>
    </row>
    <row r="4047" spans="1:7" ht="30" x14ac:dyDescent="0.2">
      <c r="A4047" s="136" t="s">
        <v>8067</v>
      </c>
      <c r="B4047" s="137" t="s">
        <v>8068</v>
      </c>
      <c r="C4047" s="138" t="s">
        <v>7</v>
      </c>
      <c r="D4047" s="139">
        <v>216.74</v>
      </c>
      <c r="E4047" s="139">
        <v>2.87</v>
      </c>
      <c r="F4047" s="139">
        <v>219.61</v>
      </c>
      <c r="G4047" s="120">
        <f t="shared" si="63"/>
        <v>9</v>
      </c>
    </row>
    <row r="4048" spans="1:7" ht="30" x14ac:dyDescent="0.2">
      <c r="A4048" s="136" t="s">
        <v>8069</v>
      </c>
      <c r="B4048" s="137" t="s">
        <v>8070</v>
      </c>
      <c r="C4048" s="138" t="s">
        <v>7</v>
      </c>
      <c r="D4048" s="139">
        <v>217.49</v>
      </c>
      <c r="E4048" s="139">
        <v>2.89</v>
      </c>
      <c r="F4048" s="139">
        <v>220.38</v>
      </c>
      <c r="G4048" s="120">
        <f t="shared" si="63"/>
        <v>9</v>
      </c>
    </row>
    <row r="4049" spans="1:7" x14ac:dyDescent="0.2">
      <c r="A4049" s="136" t="s">
        <v>8071</v>
      </c>
      <c r="B4049" s="137" t="s">
        <v>8072</v>
      </c>
      <c r="C4049" s="138" t="s">
        <v>18</v>
      </c>
      <c r="D4049" s="139">
        <v>443.07</v>
      </c>
      <c r="E4049" s="139">
        <v>14.33</v>
      </c>
      <c r="F4049" s="139">
        <v>457.4</v>
      </c>
      <c r="G4049" s="120">
        <f t="shared" si="63"/>
        <v>9</v>
      </c>
    </row>
    <row r="4050" spans="1:7" x14ac:dyDescent="0.2">
      <c r="A4050" s="136" t="s">
        <v>8073</v>
      </c>
      <c r="B4050" s="137" t="s">
        <v>8074</v>
      </c>
      <c r="C4050" s="138"/>
      <c r="D4050" s="139"/>
      <c r="E4050" s="139"/>
      <c r="F4050" s="139"/>
      <c r="G4050" s="120">
        <f t="shared" si="63"/>
        <v>5</v>
      </c>
    </row>
    <row r="4051" spans="1:7" x14ac:dyDescent="0.2">
      <c r="A4051" s="136" t="s">
        <v>8075</v>
      </c>
      <c r="B4051" s="137" t="s">
        <v>8076</v>
      </c>
      <c r="C4051" s="138" t="s">
        <v>7</v>
      </c>
      <c r="D4051" s="139">
        <v>77.11</v>
      </c>
      <c r="E4051" s="139"/>
      <c r="F4051" s="139">
        <v>77.11</v>
      </c>
      <c r="G4051" s="120">
        <f t="shared" si="63"/>
        <v>9</v>
      </c>
    </row>
    <row r="4052" spans="1:7" x14ac:dyDescent="0.2">
      <c r="A4052" s="136" t="s">
        <v>8077</v>
      </c>
      <c r="B4052" s="137" t="s">
        <v>8078</v>
      </c>
      <c r="C4052" s="138" t="s">
        <v>7</v>
      </c>
      <c r="D4052" s="139">
        <v>38.35</v>
      </c>
      <c r="E4052" s="139"/>
      <c r="F4052" s="139">
        <v>38.35</v>
      </c>
      <c r="G4052" s="120">
        <f t="shared" si="63"/>
        <v>9</v>
      </c>
    </row>
    <row r="4053" spans="1:7" ht="30" x14ac:dyDescent="0.2">
      <c r="A4053" s="136" t="s">
        <v>8079</v>
      </c>
      <c r="B4053" s="137" t="s">
        <v>8080</v>
      </c>
      <c r="C4053" s="138" t="s">
        <v>7</v>
      </c>
      <c r="D4053" s="139">
        <v>167.5</v>
      </c>
      <c r="E4053" s="139"/>
      <c r="F4053" s="139">
        <v>167.5</v>
      </c>
      <c r="G4053" s="120">
        <f t="shared" si="63"/>
        <v>9</v>
      </c>
    </row>
    <row r="4054" spans="1:7" ht="30" x14ac:dyDescent="0.2">
      <c r="A4054" s="136" t="s">
        <v>8081</v>
      </c>
      <c r="B4054" s="137" t="s">
        <v>8082</v>
      </c>
      <c r="C4054" s="138" t="s">
        <v>7</v>
      </c>
      <c r="D4054" s="139">
        <v>209.37</v>
      </c>
      <c r="E4054" s="139"/>
      <c r="F4054" s="139">
        <v>209.37</v>
      </c>
      <c r="G4054" s="120">
        <f t="shared" si="63"/>
        <v>9</v>
      </c>
    </row>
    <row r="4055" spans="1:7" ht="30" x14ac:dyDescent="0.2">
      <c r="A4055" s="136" t="s">
        <v>8083</v>
      </c>
      <c r="B4055" s="137" t="s">
        <v>8084</v>
      </c>
      <c r="C4055" s="138" t="s">
        <v>7</v>
      </c>
      <c r="D4055" s="139">
        <v>70.260000000000005</v>
      </c>
      <c r="E4055" s="139"/>
      <c r="F4055" s="139">
        <v>70.260000000000005</v>
      </c>
      <c r="G4055" s="120">
        <f t="shared" si="63"/>
        <v>9</v>
      </c>
    </row>
    <row r="4056" spans="1:7" ht="30" x14ac:dyDescent="0.2">
      <c r="A4056" s="136" t="s">
        <v>8085</v>
      </c>
      <c r="B4056" s="137" t="s">
        <v>8086</v>
      </c>
      <c r="C4056" s="138" t="s">
        <v>7</v>
      </c>
      <c r="D4056" s="139">
        <v>108.92</v>
      </c>
      <c r="E4056" s="139"/>
      <c r="F4056" s="139">
        <v>108.92</v>
      </c>
      <c r="G4056" s="120">
        <f t="shared" si="63"/>
        <v>9</v>
      </c>
    </row>
    <row r="4057" spans="1:7" ht="30" x14ac:dyDescent="0.2">
      <c r="A4057" s="136" t="s">
        <v>8087</v>
      </c>
      <c r="B4057" s="137" t="s">
        <v>8088</v>
      </c>
      <c r="C4057" s="138" t="s">
        <v>7</v>
      </c>
      <c r="D4057" s="139">
        <v>114</v>
      </c>
      <c r="E4057" s="139"/>
      <c r="F4057" s="139">
        <v>114</v>
      </c>
      <c r="G4057" s="120">
        <f t="shared" si="63"/>
        <v>9</v>
      </c>
    </row>
    <row r="4058" spans="1:7" x14ac:dyDescent="0.2">
      <c r="A4058" s="136" t="s">
        <v>8089</v>
      </c>
      <c r="B4058" s="137" t="s">
        <v>8090</v>
      </c>
      <c r="C4058" s="138" t="s">
        <v>7</v>
      </c>
      <c r="D4058" s="139">
        <v>203.79</v>
      </c>
      <c r="E4058" s="139"/>
      <c r="F4058" s="139">
        <v>203.79</v>
      </c>
      <c r="G4058" s="120">
        <f t="shared" si="63"/>
        <v>9</v>
      </c>
    </row>
    <row r="4059" spans="1:7" x14ac:dyDescent="0.2">
      <c r="A4059" s="136" t="s">
        <v>8091</v>
      </c>
      <c r="B4059" s="137" t="s">
        <v>8092</v>
      </c>
      <c r="C4059" s="138" t="s">
        <v>7</v>
      </c>
      <c r="D4059" s="139">
        <v>194.5</v>
      </c>
      <c r="E4059" s="139"/>
      <c r="F4059" s="139">
        <v>194.5</v>
      </c>
      <c r="G4059" s="120">
        <f t="shared" si="63"/>
        <v>9</v>
      </c>
    </row>
    <row r="4060" spans="1:7" ht="30" x14ac:dyDescent="0.2">
      <c r="A4060" s="136" t="s">
        <v>8093</v>
      </c>
      <c r="B4060" s="137" t="s">
        <v>8094</v>
      </c>
      <c r="C4060" s="138" t="s">
        <v>7</v>
      </c>
      <c r="D4060" s="139">
        <v>38.99</v>
      </c>
      <c r="E4060" s="139"/>
      <c r="F4060" s="139">
        <v>38.99</v>
      </c>
      <c r="G4060" s="120">
        <f t="shared" si="63"/>
        <v>9</v>
      </c>
    </row>
    <row r="4061" spans="1:7" x14ac:dyDescent="0.2">
      <c r="A4061" s="136" t="s">
        <v>8095</v>
      </c>
      <c r="B4061" s="137" t="s">
        <v>8096</v>
      </c>
      <c r="C4061" s="138"/>
      <c r="D4061" s="139"/>
      <c r="E4061" s="139"/>
      <c r="F4061" s="139"/>
      <c r="G4061" s="120">
        <f t="shared" si="63"/>
        <v>5</v>
      </c>
    </row>
    <row r="4062" spans="1:7" ht="30" x14ac:dyDescent="0.2">
      <c r="A4062" s="136" t="s">
        <v>8097</v>
      </c>
      <c r="B4062" s="137" t="s">
        <v>8098</v>
      </c>
      <c r="C4062" s="138" t="s">
        <v>7</v>
      </c>
      <c r="D4062" s="139">
        <v>1526.31</v>
      </c>
      <c r="E4062" s="139">
        <v>25.9</v>
      </c>
      <c r="F4062" s="139">
        <v>1552.21</v>
      </c>
      <c r="G4062" s="120">
        <f t="shared" si="63"/>
        <v>9</v>
      </c>
    </row>
    <row r="4063" spans="1:7" ht="30" x14ac:dyDescent="0.2">
      <c r="A4063" s="136" t="s">
        <v>8099</v>
      </c>
      <c r="B4063" s="137" t="s">
        <v>8100</v>
      </c>
      <c r="C4063" s="138" t="s">
        <v>7</v>
      </c>
      <c r="D4063" s="139">
        <v>1590.96</v>
      </c>
      <c r="E4063" s="139">
        <v>25.89</v>
      </c>
      <c r="F4063" s="139">
        <v>1616.85</v>
      </c>
      <c r="G4063" s="120">
        <f t="shared" si="63"/>
        <v>9</v>
      </c>
    </row>
    <row r="4064" spans="1:7" ht="30" x14ac:dyDescent="0.2">
      <c r="A4064" s="136" t="s">
        <v>8101</v>
      </c>
      <c r="B4064" s="137" t="s">
        <v>8102</v>
      </c>
      <c r="C4064" s="138" t="s">
        <v>7</v>
      </c>
      <c r="D4064" s="139">
        <v>1717.22</v>
      </c>
      <c r="E4064" s="139">
        <v>25.89</v>
      </c>
      <c r="F4064" s="139">
        <v>1743.11</v>
      </c>
      <c r="G4064" s="120">
        <f t="shared" si="63"/>
        <v>9</v>
      </c>
    </row>
    <row r="4065" spans="1:7" ht="30" x14ac:dyDescent="0.2">
      <c r="A4065" s="136" t="s">
        <v>8103</v>
      </c>
      <c r="B4065" s="137" t="s">
        <v>8104</v>
      </c>
      <c r="C4065" s="138" t="s">
        <v>7</v>
      </c>
      <c r="D4065" s="139">
        <v>1772.78</v>
      </c>
      <c r="E4065" s="139">
        <v>25.89</v>
      </c>
      <c r="F4065" s="139">
        <v>1798.67</v>
      </c>
      <c r="G4065" s="120">
        <f t="shared" si="63"/>
        <v>9</v>
      </c>
    </row>
    <row r="4066" spans="1:7" ht="30" x14ac:dyDescent="0.2">
      <c r="A4066" s="136" t="s">
        <v>8105</v>
      </c>
      <c r="B4066" s="137" t="s">
        <v>8106</v>
      </c>
      <c r="C4066" s="138" t="s">
        <v>7</v>
      </c>
      <c r="D4066" s="139">
        <v>2157.14</v>
      </c>
      <c r="E4066" s="139">
        <v>25.89</v>
      </c>
      <c r="F4066" s="139">
        <v>2183.0300000000002</v>
      </c>
      <c r="G4066" s="120">
        <f t="shared" si="63"/>
        <v>9</v>
      </c>
    </row>
    <row r="4067" spans="1:7" ht="30" x14ac:dyDescent="0.2">
      <c r="A4067" s="136" t="s">
        <v>8107</v>
      </c>
      <c r="B4067" s="137" t="s">
        <v>8108</v>
      </c>
      <c r="C4067" s="138" t="s">
        <v>7</v>
      </c>
      <c r="D4067" s="139">
        <v>1735.74</v>
      </c>
      <c r="E4067" s="139">
        <v>38.85</v>
      </c>
      <c r="F4067" s="139">
        <v>1774.59</v>
      </c>
      <c r="G4067" s="120">
        <f t="shared" si="63"/>
        <v>9</v>
      </c>
    </row>
    <row r="4068" spans="1:7" ht="30" x14ac:dyDescent="0.2">
      <c r="A4068" s="136" t="s">
        <v>8109</v>
      </c>
      <c r="B4068" s="137" t="s">
        <v>8110</v>
      </c>
      <c r="C4068" s="138" t="s">
        <v>7</v>
      </c>
      <c r="D4068" s="139">
        <v>1660.13</v>
      </c>
      <c r="E4068" s="139">
        <v>38.85</v>
      </c>
      <c r="F4068" s="139">
        <v>1698.98</v>
      </c>
      <c r="G4068" s="120">
        <f t="shared" si="63"/>
        <v>9</v>
      </c>
    </row>
    <row r="4069" spans="1:7" ht="30" x14ac:dyDescent="0.2">
      <c r="A4069" s="136" t="s">
        <v>8111</v>
      </c>
      <c r="B4069" s="137" t="s">
        <v>8112</v>
      </c>
      <c r="C4069" s="138" t="s">
        <v>7</v>
      </c>
      <c r="D4069" s="139">
        <v>1960.94</v>
      </c>
      <c r="E4069" s="139">
        <v>38.85</v>
      </c>
      <c r="F4069" s="139">
        <v>1999.79</v>
      </c>
      <c r="G4069" s="120">
        <f t="shared" si="63"/>
        <v>9</v>
      </c>
    </row>
    <row r="4070" spans="1:7" x14ac:dyDescent="0.2">
      <c r="A4070" s="136" t="s">
        <v>8113</v>
      </c>
      <c r="B4070" s="137" t="s">
        <v>8114</v>
      </c>
      <c r="C4070" s="138"/>
      <c r="D4070" s="139"/>
      <c r="E4070" s="139"/>
      <c r="F4070" s="139"/>
      <c r="G4070" s="120">
        <f t="shared" si="63"/>
        <v>5</v>
      </c>
    </row>
    <row r="4071" spans="1:7" ht="30" x14ac:dyDescent="0.2">
      <c r="A4071" s="136" t="s">
        <v>8115</v>
      </c>
      <c r="B4071" s="137" t="s">
        <v>8116</v>
      </c>
      <c r="C4071" s="138" t="s">
        <v>42</v>
      </c>
      <c r="D4071" s="139">
        <v>1157.46</v>
      </c>
      <c r="E4071" s="139">
        <v>113.12</v>
      </c>
      <c r="F4071" s="139">
        <v>1270.58</v>
      </c>
      <c r="G4071" s="120">
        <f t="shared" si="63"/>
        <v>9</v>
      </c>
    </row>
    <row r="4072" spans="1:7" x14ac:dyDescent="0.2">
      <c r="A4072" s="136" t="s">
        <v>8117</v>
      </c>
      <c r="B4072" s="137" t="s">
        <v>8118</v>
      </c>
      <c r="C4072" s="138" t="s">
        <v>42</v>
      </c>
      <c r="D4072" s="139">
        <v>3375.82</v>
      </c>
      <c r="E4072" s="139">
        <v>113.12</v>
      </c>
      <c r="F4072" s="139">
        <v>3488.94</v>
      </c>
      <c r="G4072" s="120">
        <f t="shared" si="63"/>
        <v>9</v>
      </c>
    </row>
    <row r="4073" spans="1:7" x14ac:dyDescent="0.2">
      <c r="A4073" s="136" t="s">
        <v>8119</v>
      </c>
      <c r="B4073" s="137" t="s">
        <v>8120</v>
      </c>
      <c r="C4073" s="138" t="s">
        <v>42</v>
      </c>
      <c r="D4073" s="139">
        <v>5725.75</v>
      </c>
      <c r="E4073" s="139">
        <v>193.47</v>
      </c>
      <c r="F4073" s="139">
        <v>5919.22</v>
      </c>
      <c r="G4073" s="120">
        <f t="shared" si="63"/>
        <v>9</v>
      </c>
    </row>
    <row r="4074" spans="1:7" ht="30" x14ac:dyDescent="0.2">
      <c r="A4074" s="136" t="s">
        <v>8121</v>
      </c>
      <c r="B4074" s="137" t="s">
        <v>8122</v>
      </c>
      <c r="C4074" s="138" t="s">
        <v>42</v>
      </c>
      <c r="D4074" s="139">
        <v>5756.43</v>
      </c>
      <c r="E4074" s="139">
        <v>113.12</v>
      </c>
      <c r="F4074" s="139">
        <v>5869.55</v>
      </c>
      <c r="G4074" s="120">
        <f t="shared" si="63"/>
        <v>9</v>
      </c>
    </row>
    <row r="4075" spans="1:7" x14ac:dyDescent="0.2">
      <c r="A4075" s="136" t="s">
        <v>8123</v>
      </c>
      <c r="B4075" s="137" t="s">
        <v>8124</v>
      </c>
      <c r="C4075" s="138" t="s">
        <v>42</v>
      </c>
      <c r="D4075" s="139">
        <v>2838.54</v>
      </c>
      <c r="E4075" s="139">
        <v>70.41</v>
      </c>
      <c r="F4075" s="139">
        <v>2908.95</v>
      </c>
      <c r="G4075" s="120">
        <f t="shared" si="63"/>
        <v>9</v>
      </c>
    </row>
    <row r="4076" spans="1:7" ht="30" x14ac:dyDescent="0.2">
      <c r="A4076" s="136" t="s">
        <v>8125</v>
      </c>
      <c r="B4076" s="137" t="s">
        <v>8126</v>
      </c>
      <c r="C4076" s="138" t="s">
        <v>42</v>
      </c>
      <c r="D4076" s="139">
        <v>1907.06</v>
      </c>
      <c r="E4076" s="139">
        <v>113.12</v>
      </c>
      <c r="F4076" s="139">
        <v>2020.18</v>
      </c>
      <c r="G4076" s="120">
        <f t="shared" si="63"/>
        <v>9</v>
      </c>
    </row>
    <row r="4077" spans="1:7" x14ac:dyDescent="0.2">
      <c r="A4077" s="136" t="s">
        <v>8127</v>
      </c>
      <c r="B4077" s="137" t="s">
        <v>8128</v>
      </c>
      <c r="C4077" s="138" t="s">
        <v>42</v>
      </c>
      <c r="D4077" s="139">
        <v>2817.66</v>
      </c>
      <c r="E4077" s="139">
        <v>113.12</v>
      </c>
      <c r="F4077" s="139">
        <v>2930.78</v>
      </c>
      <c r="G4077" s="120">
        <f t="shared" si="63"/>
        <v>9</v>
      </c>
    </row>
    <row r="4078" spans="1:7" x14ac:dyDescent="0.2">
      <c r="A4078" s="136" t="s">
        <v>8129</v>
      </c>
      <c r="B4078" s="137" t="s">
        <v>8130</v>
      </c>
      <c r="C4078" s="138"/>
      <c r="D4078" s="139"/>
      <c r="E4078" s="139"/>
      <c r="F4078" s="139"/>
      <c r="G4078" s="120">
        <f t="shared" si="63"/>
        <v>5</v>
      </c>
    </row>
    <row r="4079" spans="1:7" x14ac:dyDescent="0.2">
      <c r="A4079" s="136" t="s">
        <v>8131</v>
      </c>
      <c r="B4079" s="137" t="s">
        <v>8132</v>
      </c>
      <c r="C4079" s="138" t="s">
        <v>42</v>
      </c>
      <c r="D4079" s="139">
        <v>436.64</v>
      </c>
      <c r="E4079" s="139">
        <v>23.82</v>
      </c>
      <c r="F4079" s="139">
        <v>460.46</v>
      </c>
      <c r="G4079" s="120">
        <f t="shared" si="63"/>
        <v>9</v>
      </c>
    </row>
    <row r="4080" spans="1:7" x14ac:dyDescent="0.2">
      <c r="A4080" s="136" t="s">
        <v>8133</v>
      </c>
      <c r="B4080" s="137" t="s">
        <v>8134</v>
      </c>
      <c r="C4080" s="138" t="s">
        <v>42</v>
      </c>
      <c r="D4080" s="139">
        <v>3177.09</v>
      </c>
      <c r="E4080" s="139">
        <v>52.93</v>
      </c>
      <c r="F4080" s="139">
        <v>3230.02</v>
      </c>
      <c r="G4080" s="120">
        <f t="shared" si="63"/>
        <v>9</v>
      </c>
    </row>
    <row r="4081" spans="1:7" x14ac:dyDescent="0.2">
      <c r="A4081" s="136" t="s">
        <v>8135</v>
      </c>
      <c r="B4081" s="137" t="s">
        <v>8136</v>
      </c>
      <c r="C4081" s="138" t="s">
        <v>42</v>
      </c>
      <c r="D4081" s="139">
        <v>1503.85</v>
      </c>
      <c r="E4081" s="139">
        <v>35.21</v>
      </c>
      <c r="F4081" s="139">
        <v>1539.06</v>
      </c>
      <c r="G4081" s="120">
        <f t="shared" si="63"/>
        <v>9</v>
      </c>
    </row>
    <row r="4082" spans="1:7" ht="30" x14ac:dyDescent="0.2">
      <c r="A4082" s="136" t="s">
        <v>8137</v>
      </c>
      <c r="B4082" s="137" t="s">
        <v>8138</v>
      </c>
      <c r="C4082" s="138" t="s">
        <v>42</v>
      </c>
      <c r="D4082" s="139">
        <v>3101.84</v>
      </c>
      <c r="E4082" s="139">
        <v>602.29999999999995</v>
      </c>
      <c r="F4082" s="139">
        <v>3704.14</v>
      </c>
      <c r="G4082" s="120">
        <f t="shared" si="63"/>
        <v>9</v>
      </c>
    </row>
    <row r="4083" spans="1:7" ht="30" x14ac:dyDescent="0.2">
      <c r="A4083" s="136" t="s">
        <v>8139</v>
      </c>
      <c r="B4083" s="137" t="s">
        <v>8140</v>
      </c>
      <c r="C4083" s="138" t="s">
        <v>42</v>
      </c>
      <c r="D4083" s="139">
        <v>8311.51</v>
      </c>
      <c r="E4083" s="139">
        <v>702.4</v>
      </c>
      <c r="F4083" s="139">
        <v>9013.91</v>
      </c>
      <c r="G4083" s="120">
        <f t="shared" si="63"/>
        <v>9</v>
      </c>
    </row>
    <row r="4084" spans="1:7" x14ac:dyDescent="0.2">
      <c r="A4084" s="136" t="s">
        <v>8141</v>
      </c>
      <c r="B4084" s="137" t="s">
        <v>8142</v>
      </c>
      <c r="C4084" s="138"/>
      <c r="D4084" s="139"/>
      <c r="E4084" s="139"/>
      <c r="F4084" s="139"/>
      <c r="G4084" s="120">
        <f t="shared" si="63"/>
        <v>5</v>
      </c>
    </row>
    <row r="4085" spans="1:7" x14ac:dyDescent="0.2">
      <c r="A4085" s="136" t="s">
        <v>8143</v>
      </c>
      <c r="B4085" s="137" t="s">
        <v>8144</v>
      </c>
      <c r="C4085" s="138" t="s">
        <v>42</v>
      </c>
      <c r="D4085" s="139">
        <v>100.93</v>
      </c>
      <c r="E4085" s="139">
        <v>11.46</v>
      </c>
      <c r="F4085" s="139">
        <v>112.39</v>
      </c>
      <c r="G4085" s="120">
        <f t="shared" si="63"/>
        <v>9</v>
      </c>
    </row>
    <row r="4086" spans="1:7" ht="30" x14ac:dyDescent="0.2">
      <c r="A4086" s="136" t="s">
        <v>8145</v>
      </c>
      <c r="B4086" s="137" t="s">
        <v>8146</v>
      </c>
      <c r="C4086" s="138" t="s">
        <v>42</v>
      </c>
      <c r="D4086" s="139">
        <v>43.4</v>
      </c>
      <c r="E4086" s="139">
        <v>8.6</v>
      </c>
      <c r="F4086" s="139">
        <v>52</v>
      </c>
      <c r="G4086" s="120">
        <f t="shared" si="63"/>
        <v>9</v>
      </c>
    </row>
    <row r="4087" spans="1:7" x14ac:dyDescent="0.2">
      <c r="A4087" s="136" t="s">
        <v>8147</v>
      </c>
      <c r="B4087" s="137" t="s">
        <v>8148</v>
      </c>
      <c r="C4087" s="138" t="s">
        <v>42</v>
      </c>
      <c r="D4087" s="139">
        <v>23.9</v>
      </c>
      <c r="E4087" s="139">
        <v>8.6</v>
      </c>
      <c r="F4087" s="139">
        <v>32.5</v>
      </c>
      <c r="G4087" s="120">
        <f t="shared" si="63"/>
        <v>9</v>
      </c>
    </row>
    <row r="4088" spans="1:7" x14ac:dyDescent="0.2">
      <c r="A4088" s="136" t="s">
        <v>8149</v>
      </c>
      <c r="B4088" s="137" t="s">
        <v>8150</v>
      </c>
      <c r="C4088" s="138" t="s">
        <v>42</v>
      </c>
      <c r="D4088" s="139">
        <v>19.78</v>
      </c>
      <c r="E4088" s="139">
        <v>8.6</v>
      </c>
      <c r="F4088" s="139">
        <v>28.38</v>
      </c>
      <c r="G4088" s="120">
        <f t="shared" si="63"/>
        <v>9</v>
      </c>
    </row>
    <row r="4089" spans="1:7" x14ac:dyDescent="0.2">
      <c r="A4089" s="136" t="s">
        <v>8151</v>
      </c>
      <c r="B4089" s="137" t="s">
        <v>8152</v>
      </c>
      <c r="C4089" s="138" t="s">
        <v>42</v>
      </c>
      <c r="D4089" s="139">
        <v>31.32</v>
      </c>
      <c r="E4089" s="139">
        <v>8.6</v>
      </c>
      <c r="F4089" s="139">
        <v>39.92</v>
      </c>
      <c r="G4089" s="120">
        <f t="shared" si="63"/>
        <v>9</v>
      </c>
    </row>
    <row r="4090" spans="1:7" x14ac:dyDescent="0.2">
      <c r="A4090" s="136" t="s">
        <v>8153</v>
      </c>
      <c r="B4090" s="137" t="s">
        <v>8154</v>
      </c>
      <c r="C4090" s="138" t="s">
        <v>42</v>
      </c>
      <c r="D4090" s="139">
        <v>24.15</v>
      </c>
      <c r="E4090" s="139">
        <v>8.6</v>
      </c>
      <c r="F4090" s="139">
        <v>32.75</v>
      </c>
      <c r="G4090" s="120">
        <f t="shared" si="63"/>
        <v>9</v>
      </c>
    </row>
    <row r="4091" spans="1:7" x14ac:dyDescent="0.2">
      <c r="A4091" s="136" t="s">
        <v>8155</v>
      </c>
      <c r="B4091" s="137" t="s">
        <v>8156</v>
      </c>
      <c r="C4091" s="138" t="s">
        <v>42</v>
      </c>
      <c r="D4091" s="139">
        <v>73.08</v>
      </c>
      <c r="E4091" s="139">
        <v>9.6199999999999992</v>
      </c>
      <c r="F4091" s="139">
        <v>82.7</v>
      </c>
      <c r="G4091" s="120">
        <f t="shared" si="63"/>
        <v>9</v>
      </c>
    </row>
    <row r="4092" spans="1:7" x14ac:dyDescent="0.2">
      <c r="A4092" s="136" t="s">
        <v>8157</v>
      </c>
      <c r="B4092" s="137" t="s">
        <v>8158</v>
      </c>
      <c r="C4092" s="138" t="s">
        <v>42</v>
      </c>
      <c r="D4092" s="139">
        <v>71.63</v>
      </c>
      <c r="E4092" s="139">
        <v>9.6199999999999992</v>
      </c>
      <c r="F4092" s="139">
        <v>81.25</v>
      </c>
      <c r="G4092" s="120">
        <f t="shared" si="63"/>
        <v>9</v>
      </c>
    </row>
    <row r="4093" spans="1:7" x14ac:dyDescent="0.2">
      <c r="A4093" s="136" t="s">
        <v>8159</v>
      </c>
      <c r="B4093" s="137" t="s">
        <v>8160</v>
      </c>
      <c r="C4093" s="138" t="s">
        <v>42</v>
      </c>
      <c r="D4093" s="139">
        <v>54.47</v>
      </c>
      <c r="E4093" s="139">
        <v>8.6</v>
      </c>
      <c r="F4093" s="139">
        <v>63.07</v>
      </c>
      <c r="G4093" s="120">
        <f t="shared" si="63"/>
        <v>9</v>
      </c>
    </row>
    <row r="4094" spans="1:7" x14ac:dyDescent="0.2">
      <c r="A4094" s="136" t="s">
        <v>8161</v>
      </c>
      <c r="B4094" s="137" t="s">
        <v>8162</v>
      </c>
      <c r="C4094" s="138" t="s">
        <v>42</v>
      </c>
      <c r="D4094" s="139">
        <v>32.89</v>
      </c>
      <c r="E4094" s="139">
        <v>8.6</v>
      </c>
      <c r="F4094" s="139">
        <v>41.49</v>
      </c>
      <c r="G4094" s="120">
        <f t="shared" si="63"/>
        <v>9</v>
      </c>
    </row>
    <row r="4095" spans="1:7" x14ac:dyDescent="0.2">
      <c r="A4095" s="136" t="s">
        <v>8163</v>
      </c>
      <c r="B4095" s="137" t="s">
        <v>8164</v>
      </c>
      <c r="C4095" s="138" t="s">
        <v>42</v>
      </c>
      <c r="D4095" s="139">
        <v>41.58</v>
      </c>
      <c r="E4095" s="139">
        <v>8.6</v>
      </c>
      <c r="F4095" s="139">
        <v>50.18</v>
      </c>
      <c r="G4095" s="120">
        <f t="shared" si="63"/>
        <v>9</v>
      </c>
    </row>
    <row r="4096" spans="1:7" x14ac:dyDescent="0.2">
      <c r="A4096" s="136" t="s">
        <v>8165</v>
      </c>
      <c r="B4096" s="137" t="s">
        <v>8166</v>
      </c>
      <c r="C4096" s="138" t="s">
        <v>42</v>
      </c>
      <c r="D4096" s="139">
        <v>40</v>
      </c>
      <c r="E4096" s="139">
        <v>8.6</v>
      </c>
      <c r="F4096" s="139">
        <v>48.6</v>
      </c>
      <c r="G4096" s="120">
        <f t="shared" si="63"/>
        <v>9</v>
      </c>
    </row>
    <row r="4097" spans="1:7" x14ac:dyDescent="0.2">
      <c r="A4097" s="136" t="s">
        <v>8167</v>
      </c>
      <c r="B4097" s="137" t="s">
        <v>8168</v>
      </c>
      <c r="C4097" s="138" t="s">
        <v>42</v>
      </c>
      <c r="D4097" s="139">
        <v>57.88</v>
      </c>
      <c r="E4097" s="139">
        <v>9.6199999999999992</v>
      </c>
      <c r="F4097" s="139">
        <v>67.5</v>
      </c>
      <c r="G4097" s="120">
        <f t="shared" si="63"/>
        <v>9</v>
      </c>
    </row>
    <row r="4098" spans="1:7" x14ac:dyDescent="0.2">
      <c r="A4098" s="136" t="s">
        <v>8169</v>
      </c>
      <c r="B4098" s="137" t="s">
        <v>8170</v>
      </c>
      <c r="C4098" s="138" t="s">
        <v>42</v>
      </c>
      <c r="D4098" s="139">
        <v>56.17</v>
      </c>
      <c r="E4098" s="139">
        <v>9.6199999999999992</v>
      </c>
      <c r="F4098" s="139">
        <v>65.790000000000006</v>
      </c>
      <c r="G4098" s="120">
        <f t="shared" si="63"/>
        <v>9</v>
      </c>
    </row>
    <row r="4099" spans="1:7" x14ac:dyDescent="0.2">
      <c r="A4099" s="136" t="s">
        <v>8171</v>
      </c>
      <c r="B4099" s="137" t="s">
        <v>8172</v>
      </c>
      <c r="C4099" s="138"/>
      <c r="D4099" s="139"/>
      <c r="E4099" s="139"/>
      <c r="F4099" s="139"/>
      <c r="G4099" s="120">
        <f t="shared" si="63"/>
        <v>5</v>
      </c>
    </row>
    <row r="4100" spans="1:7" ht="45" x14ac:dyDescent="0.2">
      <c r="A4100" s="136" t="s">
        <v>8173</v>
      </c>
      <c r="B4100" s="137" t="s">
        <v>8174</v>
      </c>
      <c r="C4100" s="138" t="s">
        <v>7</v>
      </c>
      <c r="D4100" s="139">
        <v>343.41</v>
      </c>
      <c r="E4100" s="139">
        <v>13.72</v>
      </c>
      <c r="F4100" s="139">
        <v>357.13</v>
      </c>
      <c r="G4100" s="120">
        <f t="shared" si="63"/>
        <v>9</v>
      </c>
    </row>
    <row r="4101" spans="1:7" ht="30" x14ac:dyDescent="0.2">
      <c r="A4101" s="136" t="s">
        <v>8175</v>
      </c>
      <c r="B4101" s="137" t="s">
        <v>8176</v>
      </c>
      <c r="C4101" s="138" t="s">
        <v>7</v>
      </c>
      <c r="D4101" s="139">
        <v>250.23</v>
      </c>
      <c r="E4101" s="139">
        <v>12.66</v>
      </c>
      <c r="F4101" s="139">
        <v>262.89</v>
      </c>
      <c r="G4101" s="120">
        <f t="shared" si="63"/>
        <v>9</v>
      </c>
    </row>
    <row r="4102" spans="1:7" ht="30" x14ac:dyDescent="0.2">
      <c r="A4102" s="136" t="s">
        <v>8177</v>
      </c>
      <c r="B4102" s="137" t="s">
        <v>8178</v>
      </c>
      <c r="C4102" s="138" t="s">
        <v>7</v>
      </c>
      <c r="D4102" s="139">
        <v>251.91</v>
      </c>
      <c r="E4102" s="139">
        <v>12.75</v>
      </c>
      <c r="F4102" s="139">
        <v>264.66000000000003</v>
      </c>
      <c r="G4102" s="120">
        <f t="shared" si="63"/>
        <v>9</v>
      </c>
    </row>
    <row r="4103" spans="1:7" ht="30" x14ac:dyDescent="0.2">
      <c r="A4103" s="136" t="s">
        <v>8179</v>
      </c>
      <c r="B4103" s="137" t="s">
        <v>8180</v>
      </c>
      <c r="C4103" s="138" t="s">
        <v>253</v>
      </c>
      <c r="D4103" s="139">
        <v>7.93</v>
      </c>
      <c r="E4103" s="139">
        <v>2.21</v>
      </c>
      <c r="F4103" s="139">
        <v>10.14</v>
      </c>
      <c r="G4103" s="120">
        <f t="shared" si="63"/>
        <v>9</v>
      </c>
    </row>
    <row r="4104" spans="1:7" x14ac:dyDescent="0.2">
      <c r="A4104" s="136" t="s">
        <v>8181</v>
      </c>
      <c r="B4104" s="137" t="s">
        <v>8182</v>
      </c>
      <c r="C4104" s="138" t="s">
        <v>8183</v>
      </c>
      <c r="D4104" s="139">
        <v>479.99</v>
      </c>
      <c r="E4104" s="139">
        <v>1358.16</v>
      </c>
      <c r="F4104" s="139">
        <v>1838.15</v>
      </c>
      <c r="G4104" s="120">
        <f t="shared" si="63"/>
        <v>9</v>
      </c>
    </row>
    <row r="4105" spans="1:7" x14ac:dyDescent="0.2">
      <c r="A4105" s="136" t="s">
        <v>8184</v>
      </c>
      <c r="B4105" s="137" t="s">
        <v>8185</v>
      </c>
      <c r="C4105" s="138"/>
      <c r="D4105" s="139"/>
      <c r="E4105" s="139"/>
      <c r="F4105" s="139"/>
      <c r="G4105" s="120">
        <f t="shared" si="63"/>
        <v>2</v>
      </c>
    </row>
    <row r="4106" spans="1:7" x14ac:dyDescent="0.2">
      <c r="A4106" s="136" t="s">
        <v>8186</v>
      </c>
      <c r="B4106" s="137" t="s">
        <v>8187</v>
      </c>
      <c r="C4106" s="138"/>
      <c r="D4106" s="139"/>
      <c r="E4106" s="139"/>
      <c r="F4106" s="139"/>
      <c r="G4106" s="120">
        <f t="shared" ref="G4106:G4124" si="64">LEN(A4106)</f>
        <v>5</v>
      </c>
    </row>
    <row r="4107" spans="1:7" x14ac:dyDescent="0.2">
      <c r="A4107" s="136" t="s">
        <v>8188</v>
      </c>
      <c r="B4107" s="137" t="s">
        <v>8189</v>
      </c>
      <c r="C4107" s="138" t="s">
        <v>7</v>
      </c>
      <c r="D4107" s="139">
        <v>9009.9500000000007</v>
      </c>
      <c r="E4107" s="139">
        <v>90.3</v>
      </c>
      <c r="F4107" s="139">
        <v>9100.25</v>
      </c>
      <c r="G4107" s="120">
        <f t="shared" si="64"/>
        <v>9</v>
      </c>
    </row>
    <row r="4108" spans="1:7" x14ac:dyDescent="0.2">
      <c r="A4108" s="136" t="s">
        <v>8190</v>
      </c>
      <c r="B4108" s="137" t="s">
        <v>8191</v>
      </c>
      <c r="C4108" s="138" t="s">
        <v>7</v>
      </c>
      <c r="D4108" s="139">
        <v>327.52999999999997</v>
      </c>
      <c r="E4108" s="139">
        <v>90.3</v>
      </c>
      <c r="F4108" s="139">
        <v>417.83</v>
      </c>
      <c r="G4108" s="120">
        <f t="shared" si="64"/>
        <v>9</v>
      </c>
    </row>
    <row r="4109" spans="1:7" x14ac:dyDescent="0.2">
      <c r="A4109" s="136" t="s">
        <v>8192</v>
      </c>
      <c r="B4109" s="137" t="s">
        <v>8193</v>
      </c>
      <c r="C4109" s="138" t="s">
        <v>7</v>
      </c>
      <c r="D4109" s="139">
        <v>4246.4399999999996</v>
      </c>
      <c r="E4109" s="139">
        <v>90.3</v>
      </c>
      <c r="F4109" s="139">
        <v>4336.74</v>
      </c>
      <c r="G4109" s="120">
        <f t="shared" si="64"/>
        <v>9</v>
      </c>
    </row>
    <row r="4110" spans="1:7" ht="45" x14ac:dyDescent="0.2">
      <c r="A4110" s="136" t="s">
        <v>8194</v>
      </c>
      <c r="B4110" s="137" t="s">
        <v>8195</v>
      </c>
      <c r="C4110" s="138" t="s">
        <v>42</v>
      </c>
      <c r="D4110" s="139">
        <v>12.73</v>
      </c>
      <c r="E4110" s="139">
        <v>6.55</v>
      </c>
      <c r="F4110" s="139">
        <v>19.28</v>
      </c>
      <c r="G4110" s="120">
        <f t="shared" si="64"/>
        <v>9</v>
      </c>
    </row>
    <row r="4111" spans="1:7" ht="45" x14ac:dyDescent="0.2">
      <c r="A4111" s="136" t="s">
        <v>8196</v>
      </c>
      <c r="B4111" s="137" t="s">
        <v>8197</v>
      </c>
      <c r="C4111" s="138" t="s">
        <v>42</v>
      </c>
      <c r="D4111" s="139">
        <v>8.98</v>
      </c>
      <c r="E4111" s="139">
        <v>6.55</v>
      </c>
      <c r="F4111" s="139">
        <v>15.53</v>
      </c>
      <c r="G4111" s="120">
        <f t="shared" si="64"/>
        <v>9</v>
      </c>
    </row>
    <row r="4112" spans="1:7" ht="30" x14ac:dyDescent="0.2">
      <c r="A4112" s="136" t="s">
        <v>8198</v>
      </c>
      <c r="B4112" s="137" t="s">
        <v>8199</v>
      </c>
      <c r="C4112" s="138" t="s">
        <v>42</v>
      </c>
      <c r="D4112" s="139">
        <v>13.08</v>
      </c>
      <c r="E4112" s="139">
        <v>6.55</v>
      </c>
      <c r="F4112" s="139">
        <v>19.63</v>
      </c>
      <c r="G4112" s="120">
        <f t="shared" si="64"/>
        <v>9</v>
      </c>
    </row>
    <row r="4113" spans="1:7" ht="30" x14ac:dyDescent="0.2">
      <c r="A4113" s="136" t="s">
        <v>8200</v>
      </c>
      <c r="B4113" s="137" t="s">
        <v>8201</v>
      </c>
      <c r="C4113" s="138" t="s">
        <v>42</v>
      </c>
      <c r="D4113" s="139">
        <v>10.53</v>
      </c>
      <c r="E4113" s="139">
        <v>6.55</v>
      </c>
      <c r="F4113" s="139">
        <v>17.079999999999998</v>
      </c>
      <c r="G4113" s="120">
        <f t="shared" si="64"/>
        <v>9</v>
      </c>
    </row>
    <row r="4114" spans="1:7" x14ac:dyDescent="0.2">
      <c r="A4114" s="136" t="s">
        <v>8202</v>
      </c>
      <c r="B4114" s="137" t="s">
        <v>8203</v>
      </c>
      <c r="C4114" s="138" t="s">
        <v>42</v>
      </c>
      <c r="D4114" s="139">
        <v>16.77</v>
      </c>
      <c r="E4114" s="139">
        <v>6.55</v>
      </c>
      <c r="F4114" s="139">
        <v>23.32</v>
      </c>
      <c r="G4114" s="120">
        <f t="shared" si="64"/>
        <v>9</v>
      </c>
    </row>
    <row r="4115" spans="1:7" ht="30" x14ac:dyDescent="0.2">
      <c r="A4115" s="136" t="s">
        <v>8204</v>
      </c>
      <c r="B4115" s="137" t="s">
        <v>8205</v>
      </c>
      <c r="C4115" s="138" t="s">
        <v>42</v>
      </c>
      <c r="D4115" s="139">
        <v>6.34</v>
      </c>
      <c r="E4115" s="139">
        <v>6.55</v>
      </c>
      <c r="F4115" s="139">
        <v>12.89</v>
      </c>
      <c r="G4115" s="120">
        <f t="shared" si="64"/>
        <v>9</v>
      </c>
    </row>
    <row r="4116" spans="1:7" x14ac:dyDescent="0.2">
      <c r="A4116" s="136" t="s">
        <v>8206</v>
      </c>
      <c r="B4116" s="137" t="s">
        <v>8207</v>
      </c>
      <c r="C4116" s="138" t="s">
        <v>42</v>
      </c>
      <c r="D4116" s="139">
        <v>215.84</v>
      </c>
      <c r="E4116" s="139">
        <v>3.72</v>
      </c>
      <c r="F4116" s="139">
        <v>219.56</v>
      </c>
      <c r="G4116" s="120">
        <f t="shared" si="64"/>
        <v>9</v>
      </c>
    </row>
    <row r="4117" spans="1:7" x14ac:dyDescent="0.2">
      <c r="A4117" s="136" t="s">
        <v>8208</v>
      </c>
      <c r="B4117" s="137" t="s">
        <v>8209</v>
      </c>
      <c r="C4117" s="138"/>
      <c r="D4117" s="139"/>
      <c r="E4117" s="139"/>
      <c r="F4117" s="139"/>
      <c r="G4117" s="120">
        <f t="shared" si="64"/>
        <v>5</v>
      </c>
    </row>
    <row r="4118" spans="1:7" x14ac:dyDescent="0.2">
      <c r="A4118" s="136" t="s">
        <v>8210</v>
      </c>
      <c r="B4118" s="137" t="s">
        <v>8211</v>
      </c>
      <c r="C4118" s="138" t="s">
        <v>42</v>
      </c>
      <c r="D4118" s="139">
        <v>11.21</v>
      </c>
      <c r="E4118" s="139">
        <v>57.09</v>
      </c>
      <c r="F4118" s="139">
        <v>68.3</v>
      </c>
      <c r="G4118" s="120">
        <f t="shared" si="64"/>
        <v>9</v>
      </c>
    </row>
    <row r="4119" spans="1:7" x14ac:dyDescent="0.2">
      <c r="A4119" s="136" t="s">
        <v>8212</v>
      </c>
      <c r="B4119" s="137" t="s">
        <v>8213</v>
      </c>
      <c r="C4119" s="138"/>
      <c r="D4119" s="139"/>
      <c r="E4119" s="139"/>
      <c r="F4119" s="139"/>
      <c r="G4119" s="120">
        <f t="shared" si="64"/>
        <v>5</v>
      </c>
    </row>
    <row r="4120" spans="1:7" ht="45" x14ac:dyDescent="0.2">
      <c r="A4120" s="136" t="s">
        <v>8214</v>
      </c>
      <c r="B4120" s="137" t="s">
        <v>8215</v>
      </c>
      <c r="C4120" s="138" t="s">
        <v>42</v>
      </c>
      <c r="D4120" s="139">
        <v>87.37</v>
      </c>
      <c r="E4120" s="139">
        <v>7.67</v>
      </c>
      <c r="F4120" s="139">
        <v>95.04</v>
      </c>
      <c r="G4120" s="120">
        <f t="shared" si="64"/>
        <v>9</v>
      </c>
    </row>
    <row r="4121" spans="1:7" ht="30" x14ac:dyDescent="0.2">
      <c r="A4121" s="136" t="s">
        <v>8216</v>
      </c>
      <c r="B4121" s="137" t="s">
        <v>8217</v>
      </c>
      <c r="C4121" s="138" t="s">
        <v>42</v>
      </c>
      <c r="D4121" s="139">
        <v>32.03</v>
      </c>
      <c r="E4121" s="139">
        <v>1.58</v>
      </c>
      <c r="F4121" s="139">
        <v>33.61</v>
      </c>
      <c r="G4121" s="120">
        <f t="shared" si="64"/>
        <v>9</v>
      </c>
    </row>
    <row r="4122" spans="1:7" x14ac:dyDescent="0.2">
      <c r="A4122" s="136" t="s">
        <v>8218</v>
      </c>
      <c r="B4122" s="137" t="s">
        <v>8219</v>
      </c>
      <c r="C4122" s="138" t="s">
        <v>7</v>
      </c>
      <c r="D4122" s="139">
        <v>67.569999999999993</v>
      </c>
      <c r="E4122" s="139"/>
      <c r="F4122" s="139">
        <v>67.569999999999993</v>
      </c>
      <c r="G4122" s="120">
        <f t="shared" si="64"/>
        <v>9</v>
      </c>
    </row>
    <row r="4123" spans="1:7" x14ac:dyDescent="0.2">
      <c r="A4123" s="136" t="s">
        <v>8220</v>
      </c>
      <c r="B4123" s="137" t="s">
        <v>8221</v>
      </c>
      <c r="C4123" s="138" t="s">
        <v>43</v>
      </c>
      <c r="D4123" s="139">
        <v>26.24</v>
      </c>
      <c r="E4123" s="139"/>
      <c r="F4123" s="139">
        <v>26.24</v>
      </c>
      <c r="G4123" s="120">
        <f t="shared" si="64"/>
        <v>9</v>
      </c>
    </row>
    <row r="4124" spans="1:7" x14ac:dyDescent="0.2">
      <c r="A4124" s="136" t="s">
        <v>8222</v>
      </c>
      <c r="B4124" s="137" t="s">
        <v>8223</v>
      </c>
      <c r="C4124" s="138"/>
      <c r="D4124" s="139"/>
      <c r="E4124" s="139"/>
      <c r="F4124" s="139"/>
      <c r="G4124" s="120">
        <f t="shared" si="64"/>
        <v>2</v>
      </c>
    </row>
    <row r="4125" spans="1:7" x14ac:dyDescent="0.2">
      <c r="A4125" s="136" t="s">
        <v>8224</v>
      </c>
      <c r="B4125" s="137" t="s">
        <v>8225</v>
      </c>
      <c r="C4125" s="138"/>
      <c r="D4125" s="139"/>
      <c r="E4125" s="139"/>
      <c r="F4125" s="139"/>
    </row>
    <row r="4126" spans="1:7" ht="30" x14ac:dyDescent="0.2">
      <c r="A4126" s="136" t="s">
        <v>8226</v>
      </c>
      <c r="B4126" s="137" t="s">
        <v>8227</v>
      </c>
      <c r="C4126" s="138" t="s">
        <v>42</v>
      </c>
      <c r="D4126" s="139">
        <v>709.31</v>
      </c>
      <c r="E4126" s="139"/>
      <c r="F4126" s="139">
        <v>709.31</v>
      </c>
      <c r="G4126" s="120">
        <v>15</v>
      </c>
    </row>
  </sheetData>
  <sheetProtection algorithmName="SHA-512" hashValue="ZDlqbY5+DWV4GQVitDerlCaBnKdrKXHYVEH5v7uqhE/89qdL6DcwOaQtedVHgNDlXN3RBsGHP/lohDD8U5ixOw==" saltValue="CMZMR6nfonE1sbu6kOTV+w==" spinCount="100000" sheet="1" objects="1" scenarios="1"/>
  <mergeCells count="4">
    <mergeCell ref="B1:F1"/>
    <mergeCell ref="A2:F2"/>
    <mergeCell ref="A3:F3"/>
    <mergeCell ref="A4:F4"/>
  </mergeCells>
  <conditionalFormatting sqref="A1:A8 A4127:A1048576">
    <cfRule type="duplicateValues" dxfId="6" priority="7"/>
  </conditionalFormatting>
  <conditionalFormatting sqref="A9:A4126">
    <cfRule type="expression" dxfId="5" priority="6" stopIfTrue="1">
      <formula>G9&lt;6</formula>
    </cfRule>
  </conditionalFormatting>
  <conditionalFormatting sqref="B9:B4126">
    <cfRule type="expression" dxfId="4" priority="5" stopIfTrue="1">
      <formula>G9&lt;6</formula>
    </cfRule>
  </conditionalFormatting>
  <conditionalFormatting sqref="C9:C4126">
    <cfRule type="expression" dxfId="3" priority="4" stopIfTrue="1">
      <formula>G9&lt;6</formula>
    </cfRule>
  </conditionalFormatting>
  <conditionalFormatting sqref="D9:D4126">
    <cfRule type="expression" dxfId="2" priority="3" stopIfTrue="1">
      <formula>G9&lt;6</formula>
    </cfRule>
  </conditionalFormatting>
  <conditionalFormatting sqref="E9:E4126">
    <cfRule type="expression" dxfId="1" priority="2" stopIfTrue="1">
      <formula>G9&lt;6</formula>
    </cfRule>
  </conditionalFormatting>
  <conditionalFormatting sqref="F9:F4126">
    <cfRule type="expression" dxfId="0" priority="1" stopIfTrue="1">
      <formula>G9&lt;6</formula>
    </cfRule>
  </conditionalFormatting>
  <printOptions horizontalCentered="1"/>
  <pageMargins left="0.31496062992125984" right="0.31496062992125984" top="0.59055118110236227" bottom="0.59055118110236227" header="0.31496062992125984" footer="0.31496062992125984"/>
  <pageSetup paperSize="9" scale="80" orientation="portrait" horizontalDpi="1200" verticalDpi="1200" r:id="rId1"/>
  <headerFooter>
    <oddFooter>&amp;CPagina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Planilha Orçamentária</vt:lpstr>
      <vt:lpstr>Cronograma</vt:lpstr>
      <vt:lpstr>BDI</vt:lpstr>
      <vt:lpstr>Onerado</vt:lpstr>
      <vt:lpstr>BDI!Area_de_impressao</vt:lpstr>
      <vt:lpstr>'Planilha Orçamentária'!Area_de_impressao</vt:lpstr>
      <vt:lpstr>Onerado!Titulos_de_impressao</vt:lpstr>
      <vt:lpstr>'Planilha Orçamentária'!Titulos_de_impressao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Vinicius Tonon</dc:creator>
  <cp:lastModifiedBy>Fabio Luiz Rodrigues</cp:lastModifiedBy>
  <cp:lastPrinted>2024-03-19T17:04:56Z</cp:lastPrinted>
  <dcterms:created xsi:type="dcterms:W3CDTF">2018-02-28T11:58:16Z</dcterms:created>
  <dcterms:modified xsi:type="dcterms:W3CDTF">2024-03-19T17:06:55Z</dcterms:modified>
</cp:coreProperties>
</file>