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cessos\Desktop\LICITAÇÕES\Licitações 2026\Serviços terceirizados\"/>
    </mc:Choice>
  </mc:AlternateContent>
  <xr:revisionPtr revIDLastSave="0" documentId="8_{3E189545-C68F-44A3-99BF-099FBCD355F7}" xr6:coauthVersionLast="47" xr6:coauthVersionMax="47" xr10:uidLastSave="{00000000-0000-0000-0000-000000000000}"/>
  <bookViews>
    <workbookView xWindow="-120" yWindow="-120" windowWidth="21840" windowHeight="13020" xr2:uid="{A3580B67-B0FC-4488-B501-D464A4A45FAA}"/>
  </bookViews>
  <sheets>
    <sheet name="Planilh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4" i="1" l="1"/>
  <c r="D95" i="1" s="1"/>
  <c r="C129" i="1"/>
  <c r="C126" i="1"/>
  <c r="C125" i="1"/>
  <c r="C124" i="1"/>
  <c r="D113" i="1"/>
  <c r="D112" i="1"/>
  <c r="D116" i="1" s="1"/>
  <c r="D139" i="1" s="1"/>
  <c r="D102" i="1"/>
  <c r="C102" i="1"/>
  <c r="D107" i="1" s="1"/>
  <c r="D92" i="1"/>
  <c r="C91" i="1"/>
  <c r="D91" i="1" s="1"/>
  <c r="C90" i="1"/>
  <c r="D90" i="1" s="1"/>
  <c r="C89" i="1"/>
  <c r="D89" i="1" s="1"/>
  <c r="C88" i="1"/>
  <c r="D88" i="1" s="1"/>
  <c r="C87" i="1"/>
  <c r="D87" i="1" s="1"/>
  <c r="D86" i="1"/>
  <c r="C75" i="1"/>
  <c r="C77" i="1" s="1"/>
  <c r="D77" i="1" s="1"/>
  <c r="D74" i="1"/>
  <c r="C74" i="1"/>
  <c r="D72" i="1"/>
  <c r="C72" i="1"/>
  <c r="C73" i="1" s="1"/>
  <c r="D73" i="1" s="1"/>
  <c r="D59" i="1"/>
  <c r="D67" i="1" s="1"/>
  <c r="D43" i="1"/>
  <c r="D66" i="1" s="1"/>
  <c r="C43" i="1"/>
  <c r="D42" i="1"/>
  <c r="D41" i="1"/>
  <c r="D40" i="1"/>
  <c r="D39" i="1"/>
  <c r="D38" i="1"/>
  <c r="D37" i="1"/>
  <c r="D36" i="1"/>
  <c r="D35" i="1"/>
  <c r="C27" i="1"/>
  <c r="C28" i="1" s="1"/>
  <c r="D26" i="1"/>
  <c r="C26" i="1"/>
  <c r="D20" i="1"/>
  <c r="D135" i="1" s="1"/>
  <c r="D96" i="1" l="1"/>
  <c r="D97" i="1"/>
  <c r="D93" i="1"/>
  <c r="D27" i="1"/>
  <c r="D28" i="1" s="1"/>
  <c r="D65" i="1" s="1"/>
  <c r="D68" i="1" s="1"/>
  <c r="D136" i="1" s="1"/>
  <c r="D75" i="1"/>
  <c r="D78" i="1" s="1"/>
  <c r="D137" i="1" s="1"/>
  <c r="C76" i="1"/>
  <c r="D76" i="1" s="1"/>
  <c r="C93" i="1"/>
  <c r="C78" i="1" l="1"/>
  <c r="C96" i="1" l="1"/>
  <c r="D106" i="1"/>
  <c r="D108" i="1"/>
  <c r="D138" i="1" s="1"/>
  <c r="D140" i="1" s="1"/>
  <c r="C94" i="1"/>
  <c r="C95" i="1"/>
  <c r="C97" i="1" s="1"/>
  <c r="D129" i="1"/>
  <c r="D141" i="1" s="1"/>
  <c r="D142" i="1" s="1"/>
  <c r="D143" i="1" s="1"/>
  <c r="D128" i="1"/>
</calcChain>
</file>

<file path=xl/sharedStrings.xml><?xml version="1.0" encoding="utf-8"?>
<sst xmlns="http://schemas.openxmlformats.org/spreadsheetml/2006/main" count="231" uniqueCount="134">
  <si>
    <t>Dados para composição dos custos referentes a mão de obra</t>
  </si>
  <si>
    <t>Tipo de Serviço</t>
  </si>
  <si>
    <t>Classificação Brasileira de Ocupações (CBO)</t>
  </si>
  <si>
    <t>Salário da Categoria Profissional</t>
  </si>
  <si>
    <t>Sindicato da Categoria Profissional (vinculada à execução contratual)</t>
  </si>
  <si>
    <t>Data-Base da Categoria (dia/mês/ano)</t>
  </si>
  <si>
    <t>Nº da Convenção Coletiva de trabalho (CCT)</t>
  </si>
  <si>
    <t>Unidade de Medida</t>
  </si>
  <si>
    <t>Posto</t>
  </si>
  <si>
    <t>Quantidade Total a Contratar (em função da unidade de medida)</t>
  </si>
  <si>
    <t>Módulo 1 - Composição da Remuneração</t>
  </si>
  <si>
    <t>Composição da Remuneração</t>
  </si>
  <si>
    <t>Valor (R$)</t>
  </si>
  <si>
    <t>A</t>
  </si>
  <si>
    <t>Salário-Base</t>
  </si>
  <si>
    <t>B</t>
  </si>
  <si>
    <t xml:space="preserve">Adicional de Periculosidade </t>
  </si>
  <si>
    <t>C</t>
  </si>
  <si>
    <t>Adicional de Insalubridade</t>
  </si>
  <si>
    <t>D</t>
  </si>
  <si>
    <t>Adicional Noturno</t>
  </si>
  <si>
    <t>E</t>
  </si>
  <si>
    <t>Adicional de Hora Noturna Reduzida</t>
  </si>
  <si>
    <t>F</t>
  </si>
  <si>
    <t>Outros (especificar)</t>
  </si>
  <si>
    <t>Total</t>
  </si>
  <si>
    <t>Nota 1: O Módulo 1 refere-se ao valor mensal devido ao empregado pela prestação do serviço no período de 12 meses.</t>
  </si>
  <si>
    <t>Módulo 2 - Encargos e Benefícios Anuais, Mensais e Diários</t>
  </si>
  <si>
    <t> Submódulo 2.1 - 13º (décimo terceiro) Salário, Férias e Adicional de Férias</t>
  </si>
  <si>
    <t>2.1</t>
  </si>
  <si>
    <t>13º (décimo terceiro) Salário, Férias e Adicional de Férias</t>
  </si>
  <si>
    <t>Percentual (%)</t>
  </si>
  <si>
    <t>13º (décimo terceiro) Salário</t>
  </si>
  <si>
    <t>Férias e Adicional de Férias</t>
  </si>
  <si>
    <t>Nota 1: Como a planilha de custos e formação de preços é calculada mensalmente, provisiona-se proporcionalmente 1/12 (um doze avos) dos valores referentes a gratificação natalina, férias e adicional de férias. (Redação dada pela Instrução Normativa nº 7, de 2018).</t>
  </si>
  <si>
    <t>Nota 2: O adicional de férias contido no Submódulo 2.1 corresponde a 1/3 (um terço) da remuneração que por sua vez é divido por 12 (doze) conforme Nota 1 acima.</t>
  </si>
  <si>
    <t>Nota 3: A rubrica férias tem como objetivo principal suprir a necessidade do pagamento das férias remuneradas ao final do contrato de 12 meses, tornando-se custo não renovável após o referido período. Assim, o percentual de 8,33% será suprimido após os 12 meses de vigência do contrato (Incluído pela Instrução Normativa nº 7, de 2018). Recomenda-se verificar explicação da rúbrica na aba "Notas Explicativas".</t>
  </si>
  <si>
    <t>Submódulo 2.2 - Encargos Previdenciários (GPS), Fundo de Garantia por Tempo de Serviço (FGTS) e outras contribuições.</t>
  </si>
  <si>
    <t>2.2</t>
  </si>
  <si>
    <t>GPS, FGTS e outras contribuições</t>
  </si>
  <si>
    <t>INSS</t>
  </si>
  <si>
    <t>Salário Educação</t>
  </si>
  <si>
    <t>RAT Ajustado (RAT x FAP)</t>
  </si>
  <si>
    <t>SESC ou SESI</t>
  </si>
  <si>
    <t>SENAI - SENAC</t>
  </si>
  <si>
    <t>SEBRAE</t>
  </si>
  <si>
    <t>G</t>
  </si>
  <si>
    <t>INCRA</t>
  </si>
  <si>
    <t>H</t>
  </si>
  <si>
    <t>FGTS</t>
  </si>
  <si>
    <t>Nota 1: O percentual do INSS poderá sofrer alteração de acordo com a "Desoneração da Folha de Pagamento". (Lei 12.546/2011 e suas alterações).</t>
  </si>
  <si>
    <t>Nota 2: Os percentuais dos encargos previdenciários, do FGTS e demais contribuições são aqueles estabelecidos pela legislação vigente.</t>
  </si>
  <si>
    <t>Nota 3: O RAT a depender do grau de risco do serviço irá variar entre 1%, para risco leve, de 2%, para risco médio, e de 3% de risco grave. Deverá ser ajustado ao fator acidentário previdenciário (FAP).</t>
  </si>
  <si>
    <t>Nota 4: Esses percentuais incidem sobre o Módulo 1 e o Submódulo 2.1. (Redação dada pela Instrução Normativa nº 7, de 2018).</t>
  </si>
  <si>
    <t>Submódulo 2.3 - Benefícios Mensais e Diários.</t>
  </si>
  <si>
    <t>2.3</t>
  </si>
  <si>
    <t>Benefícios Mensais e Diários</t>
  </si>
  <si>
    <t>Dias úteis</t>
  </si>
  <si>
    <t>Transporte</t>
  </si>
  <si>
    <t xml:space="preserve">Auxílio-Refeição/Alimentação </t>
  </si>
  <si>
    <t>Cesta Básica/Cartão Alimentação</t>
  </si>
  <si>
    <t>-</t>
  </si>
  <si>
    <t>Assistência Médica e Familiar</t>
  </si>
  <si>
    <t>Auxílio Creche</t>
  </si>
  <si>
    <t>Assistência Odontológica</t>
  </si>
  <si>
    <t>Assistência Funeral e Seguro de Vida</t>
  </si>
  <si>
    <t>Prêmio Assiduidade</t>
  </si>
  <si>
    <t>Nota 1: O valor informado deverá ser o custo real do benefício (descontado o valor eventualmente pago pelo empregado).</t>
  </si>
  <si>
    <t>Nota 2: Observar a previsão dos benefícios contidos em Acordos, Convenções e Dissídios Coletivos de Trabalho.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</si>
  <si>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</si>
  <si>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</si>
  <si>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</si>
  <si>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</si>
  <si>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</si>
  <si>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</si>
  <si>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sobre o Aviso Prévio Indenizado</t>
  </si>
  <si>
    <t>Aviso Prévio Trabalhado</t>
  </si>
  <si>
    <t>Incidência de GPS, FGTS e outras contribuições sobre o Aviso Prévio Trabalhado</t>
  </si>
  <si>
    <t>Multa do FGTS sobre o Aviso Prévio Trabalhado</t>
  </si>
  <si>
    <t>Nota 1: O percentual de 1,94% indicado no Aviso Prévio Trabalhado (Alínea D) torna-se custo não renovável decorridos 12 meses. Assim, este percentual será alterado para 0,194% após 12 meses de vigência do contrato, considerando que é plurianual. O licitante poderá cotar percentual diferente do indicado na alínea D (1,94%), desde que com as devidas justificativas (Acórdão n. 1186/2017-TCU-Plenário).</t>
  </si>
  <si>
    <t>Módulo 4 - Custo de Reposição do Profissional Ausente</t>
  </si>
  <si>
    <t>Nota 1: Os itens que contemplam o módulo 4 se referem ao custo dos dias trabalhados pelo repositor/substituto, quando o empregado alocado na prestação de serviço estiver ausente, conforme as previsões estabelecidas na legislação. (Redação dada pela Instrução Normativa nº 7, de 2018).</t>
  </si>
  <si>
    <t>Submódulo 4.1 - Substituto nas Ausências Legais</t>
  </si>
  <si>
    <t>4.1</t>
  </si>
  <si>
    <t>Substituto nas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</si>
  <si>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</si>
  <si>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</si>
  <si>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</si>
  <si>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</si>
  <si>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</si>
  <si>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Ausência por Doença</t>
  </si>
  <si>
    <t>Substituto na cobertura de outras ausências</t>
  </si>
  <si>
    <t xml:space="preserve">Subtotal antes da incidência de Proporcional de Férias, 1/3 e 13º Salário sobre custo de reposição </t>
  </si>
  <si>
    <t>Proporcional de Férias, 1/3 Férias e 13ª Salário sobre custo de reposição (exceto licença maternidade)</t>
  </si>
  <si>
    <t>Subtotal antes da incidência do Submódulo 2.2 sobre custo de reposição</t>
  </si>
  <si>
    <t>I</t>
  </si>
  <si>
    <t>Incidência do Submódulo 2.2 sobre custo de reposição</t>
  </si>
  <si>
    <t>Submódulo 4.2 - Substituto na Intrajornada</t>
  </si>
  <si>
    <t>4.2</t>
  </si>
  <si>
    <t>Substituto na Intrajornada </t>
  </si>
  <si>
    <t>Substituto na cobertura de Intervalo para repouso ou alimentação</t>
  </si>
  <si>
    <t>Quadro-Resumo do Módulo 4 - Custo de Reposição do Profissional Ausente</t>
  </si>
  <si>
    <t>Custo de Reposição do Profissional Ausente</t>
  </si>
  <si>
    <t>Substituto na Intrajornada</t>
  </si>
  <si>
    <t>Módulo 5 - Insumos Diversos</t>
  </si>
  <si>
    <t>Insumos Diversos</t>
  </si>
  <si>
    <t>Uniformes</t>
  </si>
  <si>
    <t>Materiais (EPIs + Ferramental)</t>
  </si>
  <si>
    <t>Equipamentos</t>
  </si>
  <si>
    <t>Nota 1: Valores mensais por empregado.</t>
  </si>
  <si>
    <t>Módulo 6 - Custos Indiretos, Tributos e Lucro</t>
  </si>
  <si>
    <t>Regime de Tributação:</t>
  </si>
  <si>
    <t>Lucro real</t>
  </si>
  <si>
    <t>Custos Indiretos, Tributos e Lucro</t>
  </si>
  <si>
    <t>Custos Indiretos</t>
  </si>
  <si>
    <t>Lucro</t>
  </si>
  <si>
    <t>Tributos (C.1 + C.2 + C.3 + D)</t>
  </si>
  <si>
    <t xml:space="preserve">C.1. </t>
  </si>
  <si>
    <t>Tributos Federais (PIS)</t>
  </si>
  <si>
    <t>C.2.</t>
  </si>
  <si>
    <t>Tributos Federais (COFINS)</t>
  </si>
  <si>
    <t>C.3.</t>
  </si>
  <si>
    <t>Tributos Estaduais/Municipais (ISS) - Código do Serviço XX.XX</t>
  </si>
  <si>
    <t>Contribuição Previdenciária sobre a Receita Bruta - CPRB</t>
  </si>
  <si>
    <t>Nota 1: Custos Indiretos, Tributos e Lucro por empregado.</t>
  </si>
  <si>
    <t>Nota 2: A empresa que indicar "desoneração" do Submódulo 2.2 deverá incluir uma rubrica para tributação da Contribuição Previdenciária sobre a Receita Bruta - CPRB.</t>
  </si>
  <si>
    <t>QUADRO-RESUMO DO CUSTO POR EMPREGADO</t>
  </si>
  <si>
    <t>Mão de obra vinculada à execução contratual (valor por empregado)</t>
  </si>
  <si>
    <t>Valor(R$)</t>
  </si>
  <si>
    <t>Subtotal (A + B +C+ D+E)</t>
  </si>
  <si>
    <t>Valor Total por Empregado/Posto</t>
  </si>
  <si>
    <t>Valor Global Contratação (valor total mensal  por posto  x  número de postos  x  número de meses de execução contratual)</t>
  </si>
  <si>
    <t>PLANILHA DE CUSTOS E FORMAÇÃO DE PREÇOS DO SERVIÇO DE XXXXXX</t>
  </si>
  <si>
    <t>Administrativo/Operacional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</si>
</sst>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5" formatCode="&quot;R$&quot;\ #,##0.0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 "/>
    </font>
    <font>
      <b/>
      <sz val="10"/>
      <name val="Calibri "/>
    </font>
    <font>
      <sz val="10"/>
      <color theme="1"/>
      <name val="Calibri "/>
    </font>
    <font>
      <sz val="10"/>
      <name val="Calibri "/>
    </font>
    <font>
      <b/>
      <sz val="10"/>
      <color theme="1"/>
      <name val="Calibri 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Calibri 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5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right" vertical="center"/>
    </xf>
    <xf numFmtId="0" fontId="5" fillId="4" borderId="9" xfId="0" applyFont="1" applyFill="1" applyBorder="1" applyAlignment="1">
      <alignment horizontal="right" vertical="center"/>
    </xf>
    <xf numFmtId="165" fontId="5" fillId="4" borderId="8" xfId="2" applyNumberFormat="1" applyFont="1" applyFill="1" applyBorder="1" applyAlignment="1">
      <alignment horizontal="right" vertical="center"/>
    </xf>
    <xf numFmtId="165" fontId="5" fillId="4" borderId="9" xfId="2" applyNumberFormat="1" applyFont="1" applyFill="1" applyBorder="1" applyAlignment="1">
      <alignment horizontal="right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14" fontId="5" fillId="4" borderId="8" xfId="0" applyNumberFormat="1" applyFont="1" applyFill="1" applyBorder="1" applyAlignment="1">
      <alignment horizontal="right" vertical="center"/>
    </xf>
    <xf numFmtId="14" fontId="5" fillId="4" borderId="9" xfId="0" applyNumberFormat="1" applyFont="1" applyFill="1" applyBorder="1" applyAlignment="1">
      <alignment horizontal="right" vertical="center"/>
    </xf>
    <xf numFmtId="14" fontId="5" fillId="4" borderId="10" xfId="0" applyNumberFormat="1" applyFont="1" applyFill="1" applyBorder="1" applyAlignment="1">
      <alignment horizontal="right" vertical="center"/>
    </xf>
    <xf numFmtId="14" fontId="5" fillId="4" borderId="11" xfId="0" applyNumberFormat="1" applyFont="1" applyFill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43" fontId="5" fillId="4" borderId="9" xfId="1" applyFont="1" applyFill="1" applyBorder="1" applyAlignment="1">
      <alignment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43" fontId="3" fillId="3" borderId="9" xfId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10" fontId="4" fillId="0" borderId="8" xfId="3" applyNumberFormat="1" applyFont="1" applyBorder="1" applyAlignment="1">
      <alignment vertical="center"/>
    </xf>
    <xf numFmtId="10" fontId="5" fillId="4" borderId="8" xfId="3" applyNumberFormat="1" applyFont="1" applyFill="1" applyBorder="1" applyAlignment="1">
      <alignment vertical="center"/>
    </xf>
    <xf numFmtId="10" fontId="6" fillId="3" borderId="8" xfId="3" applyNumberFormat="1" applyFont="1" applyFill="1" applyBorder="1" applyAlignment="1">
      <alignment vertical="center"/>
    </xf>
    <xf numFmtId="43" fontId="3" fillId="3" borderId="9" xfId="1" applyFont="1" applyFill="1" applyBorder="1" applyAlignment="1">
      <alignment vertical="center"/>
    </xf>
    <xf numFmtId="0" fontId="4" fillId="0" borderId="1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0" fontId="4" fillId="0" borderId="8" xfId="0" applyNumberFormat="1" applyFont="1" applyBorder="1" applyAlignment="1">
      <alignment vertical="center"/>
    </xf>
    <xf numFmtId="10" fontId="6" fillId="3" borderId="8" xfId="0" applyNumberFormat="1" applyFont="1" applyFill="1" applyBorder="1" applyAlignment="1">
      <alignment vertical="center"/>
    </xf>
    <xf numFmtId="0" fontId="4" fillId="5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0" fontId="7" fillId="0" borderId="8" xfId="0" applyNumberFormat="1" applyFont="1" applyBorder="1" applyAlignment="1">
      <alignment horizontal="right" vertical="center"/>
    </xf>
    <xf numFmtId="10" fontId="7" fillId="0" borderId="8" xfId="3" applyNumberFormat="1" applyFont="1" applyFill="1" applyBorder="1" applyAlignment="1">
      <alignment horizontal="right" vertical="center"/>
    </xf>
    <xf numFmtId="10" fontId="6" fillId="3" borderId="8" xfId="3" applyNumberFormat="1" applyFont="1" applyFill="1" applyBorder="1" applyAlignment="1">
      <alignment horizontal="right" vertical="center"/>
    </xf>
    <xf numFmtId="10" fontId="5" fillId="4" borderId="8" xfId="0" applyNumberFormat="1" applyFont="1" applyFill="1" applyBorder="1" applyAlignment="1">
      <alignment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left" vertical="center"/>
    </xf>
    <xf numFmtId="10" fontId="3" fillId="3" borderId="8" xfId="0" applyNumberFormat="1" applyFont="1" applyFill="1" applyBorder="1" applyAlignment="1">
      <alignment vertical="center"/>
    </xf>
    <xf numFmtId="10" fontId="3" fillId="3" borderId="8" xfId="3" applyNumberFormat="1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43" fontId="4" fillId="0" borderId="8" xfId="1" applyFont="1" applyBorder="1" applyAlignment="1">
      <alignment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43" fontId="4" fillId="3" borderId="8" xfId="1" applyFont="1" applyFill="1" applyBorder="1" applyAlignment="1">
      <alignment vertical="center"/>
    </xf>
    <xf numFmtId="43" fontId="4" fillId="3" borderId="9" xfId="0" applyNumberFormat="1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10" fontId="8" fillId="0" borderId="8" xfId="0" applyNumberFormat="1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10" fontId="7" fillId="0" borderId="8" xfId="0" applyNumberFormat="1" applyFont="1" applyBorder="1" applyAlignment="1">
      <alignment vertical="center"/>
    </xf>
    <xf numFmtId="43" fontId="7" fillId="4" borderId="9" xfId="1" applyFont="1" applyFill="1" applyBorder="1" applyAlignment="1">
      <alignment horizontal="right" vertical="center"/>
    </xf>
    <xf numFmtId="10" fontId="7" fillId="4" borderId="8" xfId="0" applyNumberFormat="1" applyFont="1" applyFill="1" applyBorder="1" applyAlignment="1">
      <alignment vertical="center"/>
    </xf>
    <xf numFmtId="10" fontId="8" fillId="3" borderId="8" xfId="0" applyNumberFormat="1" applyFont="1" applyFill="1" applyBorder="1" applyAlignment="1">
      <alignment vertical="center"/>
    </xf>
    <xf numFmtId="43" fontId="6" fillId="3" borderId="9" xfId="1" applyFont="1" applyFill="1" applyBorder="1" applyAlignment="1">
      <alignment vertical="center"/>
    </xf>
    <xf numFmtId="43" fontId="4" fillId="4" borderId="9" xfId="1" applyFont="1" applyFill="1" applyBorder="1" applyAlignment="1">
      <alignment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43" fontId="3" fillId="3" borderId="21" xfId="1" applyFont="1" applyFill="1" applyBorder="1" applyAlignment="1">
      <alignment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rocessos\Desktop\LICITA&#199;&#213;ES\Licita&#231;&#245;es%202026\Servi&#231;os%20terceirizados\Nova%20pasta\Planilha%20de%20Custos%20Auxiliar%20de%20Servi&#231;os%20Gerais.xlsx" TargetMode="External"/><Relationship Id="rId1" Type="http://schemas.openxmlformats.org/officeDocument/2006/relationships/externalLinkPath" Target="Nova%20pasta/Planilha%20de%20Custos%20Auxiliar%20de%20Servi&#231;os%20Gera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 FORMAÇÃO DE PREÇO"/>
      <sheetName val="NOTAS EXPLICATIVAS"/>
      <sheetName val="CONTIGENCIAMENTO TRABALHISTA"/>
      <sheetName val="DETALHAMENTO TRANSPORTE"/>
      <sheetName val="DETALHAMENTO ALIMENTAÇÃO"/>
      <sheetName val="DETALHAMENTO ASS. MÉDICA"/>
      <sheetName val="DETALHAMENTO UNIFORMES"/>
      <sheetName val="DETALHAMENTO MATERIAIS-EPI-EQU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8FD47-6D0B-4D87-9D1D-0954FFDE600C}">
  <dimension ref="A1:D143"/>
  <sheetViews>
    <sheetView tabSelected="1" workbookViewId="0">
      <selection activeCell="D143" sqref="D143"/>
    </sheetView>
  </sheetViews>
  <sheetFormatPr defaultRowHeight="15"/>
  <cols>
    <col min="1" max="1" width="5" bestFit="1" customWidth="1"/>
    <col min="2" max="2" width="86.28515625" customWidth="1"/>
    <col min="3" max="3" width="16.42578125" customWidth="1"/>
    <col min="4" max="4" width="31.7109375" customWidth="1"/>
  </cols>
  <sheetData>
    <row r="1" spans="1:4" ht="15.75" thickBot="1">
      <c r="A1" s="1" t="s">
        <v>132</v>
      </c>
      <c r="B1" s="2"/>
      <c r="C1" s="2"/>
      <c r="D1" s="3"/>
    </row>
    <row r="2" spans="1:4">
      <c r="A2" s="4" t="s">
        <v>0</v>
      </c>
      <c r="B2" s="5"/>
      <c r="C2" s="5"/>
      <c r="D2" s="6"/>
    </row>
    <row r="3" spans="1:4">
      <c r="A3" s="7">
        <v>1</v>
      </c>
      <c r="B3" s="8" t="s">
        <v>1</v>
      </c>
      <c r="C3" s="9" t="s">
        <v>133</v>
      </c>
      <c r="D3" s="10"/>
    </row>
    <row r="4" spans="1:4">
      <c r="A4" s="7">
        <v>2</v>
      </c>
      <c r="B4" s="8" t="s">
        <v>2</v>
      </c>
      <c r="C4" s="11"/>
      <c r="D4" s="12"/>
    </row>
    <row r="5" spans="1:4">
      <c r="A5" s="7">
        <v>3</v>
      </c>
      <c r="B5" s="8" t="s">
        <v>3</v>
      </c>
      <c r="C5" s="13"/>
      <c r="D5" s="14"/>
    </row>
    <row r="6" spans="1:4">
      <c r="A6" s="7">
        <v>4</v>
      </c>
      <c r="B6" s="8" t="s">
        <v>4</v>
      </c>
      <c r="C6" s="15"/>
      <c r="D6" s="16"/>
    </row>
    <row r="7" spans="1:4">
      <c r="A7" s="7">
        <v>5</v>
      </c>
      <c r="B7" s="8" t="s">
        <v>5</v>
      </c>
      <c r="C7" s="17"/>
      <c r="D7" s="18"/>
    </row>
    <row r="8" spans="1:4">
      <c r="A8" s="7">
        <v>6</v>
      </c>
      <c r="B8" s="8" t="s">
        <v>6</v>
      </c>
      <c r="C8" s="17"/>
      <c r="D8" s="18"/>
    </row>
    <row r="9" spans="1:4">
      <c r="A9" s="7">
        <v>8</v>
      </c>
      <c r="B9" s="8" t="s">
        <v>7</v>
      </c>
      <c r="C9" s="19" t="s">
        <v>8</v>
      </c>
      <c r="D9" s="20"/>
    </row>
    <row r="10" spans="1:4">
      <c r="A10" s="7">
        <v>7</v>
      </c>
      <c r="B10" s="8" t="s">
        <v>9</v>
      </c>
      <c r="C10" s="11"/>
      <c r="D10" s="12"/>
    </row>
    <row r="11" spans="1:4" ht="15.75" thickBot="1">
      <c r="A11" s="21"/>
      <c r="B11" s="22"/>
      <c r="C11" s="22"/>
      <c r="D11" s="23"/>
    </row>
    <row r="12" spans="1:4" ht="15.75" thickBot="1">
      <c r="A12" s="1" t="s">
        <v>10</v>
      </c>
      <c r="B12" s="2"/>
      <c r="C12" s="2"/>
      <c r="D12" s="3"/>
    </row>
    <row r="13" spans="1:4">
      <c r="A13" s="24">
        <v>1</v>
      </c>
      <c r="B13" s="5" t="s">
        <v>11</v>
      </c>
      <c r="C13" s="5"/>
      <c r="D13" s="25" t="s">
        <v>12</v>
      </c>
    </row>
    <row r="14" spans="1:4">
      <c r="A14" s="26" t="s">
        <v>13</v>
      </c>
      <c r="B14" s="27" t="s">
        <v>14</v>
      </c>
      <c r="C14" s="27"/>
      <c r="D14" s="28">
        <v>0</v>
      </c>
    </row>
    <row r="15" spans="1:4">
      <c r="A15" s="26" t="s">
        <v>15</v>
      </c>
      <c r="B15" s="27" t="s">
        <v>16</v>
      </c>
      <c r="C15" s="27"/>
      <c r="D15" s="28">
        <v>0</v>
      </c>
    </row>
    <row r="16" spans="1:4">
      <c r="A16" s="26" t="s">
        <v>17</v>
      </c>
      <c r="B16" s="27" t="s">
        <v>18</v>
      </c>
      <c r="C16" s="27"/>
      <c r="D16" s="28">
        <v>0</v>
      </c>
    </row>
    <row r="17" spans="1:4">
      <c r="A17" s="26" t="s">
        <v>19</v>
      </c>
      <c r="B17" s="27" t="s">
        <v>20</v>
      </c>
      <c r="C17" s="27"/>
      <c r="D17" s="28">
        <v>0</v>
      </c>
    </row>
    <row r="18" spans="1:4">
      <c r="A18" s="26" t="s">
        <v>21</v>
      </c>
      <c r="B18" s="27" t="s">
        <v>22</v>
      </c>
      <c r="C18" s="27"/>
      <c r="D18" s="28">
        <v>0</v>
      </c>
    </row>
    <row r="19" spans="1:4">
      <c r="A19" s="26" t="s">
        <v>23</v>
      </c>
      <c r="B19" s="27" t="s">
        <v>24</v>
      </c>
      <c r="C19" s="27"/>
      <c r="D19" s="28">
        <v>0</v>
      </c>
    </row>
    <row r="20" spans="1:4">
      <c r="A20" s="29" t="s">
        <v>25</v>
      </c>
      <c r="B20" s="30"/>
      <c r="C20" s="30"/>
      <c r="D20" s="31">
        <f>SUM(D14:D19)</f>
        <v>0</v>
      </c>
    </row>
    <row r="21" spans="1:4">
      <c r="A21" s="32" t="s">
        <v>26</v>
      </c>
      <c r="B21" s="33"/>
      <c r="C21" s="33"/>
      <c r="D21" s="34"/>
    </row>
    <row r="22" spans="1:4" ht="15.75" thickBot="1">
      <c r="A22" s="21"/>
      <c r="B22" s="22"/>
      <c r="C22" s="22"/>
      <c r="D22" s="23"/>
    </row>
    <row r="23" spans="1:4" ht="15.75" thickBot="1">
      <c r="A23" s="1" t="s">
        <v>27</v>
      </c>
      <c r="B23" s="2"/>
      <c r="C23" s="2"/>
      <c r="D23" s="3"/>
    </row>
    <row r="24" spans="1:4">
      <c r="A24" s="35" t="s">
        <v>28</v>
      </c>
      <c r="B24" s="36"/>
      <c r="C24" s="36"/>
      <c r="D24" s="37"/>
    </row>
    <row r="25" spans="1:4">
      <c r="A25" s="38" t="s">
        <v>29</v>
      </c>
      <c r="B25" s="39" t="s">
        <v>30</v>
      </c>
      <c r="C25" s="40" t="s">
        <v>31</v>
      </c>
      <c r="D25" s="41" t="s">
        <v>12</v>
      </c>
    </row>
    <row r="26" spans="1:4">
      <c r="A26" s="26" t="s">
        <v>13</v>
      </c>
      <c r="B26" s="42" t="s">
        <v>32</v>
      </c>
      <c r="C26" s="43">
        <f>(1/12)</f>
        <v>8.3333333333333329E-2</v>
      </c>
      <c r="D26" s="28">
        <f>C26*$E$21</f>
        <v>0</v>
      </c>
    </row>
    <row r="27" spans="1:4">
      <c r="A27" s="26" t="s">
        <v>15</v>
      </c>
      <c r="B27" s="42" t="s">
        <v>33</v>
      </c>
      <c r="C27" s="44">
        <f>(1/12)+((1/3)*(1/12))</f>
        <v>0.1111111111111111</v>
      </c>
      <c r="D27" s="28">
        <f>C27*$E$21</f>
        <v>0</v>
      </c>
    </row>
    <row r="28" spans="1:4">
      <c r="A28" s="29" t="s">
        <v>25</v>
      </c>
      <c r="B28" s="30"/>
      <c r="C28" s="45">
        <f t="shared" ref="C28:D28" si="0">SUM(C26:C27)</f>
        <v>0.19444444444444442</v>
      </c>
      <c r="D28" s="46">
        <f t="shared" si="0"/>
        <v>0</v>
      </c>
    </row>
    <row r="29" spans="1:4" ht="39.950000000000003" customHeight="1">
      <c r="A29" s="47" t="s">
        <v>34</v>
      </c>
      <c r="B29" s="48"/>
      <c r="C29" s="48"/>
      <c r="D29" s="49"/>
    </row>
    <row r="30" spans="1:4" ht="39.950000000000003" customHeight="1">
      <c r="A30" s="47" t="s">
        <v>35</v>
      </c>
      <c r="B30" s="48"/>
      <c r="C30" s="48"/>
      <c r="D30" s="49"/>
    </row>
    <row r="31" spans="1:4" ht="39.950000000000003" customHeight="1">
      <c r="A31" s="50" t="s">
        <v>36</v>
      </c>
      <c r="B31" s="51"/>
      <c r="C31" s="51"/>
      <c r="D31" s="52"/>
    </row>
    <row r="32" spans="1:4">
      <c r="A32" s="21"/>
      <c r="B32" s="22"/>
      <c r="C32" s="22"/>
      <c r="D32" s="23"/>
    </row>
    <row r="33" spans="1:4">
      <c r="A33" s="53" t="s">
        <v>37</v>
      </c>
      <c r="B33" s="54"/>
      <c r="C33" s="54"/>
      <c r="D33" s="55"/>
    </row>
    <row r="34" spans="1:4">
      <c r="A34" s="56" t="s">
        <v>38</v>
      </c>
      <c r="B34" s="40" t="s">
        <v>39</v>
      </c>
      <c r="C34" s="40" t="s">
        <v>31</v>
      </c>
      <c r="D34" s="57" t="s">
        <v>12</v>
      </c>
    </row>
    <row r="35" spans="1:4">
      <c r="A35" s="26" t="s">
        <v>13</v>
      </c>
      <c r="B35" s="42" t="s">
        <v>40</v>
      </c>
      <c r="C35" s="58">
        <v>0.2</v>
      </c>
      <c r="D35" s="28">
        <f>C35*($E$21+$E$29)</f>
        <v>0</v>
      </c>
    </row>
    <row r="36" spans="1:4">
      <c r="A36" s="26" t="s">
        <v>15</v>
      </c>
      <c r="B36" s="42" t="s">
        <v>41</v>
      </c>
      <c r="C36" s="58">
        <v>2.5000000000000001E-2</v>
      </c>
      <c r="D36" s="28">
        <f t="shared" ref="D36:D42" si="1">C36*($E$21+$E$29)</f>
        <v>0</v>
      </c>
    </row>
    <row r="37" spans="1:4">
      <c r="A37" s="26" t="s">
        <v>17</v>
      </c>
      <c r="B37" s="42" t="s">
        <v>42</v>
      </c>
      <c r="C37" s="58">
        <v>0.03</v>
      </c>
      <c r="D37" s="28">
        <f t="shared" si="1"/>
        <v>0</v>
      </c>
    </row>
    <row r="38" spans="1:4">
      <c r="A38" s="26" t="s">
        <v>19</v>
      </c>
      <c r="B38" s="42" t="s">
        <v>43</v>
      </c>
      <c r="C38" s="58">
        <v>1.4999999999999999E-2</v>
      </c>
      <c r="D38" s="28">
        <f t="shared" si="1"/>
        <v>0</v>
      </c>
    </row>
    <row r="39" spans="1:4">
      <c r="A39" s="26" t="s">
        <v>21</v>
      </c>
      <c r="B39" s="42" t="s">
        <v>44</v>
      </c>
      <c r="C39" s="58">
        <v>0.01</v>
      </c>
      <c r="D39" s="28">
        <f t="shared" si="1"/>
        <v>0</v>
      </c>
    </row>
    <row r="40" spans="1:4">
      <c r="A40" s="26" t="s">
        <v>23</v>
      </c>
      <c r="B40" s="42" t="s">
        <v>45</v>
      </c>
      <c r="C40" s="58">
        <v>6.0000000000000001E-3</v>
      </c>
      <c r="D40" s="28">
        <f t="shared" si="1"/>
        <v>0</v>
      </c>
    </row>
    <row r="41" spans="1:4">
      <c r="A41" s="26" t="s">
        <v>46</v>
      </c>
      <c r="B41" s="42" t="s">
        <v>47</v>
      </c>
      <c r="C41" s="58">
        <v>2E-3</v>
      </c>
      <c r="D41" s="28">
        <f t="shared" si="1"/>
        <v>0</v>
      </c>
    </row>
    <row r="42" spans="1:4">
      <c r="A42" s="26" t="s">
        <v>48</v>
      </c>
      <c r="B42" s="42" t="s">
        <v>49</v>
      </c>
      <c r="C42" s="58">
        <v>0.08</v>
      </c>
      <c r="D42" s="28">
        <f t="shared" si="1"/>
        <v>0</v>
      </c>
    </row>
    <row r="43" spans="1:4">
      <c r="A43" s="29" t="s">
        <v>25</v>
      </c>
      <c r="B43" s="30"/>
      <c r="C43" s="59">
        <f>SUM(C35:C42)</f>
        <v>0.36800000000000005</v>
      </c>
      <c r="D43" s="46">
        <f>SUM(D35:D42)</f>
        <v>0</v>
      </c>
    </row>
    <row r="44" spans="1:4" ht="30" customHeight="1">
      <c r="A44" s="47" t="s">
        <v>50</v>
      </c>
      <c r="B44" s="48"/>
      <c r="C44" s="48"/>
      <c r="D44" s="49"/>
    </row>
    <row r="45" spans="1:4" ht="30" customHeight="1">
      <c r="A45" s="47" t="s">
        <v>51</v>
      </c>
      <c r="B45" s="48"/>
      <c r="C45" s="48"/>
      <c r="D45" s="49"/>
    </row>
    <row r="46" spans="1:4" ht="30" customHeight="1">
      <c r="A46" s="47" t="s">
        <v>52</v>
      </c>
      <c r="B46" s="48"/>
      <c r="C46" s="48"/>
      <c r="D46" s="49"/>
    </row>
    <row r="47" spans="1:4" ht="30" customHeight="1">
      <c r="A47" s="47" t="s">
        <v>53</v>
      </c>
      <c r="B47" s="48"/>
      <c r="C47" s="48"/>
      <c r="D47" s="49"/>
    </row>
    <row r="48" spans="1:4">
      <c r="A48" s="21"/>
      <c r="B48" s="22"/>
      <c r="C48" s="22"/>
      <c r="D48" s="23"/>
    </row>
    <row r="49" spans="1:4">
      <c r="A49" s="53" t="s">
        <v>54</v>
      </c>
      <c r="B49" s="54"/>
      <c r="C49" s="54"/>
      <c r="D49" s="55"/>
    </row>
    <row r="50" spans="1:4">
      <c r="A50" s="56" t="s">
        <v>55</v>
      </c>
      <c r="B50" s="40" t="s">
        <v>56</v>
      </c>
      <c r="C50" s="40" t="s">
        <v>57</v>
      </c>
      <c r="D50" s="57" t="s">
        <v>12</v>
      </c>
    </row>
    <row r="51" spans="1:4">
      <c r="A51" s="26" t="s">
        <v>13</v>
      </c>
      <c r="B51" s="8" t="s">
        <v>58</v>
      </c>
      <c r="C51" s="60">
        <v>22</v>
      </c>
      <c r="D51" s="60" t="s">
        <v>61</v>
      </c>
    </row>
    <row r="52" spans="1:4">
      <c r="A52" s="26" t="s">
        <v>15</v>
      </c>
      <c r="B52" s="42" t="s">
        <v>59</v>
      </c>
      <c r="C52" s="60">
        <v>22</v>
      </c>
      <c r="D52" s="60" t="s">
        <v>61</v>
      </c>
    </row>
    <row r="53" spans="1:4">
      <c r="A53" s="26" t="s">
        <v>17</v>
      </c>
      <c r="B53" s="42" t="s">
        <v>60</v>
      </c>
      <c r="C53" s="60" t="s">
        <v>61</v>
      </c>
      <c r="D53" s="60" t="s">
        <v>61</v>
      </c>
    </row>
    <row r="54" spans="1:4">
      <c r="A54" s="26" t="s">
        <v>19</v>
      </c>
      <c r="B54" s="42" t="s">
        <v>62</v>
      </c>
      <c r="C54" s="60" t="s">
        <v>61</v>
      </c>
      <c r="D54" s="60" t="s">
        <v>61</v>
      </c>
    </row>
    <row r="55" spans="1:4">
      <c r="A55" s="26" t="s">
        <v>21</v>
      </c>
      <c r="B55" s="42" t="s">
        <v>63</v>
      </c>
      <c r="C55" s="60" t="s">
        <v>61</v>
      </c>
      <c r="D55" s="60" t="s">
        <v>61</v>
      </c>
    </row>
    <row r="56" spans="1:4">
      <c r="A56" s="26" t="s">
        <v>23</v>
      </c>
      <c r="B56" s="42" t="s">
        <v>64</v>
      </c>
      <c r="C56" s="60" t="s">
        <v>61</v>
      </c>
      <c r="D56" s="60" t="s">
        <v>61</v>
      </c>
    </row>
    <row r="57" spans="1:4">
      <c r="A57" s="26" t="s">
        <v>46</v>
      </c>
      <c r="B57" s="42" t="s">
        <v>65</v>
      </c>
      <c r="C57" s="60" t="s">
        <v>61</v>
      </c>
      <c r="D57" s="60" t="s">
        <v>61</v>
      </c>
    </row>
    <row r="58" spans="1:4">
      <c r="A58" s="26" t="s">
        <v>48</v>
      </c>
      <c r="B58" s="42" t="s">
        <v>66</v>
      </c>
      <c r="C58" s="60">
        <v>22</v>
      </c>
      <c r="D58" s="60" t="s">
        <v>61</v>
      </c>
    </row>
    <row r="59" spans="1:4">
      <c r="A59" s="29" t="s">
        <v>25</v>
      </c>
      <c r="B59" s="30"/>
      <c r="C59" s="30"/>
      <c r="D59" s="46">
        <f>SUM(D51:D58)</f>
        <v>0</v>
      </c>
    </row>
    <row r="60" spans="1:4">
      <c r="A60" s="47" t="s">
        <v>67</v>
      </c>
      <c r="B60" s="48"/>
      <c r="C60" s="48"/>
      <c r="D60" s="49"/>
    </row>
    <row r="61" spans="1:4">
      <c r="A61" s="47" t="s">
        <v>68</v>
      </c>
      <c r="B61" s="48"/>
      <c r="C61" s="48"/>
      <c r="D61" s="49"/>
    </row>
    <row r="62" spans="1:4">
      <c r="A62" s="21"/>
      <c r="B62" s="22"/>
      <c r="C62" s="22"/>
      <c r="D62" s="23"/>
    </row>
    <row r="63" spans="1:4">
      <c r="A63" s="53" t="s">
        <v>69</v>
      </c>
      <c r="B63" s="54"/>
      <c r="C63" s="54"/>
      <c r="D63" s="55"/>
    </row>
    <row r="64" spans="1:4">
      <c r="A64" s="56">
        <v>2</v>
      </c>
      <c r="B64" s="30" t="s">
        <v>70</v>
      </c>
      <c r="C64" s="30"/>
      <c r="D64" s="57" t="s">
        <v>12</v>
      </c>
    </row>
    <row r="65" spans="1:4">
      <c r="A65" s="26" t="s">
        <v>29</v>
      </c>
      <c r="B65" s="61" t="s">
        <v>30</v>
      </c>
      <c r="C65" s="61"/>
      <c r="D65" s="28">
        <f>D28</f>
        <v>0</v>
      </c>
    </row>
    <row r="66" spans="1:4">
      <c r="A66" s="26" t="s">
        <v>38</v>
      </c>
      <c r="B66" s="27" t="s">
        <v>39</v>
      </c>
      <c r="C66" s="27"/>
      <c r="D66" s="28">
        <f>D43</f>
        <v>0</v>
      </c>
    </row>
    <row r="67" spans="1:4">
      <c r="A67" s="26" t="s">
        <v>55</v>
      </c>
      <c r="B67" s="27" t="s">
        <v>56</v>
      </c>
      <c r="C67" s="27"/>
      <c r="D67" s="28">
        <f>D59</f>
        <v>0</v>
      </c>
    </row>
    <row r="68" spans="1:4">
      <c r="A68" s="29" t="s">
        <v>25</v>
      </c>
      <c r="B68" s="30"/>
      <c r="C68" s="30"/>
      <c r="D68" s="46">
        <f>SUM(D65:D67)</f>
        <v>0</v>
      </c>
    </row>
    <row r="69" spans="1:4" ht="15.75" thickBot="1">
      <c r="A69" s="21"/>
      <c r="B69" s="22"/>
      <c r="C69" s="22"/>
      <c r="D69" s="23"/>
    </row>
    <row r="70" spans="1:4" ht="15.75" thickBot="1">
      <c r="A70" s="1" t="s">
        <v>71</v>
      </c>
      <c r="B70" s="2"/>
      <c r="C70" s="2"/>
      <c r="D70" s="3"/>
    </row>
    <row r="71" spans="1:4">
      <c r="A71" s="24">
        <v>3</v>
      </c>
      <c r="B71" s="62" t="s">
        <v>72</v>
      </c>
      <c r="C71" s="62" t="s">
        <v>31</v>
      </c>
      <c r="D71" s="63" t="s">
        <v>12</v>
      </c>
    </row>
    <row r="72" spans="1:4">
      <c r="A72" s="26" t="s">
        <v>13</v>
      </c>
      <c r="B72" s="8" t="s">
        <v>73</v>
      </c>
      <c r="C72" s="64">
        <f>((1/12)*0.05)</f>
        <v>4.1666666666666666E-3</v>
      </c>
      <c r="D72" s="28">
        <f t="shared" ref="D72:D77" si="2">C72*($E$21)</f>
        <v>0</v>
      </c>
    </row>
    <row r="73" spans="1:4">
      <c r="A73" s="26" t="s">
        <v>15</v>
      </c>
      <c r="B73" s="8" t="s">
        <v>74</v>
      </c>
      <c r="C73" s="64">
        <f>C42*C72</f>
        <v>3.3333333333333332E-4</v>
      </c>
      <c r="D73" s="28">
        <f t="shared" si="2"/>
        <v>0</v>
      </c>
    </row>
    <row r="74" spans="1:4">
      <c r="A74" s="26" t="s">
        <v>17</v>
      </c>
      <c r="B74" s="8" t="s">
        <v>75</v>
      </c>
      <c r="C74" s="64">
        <f>(0.08)*(0.4)*(0.9)*(1+(1/12)+(1/12)+(1/3*1/12))</f>
        <v>3.4399999999999993E-2</v>
      </c>
      <c r="D74" s="28">
        <f t="shared" si="2"/>
        <v>0</v>
      </c>
    </row>
    <row r="75" spans="1:4">
      <c r="A75" s="26" t="s">
        <v>19</v>
      </c>
      <c r="B75" s="8" t="s">
        <v>76</v>
      </c>
      <c r="C75" s="64">
        <f>(7/30)/12</f>
        <v>1.9444444444444445E-2</v>
      </c>
      <c r="D75" s="28">
        <f t="shared" si="2"/>
        <v>0</v>
      </c>
    </row>
    <row r="76" spans="1:4">
      <c r="A76" s="26" t="s">
        <v>21</v>
      </c>
      <c r="B76" s="8" t="s">
        <v>77</v>
      </c>
      <c r="C76" s="64">
        <f>C75*C43</f>
        <v>7.1555555555555565E-3</v>
      </c>
      <c r="D76" s="28">
        <f t="shared" si="2"/>
        <v>0</v>
      </c>
    </row>
    <row r="77" spans="1:4">
      <c r="A77" s="26" t="s">
        <v>23</v>
      </c>
      <c r="B77" s="8" t="s">
        <v>78</v>
      </c>
      <c r="C77" s="65">
        <f>(C75*C42)*0.4</f>
        <v>6.2222222222222236E-4</v>
      </c>
      <c r="D77" s="28">
        <f t="shared" si="2"/>
        <v>0</v>
      </c>
    </row>
    <row r="78" spans="1:4">
      <c r="A78" s="29" t="s">
        <v>25</v>
      </c>
      <c r="B78" s="30"/>
      <c r="C78" s="66">
        <f>SUM(C72:C77)</f>
        <v>6.6122222222222207E-2</v>
      </c>
      <c r="D78" s="46">
        <f>SUM(D72:D77)</f>
        <v>0</v>
      </c>
    </row>
    <row r="79" spans="1:4" ht="39.950000000000003" customHeight="1">
      <c r="A79" s="47" t="s">
        <v>79</v>
      </c>
      <c r="B79" s="48"/>
      <c r="C79" s="48"/>
      <c r="D79" s="49"/>
    </row>
    <row r="80" spans="1:4" ht="15.75" thickBot="1">
      <c r="A80" s="21"/>
      <c r="B80" s="22"/>
      <c r="C80" s="22"/>
      <c r="D80" s="23"/>
    </row>
    <row r="81" spans="1:4" ht="15.75" thickBot="1">
      <c r="A81" s="1" t="s">
        <v>80</v>
      </c>
      <c r="B81" s="2"/>
      <c r="C81" s="2"/>
      <c r="D81" s="3"/>
    </row>
    <row r="82" spans="1:4" ht="39.950000000000003" customHeight="1">
      <c r="A82" s="47" t="s">
        <v>81</v>
      </c>
      <c r="B82" s="48"/>
      <c r="C82" s="48"/>
      <c r="D82" s="49"/>
    </row>
    <row r="83" spans="1:4">
      <c r="A83" s="21"/>
      <c r="B83" s="22"/>
      <c r="C83" s="22"/>
      <c r="D83" s="23"/>
    </row>
    <row r="84" spans="1:4">
      <c r="A84" s="53" t="s">
        <v>82</v>
      </c>
      <c r="B84" s="54"/>
      <c r="C84" s="54"/>
      <c r="D84" s="55"/>
    </row>
    <row r="85" spans="1:4">
      <c r="A85" s="56" t="s">
        <v>83</v>
      </c>
      <c r="B85" s="40" t="s">
        <v>84</v>
      </c>
      <c r="C85" s="40" t="s">
        <v>31</v>
      </c>
      <c r="D85" s="57" t="s">
        <v>12</v>
      </c>
    </row>
    <row r="86" spans="1:4">
      <c r="A86" s="26" t="s">
        <v>13</v>
      </c>
      <c r="B86" s="8" t="s">
        <v>85</v>
      </c>
      <c r="C86" s="67">
        <v>8.3299999999999999E-2</v>
      </c>
      <c r="D86" s="28">
        <f t="shared" ref="D86:D92" si="3">C86*($E$21)</f>
        <v>0</v>
      </c>
    </row>
    <row r="87" spans="1:4">
      <c r="A87" s="26" t="s">
        <v>15</v>
      </c>
      <c r="B87" s="8" t="s">
        <v>86</v>
      </c>
      <c r="C87" s="67">
        <f>(3/30)/12</f>
        <v>8.3333333333333332E-3</v>
      </c>
      <c r="D87" s="28">
        <f t="shared" si="3"/>
        <v>0</v>
      </c>
    </row>
    <row r="88" spans="1:4">
      <c r="A88" s="26" t="s">
        <v>17</v>
      </c>
      <c r="B88" s="8" t="s">
        <v>87</v>
      </c>
      <c r="C88" s="67">
        <f>((5/30)/12)*0.015</f>
        <v>2.0833333333333332E-4</v>
      </c>
      <c r="D88" s="28">
        <f t="shared" si="3"/>
        <v>0</v>
      </c>
    </row>
    <row r="89" spans="1:4">
      <c r="A89" s="26" t="s">
        <v>19</v>
      </c>
      <c r="B89" s="8" t="s">
        <v>88</v>
      </c>
      <c r="C89" s="67">
        <f>(((30/30)/12)*0.0078)</f>
        <v>6.4999999999999997E-4</v>
      </c>
      <c r="D89" s="28">
        <f t="shared" si="3"/>
        <v>0</v>
      </c>
    </row>
    <row r="90" spans="1:4">
      <c r="A90" s="26" t="s">
        <v>21</v>
      </c>
      <c r="B90" s="8" t="s">
        <v>89</v>
      </c>
      <c r="C90" s="67">
        <f>((0.1111*0.1781*0.5*100))/100</f>
        <v>9.8934550000000007E-3</v>
      </c>
      <c r="D90" s="28">
        <f t="shared" si="3"/>
        <v>0</v>
      </c>
    </row>
    <row r="91" spans="1:4">
      <c r="A91" s="26" t="s">
        <v>23</v>
      </c>
      <c r="B91" s="8" t="s">
        <v>90</v>
      </c>
      <c r="C91" s="67">
        <f>(5/30)/12</f>
        <v>1.3888888888888888E-2</v>
      </c>
      <c r="D91" s="28">
        <f t="shared" si="3"/>
        <v>0</v>
      </c>
    </row>
    <row r="92" spans="1:4">
      <c r="A92" s="26" t="s">
        <v>46</v>
      </c>
      <c r="B92" s="8" t="s">
        <v>91</v>
      </c>
      <c r="C92" s="67">
        <v>0</v>
      </c>
      <c r="D92" s="28">
        <f t="shared" si="3"/>
        <v>0</v>
      </c>
    </row>
    <row r="93" spans="1:4">
      <c r="A93" s="68" t="s">
        <v>92</v>
      </c>
      <c r="B93" s="69"/>
      <c r="C93" s="70">
        <f>SUM(C86:C92)</f>
        <v>0.11627401055555556</v>
      </c>
      <c r="D93" s="46">
        <f>SUM(D86:D92)</f>
        <v>0</v>
      </c>
    </row>
    <row r="94" spans="1:4" ht="25.5">
      <c r="A94" s="26" t="s">
        <v>48</v>
      </c>
      <c r="B94" s="8" t="s">
        <v>93</v>
      </c>
      <c r="C94" s="67">
        <f>($D$94-$D$91)*((1/12)+(1/12)+(1/12*1/3))</f>
        <v>0</v>
      </c>
      <c r="D94" s="46">
        <f t="shared" ref="D94:D97" si="4">SUM(D87:D93)</f>
        <v>0</v>
      </c>
    </row>
    <row r="95" spans="1:4">
      <c r="A95" s="68" t="s">
        <v>94</v>
      </c>
      <c r="B95" s="69"/>
      <c r="C95" s="70">
        <f>SUM(C93:C94)</f>
        <v>0.11627401055555556</v>
      </c>
      <c r="D95" s="46">
        <f t="shared" si="4"/>
        <v>0</v>
      </c>
    </row>
    <row r="96" spans="1:4">
      <c r="A96" s="26" t="s">
        <v>95</v>
      </c>
      <c r="B96" s="8" t="s">
        <v>96</v>
      </c>
      <c r="C96" s="67">
        <f>$D$44*$D$96</f>
        <v>0</v>
      </c>
      <c r="D96" s="46">
        <f t="shared" si="4"/>
        <v>0</v>
      </c>
    </row>
    <row r="97" spans="1:4">
      <c r="A97" s="29" t="s">
        <v>25</v>
      </c>
      <c r="B97" s="30"/>
      <c r="C97" s="71">
        <f>SUM(C95:C96)</f>
        <v>0.11627401055555556</v>
      </c>
      <c r="D97" s="46">
        <f t="shared" si="4"/>
        <v>0</v>
      </c>
    </row>
    <row r="98" spans="1:4">
      <c r="A98" s="21"/>
      <c r="B98" s="22"/>
      <c r="C98" s="22"/>
      <c r="D98" s="23"/>
    </row>
    <row r="99" spans="1:4">
      <c r="A99" s="29" t="s">
        <v>97</v>
      </c>
      <c r="B99" s="30"/>
      <c r="C99" s="30"/>
      <c r="D99" s="72"/>
    </row>
    <row r="100" spans="1:4">
      <c r="A100" s="56" t="s">
        <v>98</v>
      </c>
      <c r="B100" s="40" t="s">
        <v>99</v>
      </c>
      <c r="C100" s="40" t="s">
        <v>12</v>
      </c>
      <c r="D100" s="57"/>
    </row>
    <row r="101" spans="1:4">
      <c r="A101" s="26" t="s">
        <v>13</v>
      </c>
      <c r="B101" s="8" t="s">
        <v>100</v>
      </c>
      <c r="C101" s="73">
        <v>0</v>
      </c>
      <c r="D101" s="28">
        <v>0</v>
      </c>
    </row>
    <row r="102" spans="1:4">
      <c r="A102" s="74" t="s">
        <v>25</v>
      </c>
      <c r="B102" s="75"/>
      <c r="C102" s="76">
        <f>SUM(C101)</f>
        <v>0</v>
      </c>
      <c r="D102" s="77">
        <f>SUM(D101)</f>
        <v>0</v>
      </c>
    </row>
    <row r="103" spans="1:4">
      <c r="A103" s="21"/>
      <c r="B103" s="22"/>
      <c r="C103" s="22"/>
      <c r="D103" s="23"/>
    </row>
    <row r="104" spans="1:4">
      <c r="A104" s="29" t="s">
        <v>101</v>
      </c>
      <c r="B104" s="30"/>
      <c r="C104" s="30"/>
      <c r="D104" s="72"/>
    </row>
    <row r="105" spans="1:4">
      <c r="A105" s="56">
        <v>4</v>
      </c>
      <c r="B105" s="30" t="s">
        <v>102</v>
      </c>
      <c r="C105" s="30"/>
      <c r="D105" s="57" t="s">
        <v>12</v>
      </c>
    </row>
    <row r="106" spans="1:4">
      <c r="A106" s="26" t="s">
        <v>83</v>
      </c>
      <c r="B106" s="27" t="s">
        <v>84</v>
      </c>
      <c r="C106" s="27"/>
      <c r="D106" s="28">
        <f>D97</f>
        <v>0</v>
      </c>
    </row>
    <row r="107" spans="1:4">
      <c r="A107" s="26" t="s">
        <v>98</v>
      </c>
      <c r="B107" s="27" t="s">
        <v>103</v>
      </c>
      <c r="C107" s="27"/>
      <c r="D107" s="28">
        <f>C102</f>
        <v>0</v>
      </c>
    </row>
    <row r="108" spans="1:4">
      <c r="A108" s="29" t="s">
        <v>25</v>
      </c>
      <c r="B108" s="30"/>
      <c r="C108" s="30"/>
      <c r="D108" s="46">
        <f>SUM(D106:D107)</f>
        <v>0</v>
      </c>
    </row>
    <row r="109" spans="1:4" ht="15.75" thickBot="1">
      <c r="A109" s="21"/>
      <c r="B109" s="22"/>
      <c r="C109" s="22"/>
      <c r="D109" s="23"/>
    </row>
    <row r="110" spans="1:4" ht="15.75" thickBot="1">
      <c r="A110" s="1" t="s">
        <v>104</v>
      </c>
      <c r="B110" s="2"/>
      <c r="C110" s="2"/>
      <c r="D110" s="3"/>
    </row>
    <row r="111" spans="1:4">
      <c r="A111" s="24">
        <v>5</v>
      </c>
      <c r="B111" s="36" t="s">
        <v>105</v>
      </c>
      <c r="C111" s="36"/>
      <c r="D111" s="63" t="s">
        <v>12</v>
      </c>
    </row>
    <row r="112" spans="1:4">
      <c r="A112" s="26" t="s">
        <v>13</v>
      </c>
      <c r="B112" s="27" t="s">
        <v>106</v>
      </c>
      <c r="C112" s="27"/>
      <c r="D112" s="28">
        <f>'[1]DETALHAMENTO UNIFORMES'!I14</f>
        <v>0</v>
      </c>
    </row>
    <row r="113" spans="1:4">
      <c r="A113" s="26" t="s">
        <v>15</v>
      </c>
      <c r="B113" s="27" t="s">
        <v>107</v>
      </c>
      <c r="C113" s="27"/>
      <c r="D113" s="28">
        <f>'[1]DETALHAMENTO MATERIAIS-EPI-EQUI'!F8</f>
        <v>0</v>
      </c>
    </row>
    <row r="114" spans="1:4">
      <c r="A114" s="26" t="s">
        <v>17</v>
      </c>
      <c r="B114" s="27" t="s">
        <v>108</v>
      </c>
      <c r="C114" s="27"/>
      <c r="D114" s="28">
        <v>0</v>
      </c>
    </row>
    <row r="115" spans="1:4">
      <c r="A115" s="26" t="s">
        <v>19</v>
      </c>
      <c r="B115" s="27" t="s">
        <v>24</v>
      </c>
      <c r="C115" s="27"/>
      <c r="D115" s="28">
        <v>0</v>
      </c>
    </row>
    <row r="116" spans="1:4">
      <c r="A116" s="29" t="s">
        <v>25</v>
      </c>
      <c r="B116" s="30"/>
      <c r="C116" s="30"/>
      <c r="D116" s="46">
        <f>SUM(D112:D115)</f>
        <v>0</v>
      </c>
    </row>
    <row r="117" spans="1:4">
      <c r="A117" s="47" t="s">
        <v>109</v>
      </c>
      <c r="B117" s="48"/>
      <c r="C117" s="48"/>
      <c r="D117" s="49"/>
    </row>
    <row r="118" spans="1:4" ht="15.75" thickBot="1">
      <c r="A118" s="21"/>
      <c r="B118" s="22"/>
      <c r="C118" s="22"/>
      <c r="D118" s="23"/>
    </row>
    <row r="119" spans="1:4" ht="15.75" thickBot="1">
      <c r="A119" s="1" t="s">
        <v>110</v>
      </c>
      <c r="B119" s="2"/>
      <c r="C119" s="2"/>
      <c r="D119" s="3"/>
    </row>
    <row r="120" spans="1:4">
      <c r="A120" s="78" t="s">
        <v>111</v>
      </c>
      <c r="B120" s="79"/>
      <c r="C120" s="79" t="s">
        <v>112</v>
      </c>
      <c r="D120" s="80"/>
    </row>
    <row r="121" spans="1:4">
      <c r="A121" s="56">
        <v>6</v>
      </c>
      <c r="B121" s="40" t="s">
        <v>113</v>
      </c>
      <c r="C121" s="40" t="s">
        <v>31</v>
      </c>
      <c r="D121" s="57" t="s">
        <v>12</v>
      </c>
    </row>
    <row r="122" spans="1:4">
      <c r="A122" s="26" t="s">
        <v>13</v>
      </c>
      <c r="B122" s="81" t="s">
        <v>114</v>
      </c>
      <c r="C122" s="82">
        <v>0.05</v>
      </c>
      <c r="D122" s="28">
        <v>0</v>
      </c>
    </row>
    <row r="123" spans="1:4">
      <c r="A123" s="26" t="s">
        <v>15</v>
      </c>
      <c r="B123" s="81" t="s">
        <v>115</v>
      </c>
      <c r="C123" s="82">
        <v>0.1</v>
      </c>
      <c r="D123" s="28">
        <v>0</v>
      </c>
    </row>
    <row r="124" spans="1:4">
      <c r="A124" s="83" t="s">
        <v>17</v>
      </c>
      <c r="B124" s="84" t="s">
        <v>116</v>
      </c>
      <c r="C124" s="82">
        <f>SUM(C125:C128)</f>
        <v>0.14250000000000002</v>
      </c>
      <c r="D124" s="28">
        <v>0</v>
      </c>
    </row>
    <row r="125" spans="1:4">
      <c r="A125" s="26" t="s">
        <v>117</v>
      </c>
      <c r="B125" s="42" t="s">
        <v>118</v>
      </c>
      <c r="C125" s="85">
        <f>IF(C120="Lucro presumido",0.65%,1.65%)</f>
        <v>1.6500000000000001E-2</v>
      </c>
      <c r="D125" s="28">
        <v>0</v>
      </c>
    </row>
    <row r="126" spans="1:4">
      <c r="A126" s="26" t="s">
        <v>119</v>
      </c>
      <c r="B126" s="42" t="s">
        <v>120</v>
      </c>
      <c r="C126" s="85">
        <f>IF(C120="Lucro presumido",3%,7.6%)</f>
        <v>7.5999999999999998E-2</v>
      </c>
      <c r="D126" s="28">
        <v>0</v>
      </c>
    </row>
    <row r="127" spans="1:4">
      <c r="A127" s="26" t="s">
        <v>121</v>
      </c>
      <c r="B127" s="42" t="s">
        <v>122</v>
      </c>
      <c r="C127" s="87">
        <v>0.05</v>
      </c>
      <c r="D127" s="28">
        <v>0</v>
      </c>
    </row>
    <row r="128" spans="1:4">
      <c r="A128" s="26" t="s">
        <v>19</v>
      </c>
      <c r="B128" s="8" t="s">
        <v>123</v>
      </c>
      <c r="C128" s="85">
        <v>0</v>
      </c>
      <c r="D128" s="86">
        <f>($E$141+$E$123+$E$124)*C128/(1-$D$125)</f>
        <v>0</v>
      </c>
    </row>
    <row r="129" spans="1:4">
      <c r="A129" s="29" t="s">
        <v>25</v>
      </c>
      <c r="B129" s="30"/>
      <c r="C129" s="88">
        <f>SUM(C122:C124)</f>
        <v>0.29250000000000004</v>
      </c>
      <c r="D129" s="89">
        <f>SUM(D122:D124)</f>
        <v>0</v>
      </c>
    </row>
    <row r="130" spans="1:4" ht="30" customHeight="1">
      <c r="A130" s="47" t="s">
        <v>124</v>
      </c>
      <c r="B130" s="48"/>
      <c r="C130" s="48"/>
      <c r="D130" s="49"/>
    </row>
    <row r="131" spans="1:4" ht="30" customHeight="1">
      <c r="A131" s="47" t="s">
        <v>125</v>
      </c>
      <c r="B131" s="48"/>
      <c r="C131" s="48"/>
      <c r="D131" s="49"/>
    </row>
    <row r="132" spans="1:4" ht="15.75" thickBot="1">
      <c r="A132" s="21"/>
      <c r="B132" s="22"/>
      <c r="C132" s="22"/>
      <c r="D132" s="23"/>
    </row>
    <row r="133" spans="1:4" ht="15.75" thickBot="1">
      <c r="A133" s="1" t="s">
        <v>126</v>
      </c>
      <c r="B133" s="2"/>
      <c r="C133" s="2"/>
      <c r="D133" s="3"/>
    </row>
    <row r="134" spans="1:4">
      <c r="A134" s="35" t="s">
        <v>127</v>
      </c>
      <c r="B134" s="36"/>
      <c r="C134" s="36"/>
      <c r="D134" s="63" t="s">
        <v>128</v>
      </c>
    </row>
    <row r="135" spans="1:4">
      <c r="A135" s="26" t="s">
        <v>13</v>
      </c>
      <c r="B135" s="61" t="s">
        <v>10</v>
      </c>
      <c r="C135" s="61"/>
      <c r="D135" s="90">
        <f>D20</f>
        <v>0</v>
      </c>
    </row>
    <row r="136" spans="1:4">
      <c r="A136" s="26" t="s">
        <v>15</v>
      </c>
      <c r="B136" s="61" t="s">
        <v>27</v>
      </c>
      <c r="C136" s="61"/>
      <c r="D136" s="90">
        <f>D68</f>
        <v>0</v>
      </c>
    </row>
    <row r="137" spans="1:4">
      <c r="A137" s="26" t="s">
        <v>17</v>
      </c>
      <c r="B137" s="61" t="s">
        <v>71</v>
      </c>
      <c r="C137" s="61"/>
      <c r="D137" s="90">
        <f>D78</f>
        <v>0</v>
      </c>
    </row>
    <row r="138" spans="1:4">
      <c r="A138" s="26" t="s">
        <v>19</v>
      </c>
      <c r="B138" s="61" t="s">
        <v>80</v>
      </c>
      <c r="C138" s="61"/>
      <c r="D138" s="90">
        <f>D108</f>
        <v>0</v>
      </c>
    </row>
    <row r="139" spans="1:4">
      <c r="A139" s="26" t="s">
        <v>21</v>
      </c>
      <c r="B139" s="61" t="s">
        <v>104</v>
      </c>
      <c r="C139" s="61"/>
      <c r="D139" s="90">
        <f>D116</f>
        <v>0</v>
      </c>
    </row>
    <row r="140" spans="1:4">
      <c r="A140" s="29" t="s">
        <v>129</v>
      </c>
      <c r="B140" s="30"/>
      <c r="C140" s="30"/>
      <c r="D140" s="89">
        <f>SUM(D135:D139)</f>
        <v>0</v>
      </c>
    </row>
    <row r="141" spans="1:4">
      <c r="A141" s="26" t="s">
        <v>23</v>
      </c>
      <c r="B141" s="27" t="s">
        <v>110</v>
      </c>
      <c r="C141" s="27"/>
      <c r="D141" s="90">
        <f>D129</f>
        <v>0</v>
      </c>
    </row>
    <row r="142" spans="1:4" ht="15.75" thickBot="1">
      <c r="A142" s="91" t="s">
        <v>130</v>
      </c>
      <c r="B142" s="92"/>
      <c r="C142" s="92"/>
      <c r="D142" s="93">
        <f>SUM(D140:D141)</f>
        <v>0</v>
      </c>
    </row>
    <row r="143" spans="1:4" ht="30" customHeight="1" thickBot="1">
      <c r="A143" s="94" t="s">
        <v>131</v>
      </c>
      <c r="B143" s="95"/>
      <c r="C143" s="96"/>
      <c r="D143" s="93">
        <f>D142*C10*12</f>
        <v>0</v>
      </c>
    </row>
  </sheetData>
  <mergeCells count="83">
    <mergeCell ref="B139:C139"/>
    <mergeCell ref="A140:C140"/>
    <mergeCell ref="B141:C141"/>
    <mergeCell ref="A142:C142"/>
    <mergeCell ref="A143:C143"/>
    <mergeCell ref="A133:D133"/>
    <mergeCell ref="A134:C134"/>
    <mergeCell ref="B135:C135"/>
    <mergeCell ref="B136:C136"/>
    <mergeCell ref="B137:C137"/>
    <mergeCell ref="B138:C138"/>
    <mergeCell ref="A119:D119"/>
    <mergeCell ref="A120:B120"/>
    <mergeCell ref="C120:D120"/>
    <mergeCell ref="A129:B129"/>
    <mergeCell ref="A130:D130"/>
    <mergeCell ref="A131:D131"/>
    <mergeCell ref="B112:C112"/>
    <mergeCell ref="B113:C113"/>
    <mergeCell ref="B114:C114"/>
    <mergeCell ref="B115:C115"/>
    <mergeCell ref="A116:C116"/>
    <mergeCell ref="A117:D117"/>
    <mergeCell ref="B105:C105"/>
    <mergeCell ref="B106:C106"/>
    <mergeCell ref="B107:C107"/>
    <mergeCell ref="A108:C108"/>
    <mergeCell ref="A110:D110"/>
    <mergeCell ref="B111:C111"/>
    <mergeCell ref="A93:B93"/>
    <mergeCell ref="A95:B95"/>
    <mergeCell ref="A97:B97"/>
    <mergeCell ref="A99:D99"/>
    <mergeCell ref="A102:B102"/>
    <mergeCell ref="A104:D104"/>
    <mergeCell ref="A70:D70"/>
    <mergeCell ref="A78:B78"/>
    <mergeCell ref="A79:D79"/>
    <mergeCell ref="A81:D81"/>
    <mergeCell ref="A82:D82"/>
    <mergeCell ref="A84:D84"/>
    <mergeCell ref="A63:D63"/>
    <mergeCell ref="B64:C64"/>
    <mergeCell ref="B65:C65"/>
    <mergeCell ref="B66:C66"/>
    <mergeCell ref="B67:C67"/>
    <mergeCell ref="A68:C68"/>
    <mergeCell ref="A46:D46"/>
    <mergeCell ref="A47:D47"/>
    <mergeCell ref="A49:D49"/>
    <mergeCell ref="A59:C59"/>
    <mergeCell ref="A60:D60"/>
    <mergeCell ref="A61:D61"/>
    <mergeCell ref="A30:D30"/>
    <mergeCell ref="A31:D31"/>
    <mergeCell ref="A33:D33"/>
    <mergeCell ref="A43:B43"/>
    <mergeCell ref="A44:D44"/>
    <mergeCell ref="A45:D45"/>
    <mergeCell ref="A20:C20"/>
    <mergeCell ref="A21:D21"/>
    <mergeCell ref="A23:D23"/>
    <mergeCell ref="A24:D24"/>
    <mergeCell ref="A28:B28"/>
    <mergeCell ref="A29:D29"/>
    <mergeCell ref="B14:C14"/>
    <mergeCell ref="B15:C15"/>
    <mergeCell ref="B16:C16"/>
    <mergeCell ref="B17:C17"/>
    <mergeCell ref="B18:C18"/>
    <mergeCell ref="B19:C19"/>
    <mergeCell ref="C7:D7"/>
    <mergeCell ref="C8:D8"/>
    <mergeCell ref="C9:D9"/>
    <mergeCell ref="C10:D10"/>
    <mergeCell ref="A12:D12"/>
    <mergeCell ref="B13:C13"/>
    <mergeCell ref="A1:D1"/>
    <mergeCell ref="A2:D2"/>
    <mergeCell ref="C3:D3"/>
    <mergeCell ref="C4:D4"/>
    <mergeCell ref="C5:D5"/>
    <mergeCell ref="C6:D6"/>
  </mergeCells>
  <dataValidations count="1">
    <dataValidation type="list" allowBlank="1" showInputMessage="1" showErrorMessage="1" sqref="C120:D120" xr:uid="{0E766A79-93A6-4FE9-A813-55A2D6433124}">
      <formula1>"Lucro presumido,Lucro real"</formula1>
    </dataValidation>
  </dataValidation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Processos</dc:creator>
  <cp:lastModifiedBy>Processos</cp:lastModifiedBy>
  <dcterms:created xsi:type="dcterms:W3CDTF">2026-01-14T19:27:16Z</dcterms:created>
  <dcterms:modified xsi:type="dcterms:W3CDTF">2026-01-14T19:33:11Z</dcterms:modified>
</cp:coreProperties>
</file>